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170" windowHeight="6645" firstSheet="4" activeTab="4"/>
  </bookViews>
  <sheets>
    <sheet name="Ceník - ÚRS 2003-1" sheetId="7" state="hidden" r:id="rId1"/>
    <sheet name="odstranění keřů" sheetId="9" state="hidden" r:id="rId2"/>
    <sheet name="kácení" sheetId="8" state="hidden" r:id="rId3"/>
    <sheet name="náhradní zeleň" sheetId="11" state="hidden" r:id="rId4"/>
    <sheet name="stromy" sheetId="12" r:id="rId5"/>
    <sheet name="porosty" sheetId="13" r:id="rId6"/>
  </sheets>
  <externalReferences>
    <externalReference r:id="rId7"/>
  </externalReferences>
  <definedNames>
    <definedName name="_xlnm._FilterDatabase" localSheetId="2" hidden="1">kácení!$A$9:$R$248</definedName>
    <definedName name="dlo" localSheetId="1">#REF!</definedName>
    <definedName name="dlo">#REF!</definedName>
    <definedName name="je">'Ceník - ÚRS 2003-1'!$A$41:$I$55</definedName>
    <definedName name="jehl">'Ceník - ÚRS 2003-1'!$A$16:$I$19</definedName>
    <definedName name="kat" localSheetId="1">#REF!</definedName>
    <definedName name="kat">#REF!</definedName>
    <definedName name="li">'Ceník - ÚRS 2003-1'!$A$26:$I$40</definedName>
    <definedName name="list">'Ceník - ÚRS 2003-1'!$A$12:$I$15</definedName>
    <definedName name="_xlnm.Print_Titles" localSheetId="2">kácení!$9:$9</definedName>
    <definedName name="pa">'Ceník - ÚRS 2003-1'!$A$56:$I$70</definedName>
    <definedName name="par">'Ceník - ÚRS 2003-1'!$A$20:$I$23</definedName>
  </definedNames>
  <calcPr calcId="125725"/>
</workbook>
</file>

<file path=xl/calcChain.xml><?xml version="1.0" encoding="utf-8"?>
<calcChain xmlns="http://schemas.openxmlformats.org/spreadsheetml/2006/main">
  <c r="H2" i="13"/>
  <c r="H6"/>
  <c r="H9"/>
  <c r="H12"/>
  <c r="H17"/>
  <c r="H21"/>
  <c r="H24"/>
  <c r="H29"/>
  <c r="H293"/>
  <c r="H291"/>
  <c r="H287"/>
  <c r="H285"/>
  <c r="H282"/>
  <c r="H278"/>
  <c r="H274"/>
  <c r="H271"/>
  <c r="H268"/>
  <c r="H263"/>
  <c r="H260"/>
  <c r="H256"/>
  <c r="H240"/>
  <c r="H236"/>
  <c r="H232"/>
  <c r="H228"/>
  <c r="H226"/>
  <c r="H216"/>
  <c r="H214"/>
  <c r="H211"/>
  <c r="H206"/>
  <c r="H203"/>
  <c r="H199"/>
  <c r="H196"/>
  <c r="H189"/>
  <c r="H186"/>
  <c r="H183"/>
  <c r="H181"/>
  <c r="H176"/>
  <c r="H173"/>
  <c r="H169"/>
  <c r="H164"/>
  <c r="H161"/>
  <c r="H158"/>
  <c r="H154"/>
  <c r="D49" i="12"/>
  <c r="C49"/>
  <c r="D48"/>
  <c r="C48"/>
  <c r="D47"/>
  <c r="C47"/>
  <c r="D46"/>
  <c r="C46"/>
  <c r="D58"/>
  <c r="C58"/>
  <c r="H147" i="13"/>
  <c r="H144"/>
  <c r="H140"/>
  <c r="H136"/>
  <c r="H133"/>
  <c r="H130"/>
  <c r="H123"/>
  <c r="H120"/>
  <c r="H116"/>
  <c r="H110"/>
  <c r="H108"/>
  <c r="H104"/>
  <c r="H86"/>
  <c r="H82"/>
  <c r="H78"/>
  <c r="H74"/>
  <c r="H72"/>
  <c r="H63"/>
  <c r="H57"/>
  <c r="H52"/>
  <c r="H49"/>
  <c r="H41"/>
  <c r="H37"/>
  <c r="H34"/>
  <c r="C19" i="12"/>
  <c r="D19"/>
  <c r="C20"/>
  <c r="D20"/>
  <c r="C21"/>
  <c r="D21"/>
  <c r="C22"/>
  <c r="D22"/>
  <c r="C31"/>
  <c r="D31"/>
  <c r="D7"/>
  <c r="C7"/>
  <c r="D6"/>
  <c r="C6"/>
  <c r="F9" i="11"/>
  <c r="F11"/>
  <c r="F10"/>
  <c r="F15"/>
  <c r="F30" s="1"/>
  <c r="F38" s="1"/>
  <c r="F16"/>
  <c r="F17"/>
  <c r="F19"/>
  <c r="F20"/>
  <c r="F21"/>
  <c r="F22"/>
  <c r="F23"/>
  <c r="F24"/>
  <c r="G24" s="1"/>
  <c r="G30" s="1"/>
  <c r="G38" s="1"/>
  <c r="F25"/>
  <c r="G25" s="1"/>
  <c r="F26"/>
  <c r="G26"/>
  <c r="F27"/>
  <c r="G27"/>
  <c r="F28"/>
  <c r="F29"/>
  <c r="F32"/>
  <c r="F34"/>
  <c r="F36"/>
  <c r="G36"/>
  <c r="D40"/>
  <c r="F40" s="1"/>
  <c r="G40" s="1"/>
  <c r="P133" i="9"/>
  <c r="Q133" s="1"/>
  <c r="Q132" s="1"/>
  <c r="Q137" s="1"/>
  <c r="P134"/>
  <c r="Q134" s="1"/>
  <c r="P135"/>
  <c r="Q135" s="1"/>
  <c r="P127"/>
  <c r="Q127"/>
  <c r="Q126" s="1"/>
  <c r="P128"/>
  <c r="Q128" s="1"/>
  <c r="P129"/>
  <c r="Q129" s="1"/>
  <c r="P130"/>
  <c r="Q130" s="1"/>
  <c r="P123"/>
  <c r="P122" s="1"/>
  <c r="P124"/>
  <c r="Q124" s="1"/>
  <c r="P119"/>
  <c r="P118" s="1"/>
  <c r="P120"/>
  <c r="Q120" s="1"/>
  <c r="P114"/>
  <c r="Q114" s="1"/>
  <c r="Q113" s="1"/>
  <c r="P115"/>
  <c r="Q115" s="1"/>
  <c r="P116"/>
  <c r="Q116" s="1"/>
  <c r="P109"/>
  <c r="P108" s="1"/>
  <c r="P110"/>
  <c r="Q110" s="1"/>
  <c r="P111"/>
  <c r="Q111" s="1"/>
  <c r="P105"/>
  <c r="Q105" s="1"/>
  <c r="Q104" s="1"/>
  <c r="P106"/>
  <c r="Q106" s="1"/>
  <c r="P102"/>
  <c r="P101" s="1"/>
  <c r="P96"/>
  <c r="Q96" s="1"/>
  <c r="Q95" s="1"/>
  <c r="P97"/>
  <c r="Q97" s="1"/>
  <c r="P98"/>
  <c r="Q98"/>
  <c r="P99"/>
  <c r="Q99" s="1"/>
  <c r="P90"/>
  <c r="Q90" s="1"/>
  <c r="Q89" s="1"/>
  <c r="P91"/>
  <c r="Q91" s="1"/>
  <c r="P92"/>
  <c r="Q92" s="1"/>
  <c r="P93"/>
  <c r="Q93" s="1"/>
  <c r="P84"/>
  <c r="Q84" s="1"/>
  <c r="Q83" s="1"/>
  <c r="P85"/>
  <c r="Q85" s="1"/>
  <c r="P86"/>
  <c r="Q86" s="1"/>
  <c r="P87"/>
  <c r="Q87" s="1"/>
  <c r="P78"/>
  <c r="Q78" s="1"/>
  <c r="Q77" s="1"/>
  <c r="P79"/>
  <c r="Q79" s="1"/>
  <c r="P80"/>
  <c r="Q80" s="1"/>
  <c r="P81"/>
  <c r="Q81" s="1"/>
  <c r="P72"/>
  <c r="Q72" s="1"/>
  <c r="Q71" s="1"/>
  <c r="P73"/>
  <c r="Q73" s="1"/>
  <c r="P74"/>
  <c r="Q74" s="1"/>
  <c r="P75"/>
  <c r="Q75" s="1"/>
  <c r="P62"/>
  <c r="Q62" s="1"/>
  <c r="Q61" s="1"/>
  <c r="P63"/>
  <c r="Q63" s="1"/>
  <c r="P64"/>
  <c r="Q64"/>
  <c r="P65"/>
  <c r="Q65" s="1"/>
  <c r="P66"/>
  <c r="Q66" s="1"/>
  <c r="P67"/>
  <c r="Q67" s="1"/>
  <c r="P68"/>
  <c r="Q68" s="1"/>
  <c r="P69"/>
  <c r="Q69"/>
  <c r="P53"/>
  <c r="P52" s="1"/>
  <c r="P54"/>
  <c r="Q54" s="1"/>
  <c r="P55"/>
  <c r="Q55" s="1"/>
  <c r="P56"/>
  <c r="Q56" s="1"/>
  <c r="P57"/>
  <c r="Q57" s="1"/>
  <c r="P58"/>
  <c r="Q58" s="1"/>
  <c r="P59"/>
  <c r="Q59" s="1"/>
  <c r="P50"/>
  <c r="P49" s="1"/>
  <c r="P46"/>
  <c r="Q46" s="1"/>
  <c r="Q45" s="1"/>
  <c r="P47"/>
  <c r="Q47" s="1"/>
  <c r="P42"/>
  <c r="P41" s="1"/>
  <c r="P43"/>
  <c r="Q43" s="1"/>
  <c r="P37"/>
  <c r="Q37" s="1"/>
  <c r="Q36" s="1"/>
  <c r="P38"/>
  <c r="Q38" s="1"/>
  <c r="P39"/>
  <c r="Q39" s="1"/>
  <c r="P32"/>
  <c r="P31" s="1"/>
  <c r="P33"/>
  <c r="Q33" s="1"/>
  <c r="P34"/>
  <c r="Q34" s="1"/>
  <c r="P24"/>
  <c r="Q24" s="1"/>
  <c r="Q23" s="1"/>
  <c r="P25"/>
  <c r="Q25" s="1"/>
  <c r="P26"/>
  <c r="Q26"/>
  <c r="P27"/>
  <c r="Q27" s="1"/>
  <c r="P28"/>
  <c r="Q28" s="1"/>
  <c r="P29"/>
  <c r="Q29" s="1"/>
  <c r="P21"/>
  <c r="P20" s="1"/>
  <c r="P14"/>
  <c r="Q14" s="1"/>
  <c r="Q13" s="1"/>
  <c r="P15"/>
  <c r="Q15" s="1"/>
  <c r="P16"/>
  <c r="Q16" s="1"/>
  <c r="P17"/>
  <c r="Q17" s="1"/>
  <c r="P18"/>
  <c r="Q18" s="1"/>
  <c r="P11"/>
  <c r="Q11" s="1"/>
  <c r="Q10" s="1"/>
  <c r="R11"/>
  <c r="T11" s="1"/>
  <c r="T10" s="1"/>
  <c r="S11"/>
  <c r="S10" s="1"/>
  <c r="R13"/>
  <c r="T13" s="1"/>
  <c r="S13"/>
  <c r="R14"/>
  <c r="T14" s="1"/>
  <c r="S14"/>
  <c r="R15"/>
  <c r="T15" s="1"/>
  <c r="S15"/>
  <c r="R16"/>
  <c r="T16" s="1"/>
  <c r="S16"/>
  <c r="R17"/>
  <c r="S17"/>
  <c r="T17"/>
  <c r="R18"/>
  <c r="T18" s="1"/>
  <c r="S18"/>
  <c r="R20"/>
  <c r="T20" s="1"/>
  <c r="S20"/>
  <c r="R21"/>
  <c r="S21"/>
  <c r="T21" s="1"/>
  <c r="R23"/>
  <c r="T23" s="1"/>
  <c r="S23"/>
  <c r="R24"/>
  <c r="T24" s="1"/>
  <c r="S24"/>
  <c r="R25"/>
  <c r="T25" s="1"/>
  <c r="S25"/>
  <c r="R26"/>
  <c r="T26" s="1"/>
  <c r="S26"/>
  <c r="R27"/>
  <c r="S27"/>
  <c r="T27"/>
  <c r="R28"/>
  <c r="T28" s="1"/>
  <c r="S28"/>
  <c r="R29"/>
  <c r="T29" s="1"/>
  <c r="S29"/>
  <c r="R31"/>
  <c r="S31"/>
  <c r="T31" s="1"/>
  <c r="R32"/>
  <c r="T32" s="1"/>
  <c r="S32"/>
  <c r="R33"/>
  <c r="T33" s="1"/>
  <c r="S33"/>
  <c r="R34"/>
  <c r="T34" s="1"/>
  <c r="S34"/>
  <c r="R36"/>
  <c r="T36" s="1"/>
  <c r="S36"/>
  <c r="R37"/>
  <c r="S37"/>
  <c r="T37"/>
  <c r="R38"/>
  <c r="T38" s="1"/>
  <c r="S38"/>
  <c r="R39"/>
  <c r="T39" s="1"/>
  <c r="S39"/>
  <c r="R41"/>
  <c r="S41"/>
  <c r="T41" s="1"/>
  <c r="R42"/>
  <c r="T42" s="1"/>
  <c r="S42"/>
  <c r="R43"/>
  <c r="T43" s="1"/>
  <c r="S43"/>
  <c r="R45"/>
  <c r="T45" s="1"/>
  <c r="S45"/>
  <c r="R46"/>
  <c r="T46" s="1"/>
  <c r="S46"/>
  <c r="R47"/>
  <c r="S47"/>
  <c r="T47"/>
  <c r="R49"/>
  <c r="T49" s="1"/>
  <c r="S49"/>
  <c r="R50"/>
  <c r="T50" s="1"/>
  <c r="S50"/>
  <c r="R52"/>
  <c r="S52"/>
  <c r="T52" s="1"/>
  <c r="R53"/>
  <c r="T53" s="1"/>
  <c r="S53"/>
  <c r="R54"/>
  <c r="T54" s="1"/>
  <c r="S54"/>
  <c r="R55"/>
  <c r="T55" s="1"/>
  <c r="S55"/>
  <c r="R56"/>
  <c r="T56" s="1"/>
  <c r="S56"/>
  <c r="R57"/>
  <c r="S57"/>
  <c r="T57"/>
  <c r="R58"/>
  <c r="T58" s="1"/>
  <c r="S58"/>
  <c r="R59"/>
  <c r="T59" s="1"/>
  <c r="S59"/>
  <c r="R61"/>
  <c r="S61"/>
  <c r="T61" s="1"/>
  <c r="R62"/>
  <c r="T62" s="1"/>
  <c r="S62"/>
  <c r="R63"/>
  <c r="T63" s="1"/>
  <c r="S63"/>
  <c r="R64"/>
  <c r="T64" s="1"/>
  <c r="S64"/>
  <c r="R65"/>
  <c r="T65" s="1"/>
  <c r="S65"/>
  <c r="R66"/>
  <c r="S66"/>
  <c r="T66"/>
  <c r="R67"/>
  <c r="T67" s="1"/>
  <c r="S67"/>
  <c r="R68"/>
  <c r="T68" s="1"/>
  <c r="S68"/>
  <c r="R69"/>
  <c r="S69"/>
  <c r="T69" s="1"/>
  <c r="R71"/>
  <c r="T71" s="1"/>
  <c r="S71"/>
  <c r="R72"/>
  <c r="T72" s="1"/>
  <c r="S72"/>
  <c r="R73"/>
  <c r="T73" s="1"/>
  <c r="S73"/>
  <c r="R74"/>
  <c r="T74" s="1"/>
  <c r="S74"/>
  <c r="R75"/>
  <c r="S75"/>
  <c r="T75"/>
  <c r="R77"/>
  <c r="T77" s="1"/>
  <c r="S77"/>
  <c r="R78"/>
  <c r="T78" s="1"/>
  <c r="S78"/>
  <c r="R79"/>
  <c r="S79"/>
  <c r="T79" s="1"/>
  <c r="R80"/>
  <c r="T80" s="1"/>
  <c r="S80"/>
  <c r="R81"/>
  <c r="T81" s="1"/>
  <c r="S81"/>
  <c r="R83"/>
  <c r="T83" s="1"/>
  <c r="S83"/>
  <c r="R84"/>
  <c r="T84" s="1"/>
  <c r="S84"/>
  <c r="R85"/>
  <c r="S85"/>
  <c r="T85"/>
  <c r="R86"/>
  <c r="T86" s="1"/>
  <c r="S86"/>
  <c r="R87"/>
  <c r="T87" s="1"/>
  <c r="S87"/>
  <c r="R89"/>
  <c r="S89"/>
  <c r="T89" s="1"/>
  <c r="R90"/>
  <c r="T90" s="1"/>
  <c r="S90"/>
  <c r="R91"/>
  <c r="T91" s="1"/>
  <c r="S91"/>
  <c r="R92"/>
  <c r="T92" s="1"/>
  <c r="S92"/>
  <c r="R93"/>
  <c r="T93" s="1"/>
  <c r="S93"/>
  <c r="R95"/>
  <c r="S95"/>
  <c r="T95"/>
  <c r="R96"/>
  <c r="T96" s="1"/>
  <c r="S96"/>
  <c r="R97"/>
  <c r="T97" s="1"/>
  <c r="S97"/>
  <c r="R98"/>
  <c r="S98"/>
  <c r="T98" s="1"/>
  <c r="R99"/>
  <c r="T99" s="1"/>
  <c r="S99"/>
  <c r="R101"/>
  <c r="T101" s="1"/>
  <c r="S101"/>
  <c r="R102"/>
  <c r="T102" s="1"/>
  <c r="S102"/>
  <c r="R104"/>
  <c r="T104" s="1"/>
  <c r="S104"/>
  <c r="R105"/>
  <c r="S105"/>
  <c r="T105"/>
  <c r="R106"/>
  <c r="T106" s="1"/>
  <c r="S106"/>
  <c r="R108"/>
  <c r="T108" s="1"/>
  <c r="S108"/>
  <c r="R109"/>
  <c r="S109"/>
  <c r="T109" s="1"/>
  <c r="R110"/>
  <c r="T110" s="1"/>
  <c r="S110"/>
  <c r="R111"/>
  <c r="T111" s="1"/>
  <c r="S111"/>
  <c r="R113"/>
  <c r="T113" s="1"/>
  <c r="S113"/>
  <c r="R114"/>
  <c r="T114" s="1"/>
  <c r="S114"/>
  <c r="R115"/>
  <c r="S115"/>
  <c r="T115"/>
  <c r="R116"/>
  <c r="T116" s="1"/>
  <c r="S116"/>
  <c r="R118"/>
  <c r="T118" s="1"/>
  <c r="S118"/>
  <c r="R119"/>
  <c r="S119"/>
  <c r="T119" s="1"/>
  <c r="R120"/>
  <c r="T120" s="1"/>
  <c r="S120"/>
  <c r="R122"/>
  <c r="T122" s="1"/>
  <c r="S122"/>
  <c r="R123"/>
  <c r="T123" s="1"/>
  <c r="S123"/>
  <c r="R124"/>
  <c r="T124" s="1"/>
  <c r="S124"/>
  <c r="R126"/>
  <c r="S126"/>
  <c r="T126"/>
  <c r="R127"/>
  <c r="T127" s="1"/>
  <c r="S127"/>
  <c r="R128"/>
  <c r="T128"/>
  <c r="S128"/>
  <c r="R129"/>
  <c r="S129"/>
  <c r="T129" s="1"/>
  <c r="R130"/>
  <c r="T130" s="1"/>
  <c r="S130"/>
  <c r="R132"/>
  <c r="T132" s="1"/>
  <c r="S132"/>
  <c r="R133"/>
  <c r="T133" s="1"/>
  <c r="S133"/>
  <c r="R134"/>
  <c r="T134" s="1"/>
  <c r="S134"/>
  <c r="R135"/>
  <c r="S135"/>
  <c r="T135"/>
  <c r="P10"/>
  <c r="J11"/>
  <c r="J14"/>
  <c r="J15"/>
  <c r="J16"/>
  <c r="J17"/>
  <c r="J18"/>
  <c r="J24"/>
  <c r="J25"/>
  <c r="J26"/>
  <c r="J27"/>
  <c r="J28"/>
  <c r="J29"/>
  <c r="J32"/>
  <c r="J33"/>
  <c r="J34"/>
  <c r="P36"/>
  <c r="J37"/>
  <c r="J38"/>
  <c r="J39"/>
  <c r="J42"/>
  <c r="J43"/>
  <c r="J46"/>
  <c r="J47"/>
  <c r="I50"/>
  <c r="J50"/>
  <c r="J53"/>
  <c r="J54"/>
  <c r="J55"/>
  <c r="J56"/>
  <c r="J57"/>
  <c r="J58"/>
  <c r="J59"/>
  <c r="J62"/>
  <c r="J63"/>
  <c r="J64"/>
  <c r="J65"/>
  <c r="J66"/>
  <c r="J67"/>
  <c r="J68"/>
  <c r="J69"/>
  <c r="J72"/>
  <c r="J73"/>
  <c r="J74"/>
  <c r="J75"/>
  <c r="J78"/>
  <c r="J79"/>
  <c r="J80"/>
  <c r="J81"/>
  <c r="P83"/>
  <c r="J84"/>
  <c r="J85"/>
  <c r="J86"/>
  <c r="J87"/>
  <c r="J90"/>
  <c r="J91"/>
  <c r="J92"/>
  <c r="J93"/>
  <c r="J96"/>
  <c r="J97"/>
  <c r="J98"/>
  <c r="J99"/>
  <c r="J109"/>
  <c r="J110"/>
  <c r="J111"/>
  <c r="J114"/>
  <c r="J115"/>
  <c r="J116"/>
  <c r="J119"/>
  <c r="J120"/>
  <c r="J123"/>
  <c r="J124"/>
  <c r="P126"/>
  <c r="J127"/>
  <c r="J128"/>
  <c r="J129"/>
  <c r="J130"/>
  <c r="J133"/>
  <c r="J134"/>
  <c r="J135"/>
  <c r="D250" i="8"/>
  <c r="O10"/>
  <c r="R10" s="1"/>
  <c r="P10"/>
  <c r="O12"/>
  <c r="P12"/>
  <c r="O13"/>
  <c r="P13"/>
  <c r="O14"/>
  <c r="P14"/>
  <c r="O15"/>
  <c r="R15" s="1"/>
  <c r="P15"/>
  <c r="O18"/>
  <c r="P18"/>
  <c r="O19"/>
  <c r="P19"/>
  <c r="O20"/>
  <c r="R20" s="1"/>
  <c r="P20"/>
  <c r="O21"/>
  <c r="P21"/>
  <c r="O22"/>
  <c r="R22" s="1"/>
  <c r="P22"/>
  <c r="O23"/>
  <c r="P23"/>
  <c r="O24"/>
  <c r="R24" s="1"/>
  <c r="P24"/>
  <c r="O25"/>
  <c r="P25"/>
  <c r="O26"/>
  <c r="R26" s="1"/>
  <c r="P26"/>
  <c r="O27"/>
  <c r="P27"/>
  <c r="R27" s="1"/>
  <c r="O28"/>
  <c r="R28" s="1"/>
  <c r="P28"/>
  <c r="O29"/>
  <c r="R29" s="1"/>
  <c r="P29"/>
  <c r="O30"/>
  <c r="P30"/>
  <c r="O31"/>
  <c r="R31" s="1"/>
  <c r="P31"/>
  <c r="O32"/>
  <c r="P32"/>
  <c r="O33"/>
  <c r="R33" s="1"/>
  <c r="P33"/>
  <c r="O34"/>
  <c r="P34"/>
  <c r="O35"/>
  <c r="R35" s="1"/>
  <c r="P35"/>
  <c r="O36"/>
  <c r="R36" s="1"/>
  <c r="P36"/>
  <c r="O37"/>
  <c r="P37"/>
  <c r="O38"/>
  <c r="P38"/>
  <c r="O39"/>
  <c r="P39"/>
  <c r="O40"/>
  <c r="R40" s="1"/>
  <c r="P40"/>
  <c r="O41"/>
  <c r="P41"/>
  <c r="O42"/>
  <c r="P42"/>
  <c r="O43"/>
  <c r="R43" s="1"/>
  <c r="P43"/>
  <c r="O44"/>
  <c r="R44" s="1"/>
  <c r="P44"/>
  <c r="O45"/>
  <c r="R45" s="1"/>
  <c r="P45"/>
  <c r="O46"/>
  <c r="P46"/>
  <c r="O47"/>
  <c r="R47" s="1"/>
  <c r="P47"/>
  <c r="O48"/>
  <c r="P48"/>
  <c r="O49"/>
  <c r="R49" s="1"/>
  <c r="P49"/>
  <c r="O50"/>
  <c r="P50"/>
  <c r="O51"/>
  <c r="R51" s="1"/>
  <c r="P51"/>
  <c r="O52"/>
  <c r="R52" s="1"/>
  <c r="P52"/>
  <c r="O53"/>
  <c r="P53"/>
  <c r="O54"/>
  <c r="P54"/>
  <c r="O55"/>
  <c r="P55"/>
  <c r="O57"/>
  <c r="R57" s="1"/>
  <c r="P57"/>
  <c r="O58"/>
  <c r="P58"/>
  <c r="O59"/>
  <c r="P59"/>
  <c r="O60"/>
  <c r="R60" s="1"/>
  <c r="P60"/>
  <c r="O61"/>
  <c r="R61" s="1"/>
  <c r="P61"/>
  <c r="O62"/>
  <c r="P62"/>
  <c r="O63"/>
  <c r="P63"/>
  <c r="O64"/>
  <c r="R64" s="1"/>
  <c r="P64"/>
  <c r="O65"/>
  <c r="P65"/>
  <c r="O66"/>
  <c r="P66"/>
  <c r="O67"/>
  <c r="P67"/>
  <c r="O68"/>
  <c r="R68" s="1"/>
  <c r="P68"/>
  <c r="O69"/>
  <c r="R69" s="1"/>
  <c r="P69"/>
  <c r="O70"/>
  <c r="P70"/>
  <c r="O71"/>
  <c r="R71" s="1"/>
  <c r="P71"/>
  <c r="O72"/>
  <c r="P72"/>
  <c r="O73"/>
  <c r="R73" s="1"/>
  <c r="P73"/>
  <c r="O74"/>
  <c r="P74"/>
  <c r="O75"/>
  <c r="R75" s="1"/>
  <c r="P75"/>
  <c r="O76"/>
  <c r="R76" s="1"/>
  <c r="P76"/>
  <c r="O77"/>
  <c r="P77"/>
  <c r="O78"/>
  <c r="R78" s="1"/>
  <c r="P78"/>
  <c r="O79"/>
  <c r="P79"/>
  <c r="O80"/>
  <c r="P80"/>
  <c r="O81"/>
  <c r="P81"/>
  <c r="O82"/>
  <c r="R82" s="1"/>
  <c r="P82"/>
  <c r="O83"/>
  <c r="P83"/>
  <c r="O84"/>
  <c r="R84" s="1"/>
  <c r="P84"/>
  <c r="O85"/>
  <c r="P85"/>
  <c r="R85"/>
  <c r="O86"/>
  <c r="R86" s="1"/>
  <c r="P86"/>
  <c r="O87"/>
  <c r="R87" s="1"/>
  <c r="P87"/>
  <c r="O88"/>
  <c r="R88" s="1"/>
  <c r="P88"/>
  <c r="O89"/>
  <c r="P89"/>
  <c r="O92"/>
  <c r="R92" s="1"/>
  <c r="P92"/>
  <c r="O101"/>
  <c r="R101" s="1"/>
  <c r="P101"/>
  <c r="O102"/>
  <c r="R102" s="1"/>
  <c r="P102"/>
  <c r="O103"/>
  <c r="P103"/>
  <c r="O104"/>
  <c r="P104"/>
  <c r="O105"/>
  <c r="R105" s="1"/>
  <c r="P105"/>
  <c r="O106"/>
  <c r="P106"/>
  <c r="O107"/>
  <c r="P107"/>
  <c r="O111"/>
  <c r="P111"/>
  <c r="O112"/>
  <c r="R112" s="1"/>
  <c r="P112"/>
  <c r="O113"/>
  <c r="P113"/>
  <c r="O114"/>
  <c r="R114" s="1"/>
  <c r="P114"/>
  <c r="O115"/>
  <c r="P115"/>
  <c r="O116"/>
  <c r="R116" s="1"/>
  <c r="P116"/>
  <c r="O117"/>
  <c r="P117"/>
  <c r="O118"/>
  <c r="R118" s="1"/>
  <c r="P118"/>
  <c r="O119"/>
  <c r="P119"/>
  <c r="O120"/>
  <c r="R120" s="1"/>
  <c r="P120"/>
  <c r="O121"/>
  <c r="P121"/>
  <c r="R121" s="1"/>
  <c r="O122"/>
  <c r="R122" s="1"/>
  <c r="P122"/>
  <c r="O123"/>
  <c r="R123" s="1"/>
  <c r="P123"/>
  <c r="O124"/>
  <c r="P124"/>
  <c r="O125"/>
  <c r="R125" s="1"/>
  <c r="P125"/>
  <c r="O126"/>
  <c r="P126"/>
  <c r="O127"/>
  <c r="R127" s="1"/>
  <c r="P127"/>
  <c r="O128"/>
  <c r="P128"/>
  <c r="O129"/>
  <c r="P129"/>
  <c r="O130"/>
  <c r="R130" s="1"/>
  <c r="P130"/>
  <c r="O131"/>
  <c r="R131" s="1"/>
  <c r="P131"/>
  <c r="O132"/>
  <c r="P132"/>
  <c r="O133"/>
  <c r="R133" s="1"/>
  <c r="P133"/>
  <c r="O134"/>
  <c r="R134" s="1"/>
  <c r="P134"/>
  <c r="O135"/>
  <c r="R135" s="1"/>
  <c r="P135"/>
  <c r="O136"/>
  <c r="P136"/>
  <c r="R136"/>
  <c r="O137"/>
  <c r="R137" s="1"/>
  <c r="P137"/>
  <c r="O138"/>
  <c r="R138" s="1"/>
  <c r="P138"/>
  <c r="O139"/>
  <c r="P139"/>
  <c r="O140"/>
  <c r="P140"/>
  <c r="O141"/>
  <c r="P141"/>
  <c r="O142"/>
  <c r="R142" s="1"/>
  <c r="P142"/>
  <c r="O143"/>
  <c r="P143"/>
  <c r="O144"/>
  <c r="P144"/>
  <c r="O145"/>
  <c r="R145" s="1"/>
  <c r="P145"/>
  <c r="O146"/>
  <c r="P146"/>
  <c r="O147"/>
  <c r="R147" s="1"/>
  <c r="P147"/>
  <c r="O148"/>
  <c r="P148"/>
  <c r="O149"/>
  <c r="P149"/>
  <c r="O150"/>
  <c r="R150" s="1"/>
  <c r="P150"/>
  <c r="O151"/>
  <c r="R151" s="1"/>
  <c r="P151"/>
  <c r="O152"/>
  <c r="P152"/>
  <c r="O153"/>
  <c r="R153" s="1"/>
  <c r="P153"/>
  <c r="O154"/>
  <c r="R154" s="1"/>
  <c r="P154"/>
  <c r="O155"/>
  <c r="P155"/>
  <c r="O156"/>
  <c r="P156"/>
  <c r="O157"/>
  <c r="R157" s="1"/>
  <c r="P157"/>
  <c r="O158"/>
  <c r="P158"/>
  <c r="O159"/>
  <c r="P159"/>
  <c r="O160"/>
  <c r="P160"/>
  <c r="O161"/>
  <c r="R161" s="1"/>
  <c r="P161"/>
  <c r="O162"/>
  <c r="R162" s="1"/>
  <c r="P162"/>
  <c r="O163"/>
  <c r="P163"/>
  <c r="O164"/>
  <c r="R164" s="1"/>
  <c r="P164"/>
  <c r="O165"/>
  <c r="R165" s="1"/>
  <c r="P165"/>
  <c r="O166"/>
  <c r="P166"/>
  <c r="O167"/>
  <c r="P167"/>
  <c r="O168"/>
  <c r="R168" s="1"/>
  <c r="P168"/>
  <c r="O169"/>
  <c r="R169" s="1"/>
  <c r="P169"/>
  <c r="O170"/>
  <c r="R170" s="1"/>
  <c r="P170"/>
  <c r="O171"/>
  <c r="P171"/>
  <c r="O172"/>
  <c r="R172" s="1"/>
  <c r="P172"/>
  <c r="O173"/>
  <c r="P173"/>
  <c r="O174"/>
  <c r="R174" s="1"/>
  <c r="P174"/>
  <c r="O175"/>
  <c r="P175"/>
  <c r="O176"/>
  <c r="R176" s="1"/>
  <c r="P176"/>
  <c r="O177"/>
  <c r="R177" s="1"/>
  <c r="P177"/>
  <c r="O178"/>
  <c r="P178"/>
  <c r="O179"/>
  <c r="P179"/>
  <c r="O180"/>
  <c r="R180" s="1"/>
  <c r="P180"/>
  <c r="O181"/>
  <c r="R181" s="1"/>
  <c r="P181"/>
  <c r="O182"/>
  <c r="P182"/>
  <c r="O183"/>
  <c r="P183"/>
  <c r="O184"/>
  <c r="R184" s="1"/>
  <c r="P184"/>
  <c r="O185"/>
  <c r="R185" s="1"/>
  <c r="P185"/>
  <c r="O186"/>
  <c r="P186"/>
  <c r="R186" s="1"/>
  <c r="O187"/>
  <c r="R187" s="1"/>
  <c r="P187"/>
  <c r="O188"/>
  <c r="P188"/>
  <c r="O189"/>
  <c r="P189"/>
  <c r="O190"/>
  <c r="P190"/>
  <c r="O191"/>
  <c r="R191" s="1"/>
  <c r="P191"/>
  <c r="O192"/>
  <c r="R192" s="1"/>
  <c r="P192"/>
  <c r="O193"/>
  <c r="P193"/>
  <c r="R193" s="1"/>
  <c r="O194"/>
  <c r="R194" s="1"/>
  <c r="P194"/>
  <c r="O195"/>
  <c r="R195" s="1"/>
  <c r="P195"/>
  <c r="O196"/>
  <c r="P196"/>
  <c r="O197"/>
  <c r="P197"/>
  <c r="O198"/>
  <c r="R198" s="1"/>
  <c r="P198"/>
  <c r="O199"/>
  <c r="R199" s="1"/>
  <c r="P199"/>
  <c r="O200"/>
  <c r="R200" s="1"/>
  <c r="P200"/>
  <c r="O201"/>
  <c r="P201"/>
  <c r="O202"/>
  <c r="R202" s="1"/>
  <c r="P202"/>
  <c r="O203"/>
  <c r="P203"/>
  <c r="O204"/>
  <c r="R204" s="1"/>
  <c r="P204"/>
  <c r="O205"/>
  <c r="P205"/>
  <c r="O206"/>
  <c r="R206" s="1"/>
  <c r="P206"/>
  <c r="O207"/>
  <c r="P207"/>
  <c r="O208"/>
  <c r="R208" s="1"/>
  <c r="P208"/>
  <c r="O209"/>
  <c r="P209"/>
  <c r="O210"/>
  <c r="P210"/>
  <c r="O211"/>
  <c r="R211" s="1"/>
  <c r="P211"/>
  <c r="O212"/>
  <c r="R212" s="1"/>
  <c r="P212"/>
  <c r="O213"/>
  <c r="P213"/>
  <c r="O214"/>
  <c r="R214" s="1"/>
  <c r="P214"/>
  <c r="O215"/>
  <c r="R215" s="1"/>
  <c r="P215"/>
  <c r="O216"/>
  <c r="R216" s="1"/>
  <c r="P216"/>
  <c r="O217"/>
  <c r="R217"/>
  <c r="P217"/>
  <c r="O218"/>
  <c r="R218" s="1"/>
  <c r="P218"/>
  <c r="O219"/>
  <c r="R219" s="1"/>
  <c r="P219"/>
  <c r="O220"/>
  <c r="P220"/>
  <c r="O221"/>
  <c r="R221" s="1"/>
  <c r="P221"/>
  <c r="O222"/>
  <c r="P222"/>
  <c r="O223"/>
  <c r="R223" s="1"/>
  <c r="P223"/>
  <c r="O224"/>
  <c r="P224"/>
  <c r="R224" s="1"/>
  <c r="O225"/>
  <c r="R225" s="1"/>
  <c r="P225"/>
  <c r="O226"/>
  <c r="R226" s="1"/>
  <c r="P226"/>
  <c r="O227"/>
  <c r="R227" s="1"/>
  <c r="P227"/>
  <c r="O228"/>
  <c r="P228"/>
  <c r="O229"/>
  <c r="R229" s="1"/>
  <c r="P229"/>
  <c r="O230"/>
  <c r="P230"/>
  <c r="O231"/>
  <c r="R231" s="1"/>
  <c r="P231"/>
  <c r="O232"/>
  <c r="P232"/>
  <c r="O233"/>
  <c r="R233" s="1"/>
  <c r="P233"/>
  <c r="O234"/>
  <c r="R234" s="1"/>
  <c r="P234"/>
  <c r="O235"/>
  <c r="P235"/>
  <c r="O236"/>
  <c r="P236"/>
  <c r="O237"/>
  <c r="P237"/>
  <c r="O238"/>
  <c r="R238" s="1"/>
  <c r="P238"/>
  <c r="O239"/>
  <c r="P239"/>
  <c r="O240"/>
  <c r="P240"/>
  <c r="R240" s="1"/>
  <c r="O241"/>
  <c r="R241" s="1"/>
  <c r="P241"/>
  <c r="O245"/>
  <c r="R245" s="1"/>
  <c r="P245"/>
  <c r="O246"/>
  <c r="P246"/>
  <c r="O11"/>
  <c r="R11" s="1"/>
  <c r="P11"/>
  <c r="O16"/>
  <c r="R16" s="1"/>
  <c r="P16"/>
  <c r="O17"/>
  <c r="R17" s="1"/>
  <c r="P17"/>
  <c r="O56"/>
  <c r="P56"/>
  <c r="O90"/>
  <c r="R90" s="1"/>
  <c r="P90"/>
  <c r="O91"/>
  <c r="R91" s="1"/>
  <c r="P91"/>
  <c r="O93"/>
  <c r="P93"/>
  <c r="R93"/>
  <c r="O94"/>
  <c r="R94" s="1"/>
  <c r="P94"/>
  <c r="O95"/>
  <c r="P95"/>
  <c r="O96"/>
  <c r="P96"/>
  <c r="O97"/>
  <c r="P97"/>
  <c r="O98"/>
  <c r="R98" s="1"/>
  <c r="P98"/>
  <c r="O99"/>
  <c r="R99" s="1"/>
  <c r="P99"/>
  <c r="O100"/>
  <c r="P100"/>
  <c r="O108"/>
  <c r="P108"/>
  <c r="O109"/>
  <c r="R109" s="1"/>
  <c r="P109"/>
  <c r="O110"/>
  <c r="P110"/>
  <c r="O242"/>
  <c r="R242" s="1"/>
  <c r="P242"/>
  <c r="O243"/>
  <c r="P243"/>
  <c r="O244"/>
  <c r="R244" s="1"/>
  <c r="P244"/>
  <c r="O247"/>
  <c r="R247" s="1"/>
  <c r="P247"/>
  <c r="O248"/>
  <c r="R248" s="1"/>
  <c r="P248"/>
  <c r="C10"/>
  <c r="L10" s="1"/>
  <c r="M10" s="1"/>
  <c r="N10" s="1"/>
  <c r="M250" s="1"/>
  <c r="D10"/>
  <c r="C11"/>
  <c r="L11" s="1"/>
  <c r="M11" s="1"/>
  <c r="N11" s="1"/>
  <c r="D11"/>
  <c r="C12"/>
  <c r="L12" s="1"/>
  <c r="M12" s="1"/>
  <c r="N12" s="1"/>
  <c r="D12"/>
  <c r="C13"/>
  <c r="L13" s="1"/>
  <c r="M13" s="1"/>
  <c r="N13" s="1"/>
  <c r="D13"/>
  <c r="C14"/>
  <c r="L14" s="1"/>
  <c r="M14" s="1"/>
  <c r="N14" s="1"/>
  <c r="D14"/>
  <c r="C15"/>
  <c r="L15" s="1"/>
  <c r="M15" s="1"/>
  <c r="N15" s="1"/>
  <c r="D15"/>
  <c r="C16"/>
  <c r="L16" s="1"/>
  <c r="M16" s="1"/>
  <c r="N16" s="1"/>
  <c r="D16"/>
  <c r="C17"/>
  <c r="L17" s="1"/>
  <c r="M17" s="1"/>
  <c r="N17" s="1"/>
  <c r="D17"/>
  <c r="C18"/>
  <c r="L18" s="1"/>
  <c r="M18" s="1"/>
  <c r="N18" s="1"/>
  <c r="D18"/>
  <c r="C19"/>
  <c r="L19" s="1"/>
  <c r="M19" s="1"/>
  <c r="N19" s="1"/>
  <c r="D19"/>
  <c r="C20"/>
  <c r="L20" s="1"/>
  <c r="M20" s="1"/>
  <c r="N20" s="1"/>
  <c r="D20"/>
  <c r="C21"/>
  <c r="L21" s="1"/>
  <c r="M21" s="1"/>
  <c r="N21" s="1"/>
  <c r="D21"/>
  <c r="C22"/>
  <c r="L22" s="1"/>
  <c r="M22" s="1"/>
  <c r="N22" s="1"/>
  <c r="D22"/>
  <c r="C23"/>
  <c r="L23" s="1"/>
  <c r="M23" s="1"/>
  <c r="N23" s="1"/>
  <c r="D23"/>
  <c r="C24"/>
  <c r="L24" s="1"/>
  <c r="M24" s="1"/>
  <c r="N24" s="1"/>
  <c r="D24"/>
  <c r="C25"/>
  <c r="L25" s="1"/>
  <c r="M25" s="1"/>
  <c r="N25" s="1"/>
  <c r="D25"/>
  <c r="C26"/>
  <c r="L26" s="1"/>
  <c r="M26" s="1"/>
  <c r="N26" s="1"/>
  <c r="D26"/>
  <c r="C27"/>
  <c r="L27" s="1"/>
  <c r="M27" s="1"/>
  <c r="N27" s="1"/>
  <c r="D27"/>
  <c r="C28"/>
  <c r="L28" s="1"/>
  <c r="M28" s="1"/>
  <c r="N28" s="1"/>
  <c r="D28"/>
  <c r="C29"/>
  <c r="L29" s="1"/>
  <c r="M29" s="1"/>
  <c r="N29" s="1"/>
  <c r="D29"/>
  <c r="C30"/>
  <c r="L30" s="1"/>
  <c r="M30" s="1"/>
  <c r="N30" s="1"/>
  <c r="D30"/>
  <c r="C31"/>
  <c r="L31" s="1"/>
  <c r="M31" s="1"/>
  <c r="N31" s="1"/>
  <c r="D31"/>
  <c r="C32"/>
  <c r="L32" s="1"/>
  <c r="M32" s="1"/>
  <c r="N32" s="1"/>
  <c r="D32"/>
  <c r="C33"/>
  <c r="L33" s="1"/>
  <c r="M33" s="1"/>
  <c r="N33" s="1"/>
  <c r="D33"/>
  <c r="C34"/>
  <c r="L34" s="1"/>
  <c r="M34" s="1"/>
  <c r="N34" s="1"/>
  <c r="D34"/>
  <c r="C35"/>
  <c r="L35" s="1"/>
  <c r="M35" s="1"/>
  <c r="N35" s="1"/>
  <c r="D35"/>
  <c r="C36"/>
  <c r="L36" s="1"/>
  <c r="M36" s="1"/>
  <c r="N36" s="1"/>
  <c r="D36"/>
  <c r="C37"/>
  <c r="L37" s="1"/>
  <c r="M37" s="1"/>
  <c r="N37" s="1"/>
  <c r="D37"/>
  <c r="C38"/>
  <c r="L38" s="1"/>
  <c r="M38" s="1"/>
  <c r="N38" s="1"/>
  <c r="D38"/>
  <c r="C39"/>
  <c r="L39" s="1"/>
  <c r="M39" s="1"/>
  <c r="N39" s="1"/>
  <c r="D39"/>
  <c r="C40"/>
  <c r="L40" s="1"/>
  <c r="M40" s="1"/>
  <c r="N40" s="1"/>
  <c r="D40"/>
  <c r="C41"/>
  <c r="L41" s="1"/>
  <c r="M41" s="1"/>
  <c r="N41" s="1"/>
  <c r="D41"/>
  <c r="C42"/>
  <c r="L42" s="1"/>
  <c r="M42" s="1"/>
  <c r="N42" s="1"/>
  <c r="D42"/>
  <c r="C43"/>
  <c r="L43" s="1"/>
  <c r="M43" s="1"/>
  <c r="N43" s="1"/>
  <c r="D43"/>
  <c r="C44"/>
  <c r="L44" s="1"/>
  <c r="M44" s="1"/>
  <c r="N44" s="1"/>
  <c r="D44"/>
  <c r="C45"/>
  <c r="L45" s="1"/>
  <c r="M45" s="1"/>
  <c r="N45" s="1"/>
  <c r="D45"/>
  <c r="C46"/>
  <c r="L46" s="1"/>
  <c r="M46" s="1"/>
  <c r="N46" s="1"/>
  <c r="D46"/>
  <c r="C47"/>
  <c r="L47" s="1"/>
  <c r="M47" s="1"/>
  <c r="N47" s="1"/>
  <c r="D47"/>
  <c r="C48"/>
  <c r="L48" s="1"/>
  <c r="M48" s="1"/>
  <c r="N48" s="1"/>
  <c r="D48"/>
  <c r="C49"/>
  <c r="L49" s="1"/>
  <c r="M49" s="1"/>
  <c r="N49" s="1"/>
  <c r="D49"/>
  <c r="C50"/>
  <c r="L50"/>
  <c r="M50" s="1"/>
  <c r="N50" s="1"/>
  <c r="D50"/>
  <c r="C51"/>
  <c r="L51" s="1"/>
  <c r="M51" s="1"/>
  <c r="N51" s="1"/>
  <c r="D51"/>
  <c r="C52"/>
  <c r="L52"/>
  <c r="M52" s="1"/>
  <c r="N52" s="1"/>
  <c r="D52"/>
  <c r="C53"/>
  <c r="L53"/>
  <c r="M53" s="1"/>
  <c r="N53" s="1"/>
  <c r="D53"/>
  <c r="C54"/>
  <c r="L54" s="1"/>
  <c r="M54" s="1"/>
  <c r="N54" s="1"/>
  <c r="D54"/>
  <c r="C55"/>
  <c r="L55" s="1"/>
  <c r="M55" s="1"/>
  <c r="N55" s="1"/>
  <c r="D55"/>
  <c r="C56"/>
  <c r="L56" s="1"/>
  <c r="M56" s="1"/>
  <c r="N56" s="1"/>
  <c r="D56"/>
  <c r="C57"/>
  <c r="L57" s="1"/>
  <c r="M57" s="1"/>
  <c r="N57" s="1"/>
  <c r="D57"/>
  <c r="C58"/>
  <c r="L58" s="1"/>
  <c r="M58" s="1"/>
  <c r="N58" s="1"/>
  <c r="D58"/>
  <c r="C59"/>
  <c r="L59" s="1"/>
  <c r="M59" s="1"/>
  <c r="N59" s="1"/>
  <c r="D59"/>
  <c r="C60"/>
  <c r="L60" s="1"/>
  <c r="M60" s="1"/>
  <c r="N60" s="1"/>
  <c r="D60"/>
  <c r="C61"/>
  <c r="L61" s="1"/>
  <c r="M61" s="1"/>
  <c r="N61" s="1"/>
  <c r="D61"/>
  <c r="C62"/>
  <c r="L62" s="1"/>
  <c r="M62" s="1"/>
  <c r="N62" s="1"/>
  <c r="D62"/>
  <c r="C63"/>
  <c r="L63" s="1"/>
  <c r="M63" s="1"/>
  <c r="N63" s="1"/>
  <c r="D63"/>
  <c r="C64"/>
  <c r="L64" s="1"/>
  <c r="M64" s="1"/>
  <c r="N64" s="1"/>
  <c r="D64"/>
  <c r="C65"/>
  <c r="L65" s="1"/>
  <c r="M65" s="1"/>
  <c r="N65" s="1"/>
  <c r="D65"/>
  <c r="C66"/>
  <c r="L66" s="1"/>
  <c r="M66" s="1"/>
  <c r="N66" s="1"/>
  <c r="D66"/>
  <c r="C67"/>
  <c r="L67" s="1"/>
  <c r="M67" s="1"/>
  <c r="N67" s="1"/>
  <c r="D67"/>
  <c r="C68"/>
  <c r="L68" s="1"/>
  <c r="M68" s="1"/>
  <c r="N68" s="1"/>
  <c r="D68"/>
  <c r="C69"/>
  <c r="L69" s="1"/>
  <c r="M69" s="1"/>
  <c r="N69" s="1"/>
  <c r="D69"/>
  <c r="C70"/>
  <c r="L70" s="1"/>
  <c r="M70" s="1"/>
  <c r="N70" s="1"/>
  <c r="D70"/>
  <c r="C71"/>
  <c r="L71" s="1"/>
  <c r="M71" s="1"/>
  <c r="N71" s="1"/>
  <c r="D71"/>
  <c r="C72"/>
  <c r="L72" s="1"/>
  <c r="M72" s="1"/>
  <c r="N72" s="1"/>
  <c r="D72"/>
  <c r="C73"/>
  <c r="L73" s="1"/>
  <c r="M73" s="1"/>
  <c r="N73" s="1"/>
  <c r="D73"/>
  <c r="C74"/>
  <c r="L74"/>
  <c r="M74" s="1"/>
  <c r="N74" s="1"/>
  <c r="D74"/>
  <c r="C75"/>
  <c r="L75" s="1"/>
  <c r="M75" s="1"/>
  <c r="N75" s="1"/>
  <c r="D75"/>
  <c r="C76"/>
  <c r="L76" s="1"/>
  <c r="M76" s="1"/>
  <c r="N76" s="1"/>
  <c r="D76"/>
  <c r="C77"/>
  <c r="L77"/>
  <c r="M77"/>
  <c r="N77" s="1"/>
  <c r="D77"/>
  <c r="C78"/>
  <c r="L78" s="1"/>
  <c r="M78" s="1"/>
  <c r="N78" s="1"/>
  <c r="D78"/>
  <c r="C79"/>
  <c r="L79" s="1"/>
  <c r="M79" s="1"/>
  <c r="N79" s="1"/>
  <c r="D79"/>
  <c r="C80"/>
  <c r="L80" s="1"/>
  <c r="M80" s="1"/>
  <c r="N80" s="1"/>
  <c r="D80"/>
  <c r="C81"/>
  <c r="L81" s="1"/>
  <c r="M81" s="1"/>
  <c r="N81" s="1"/>
  <c r="D81"/>
  <c r="C82"/>
  <c r="L82" s="1"/>
  <c r="M82" s="1"/>
  <c r="N82" s="1"/>
  <c r="D82"/>
  <c r="C83"/>
  <c r="L83" s="1"/>
  <c r="M83" s="1"/>
  <c r="N83" s="1"/>
  <c r="D83"/>
  <c r="C84"/>
  <c r="L84"/>
  <c r="M84" s="1"/>
  <c r="N84" s="1"/>
  <c r="D84"/>
  <c r="C85"/>
  <c r="L85" s="1"/>
  <c r="M85" s="1"/>
  <c r="N85" s="1"/>
  <c r="D85"/>
  <c r="C86"/>
  <c r="L86" s="1"/>
  <c r="M86" s="1"/>
  <c r="N86" s="1"/>
  <c r="D86"/>
  <c r="C87"/>
  <c r="L87" s="1"/>
  <c r="M87" s="1"/>
  <c r="N87" s="1"/>
  <c r="D87"/>
  <c r="C88"/>
  <c r="L88" s="1"/>
  <c r="M88" s="1"/>
  <c r="N88" s="1"/>
  <c r="D88"/>
  <c r="C89"/>
  <c r="L89" s="1"/>
  <c r="M89" s="1"/>
  <c r="N89" s="1"/>
  <c r="D89"/>
  <c r="C90"/>
  <c r="L90" s="1"/>
  <c r="M90" s="1"/>
  <c r="N90" s="1"/>
  <c r="D90"/>
  <c r="C91"/>
  <c r="L91" s="1"/>
  <c r="M91" s="1"/>
  <c r="N91" s="1"/>
  <c r="D91"/>
  <c r="C92"/>
  <c r="L92" s="1"/>
  <c r="M92" s="1"/>
  <c r="N92" s="1"/>
  <c r="D92"/>
  <c r="C93"/>
  <c r="L93" s="1"/>
  <c r="M93" s="1"/>
  <c r="N93" s="1"/>
  <c r="D93"/>
  <c r="C94"/>
  <c r="L94"/>
  <c r="M94" s="1"/>
  <c r="N94" s="1"/>
  <c r="D94"/>
  <c r="C95"/>
  <c r="L95" s="1"/>
  <c r="M95" s="1"/>
  <c r="N95" s="1"/>
  <c r="D95"/>
  <c r="C96"/>
  <c r="L96" s="1"/>
  <c r="M96" s="1"/>
  <c r="N96" s="1"/>
  <c r="D96"/>
  <c r="C97"/>
  <c r="L97" s="1"/>
  <c r="M97" s="1"/>
  <c r="N97" s="1"/>
  <c r="D97"/>
  <c r="C98"/>
  <c r="L98" s="1"/>
  <c r="M98" s="1"/>
  <c r="N98" s="1"/>
  <c r="D98"/>
  <c r="C99"/>
  <c r="L99" s="1"/>
  <c r="M99" s="1"/>
  <c r="N99" s="1"/>
  <c r="D99"/>
  <c r="C100"/>
  <c r="L100" s="1"/>
  <c r="M100" s="1"/>
  <c r="N100" s="1"/>
  <c r="D100"/>
  <c r="C101"/>
  <c r="L101" s="1"/>
  <c r="M101" s="1"/>
  <c r="N101" s="1"/>
  <c r="D101"/>
  <c r="C102"/>
  <c r="L102" s="1"/>
  <c r="M102" s="1"/>
  <c r="N102" s="1"/>
  <c r="D102"/>
  <c r="C103"/>
  <c r="L103" s="1"/>
  <c r="M103" s="1"/>
  <c r="N103" s="1"/>
  <c r="D103"/>
  <c r="C104"/>
  <c r="L104" s="1"/>
  <c r="M104" s="1"/>
  <c r="N104" s="1"/>
  <c r="D104"/>
  <c r="C105"/>
  <c r="L105" s="1"/>
  <c r="M105" s="1"/>
  <c r="N105" s="1"/>
  <c r="D105"/>
  <c r="C106"/>
  <c r="L106" s="1"/>
  <c r="M106" s="1"/>
  <c r="N106" s="1"/>
  <c r="D106"/>
  <c r="C107"/>
  <c r="L107" s="1"/>
  <c r="M107" s="1"/>
  <c r="N107" s="1"/>
  <c r="D107"/>
  <c r="C108"/>
  <c r="L108" s="1"/>
  <c r="M108" s="1"/>
  <c r="N108" s="1"/>
  <c r="D108"/>
  <c r="C109"/>
  <c r="L109" s="1"/>
  <c r="M109" s="1"/>
  <c r="N109" s="1"/>
  <c r="D109"/>
  <c r="C110"/>
  <c r="L110" s="1"/>
  <c r="M110" s="1"/>
  <c r="N110" s="1"/>
  <c r="D110"/>
  <c r="C111"/>
  <c r="L111" s="1"/>
  <c r="M111" s="1"/>
  <c r="N111" s="1"/>
  <c r="D111"/>
  <c r="C112"/>
  <c r="L112" s="1"/>
  <c r="M112" s="1"/>
  <c r="N112" s="1"/>
  <c r="D112"/>
  <c r="C113"/>
  <c r="L113" s="1"/>
  <c r="M113" s="1"/>
  <c r="N113" s="1"/>
  <c r="D113"/>
  <c r="C114"/>
  <c r="L114" s="1"/>
  <c r="M114" s="1"/>
  <c r="N114" s="1"/>
  <c r="D114"/>
  <c r="C115"/>
  <c r="L115" s="1"/>
  <c r="M115" s="1"/>
  <c r="N115" s="1"/>
  <c r="D115"/>
  <c r="C116"/>
  <c r="L116" s="1"/>
  <c r="M116" s="1"/>
  <c r="N116" s="1"/>
  <c r="D116"/>
  <c r="C117"/>
  <c r="L117" s="1"/>
  <c r="M117" s="1"/>
  <c r="N117" s="1"/>
  <c r="D117"/>
  <c r="C118"/>
  <c r="L118" s="1"/>
  <c r="M118" s="1"/>
  <c r="N118" s="1"/>
  <c r="D118"/>
  <c r="C119"/>
  <c r="L119" s="1"/>
  <c r="M119" s="1"/>
  <c r="N119" s="1"/>
  <c r="D119"/>
  <c r="C120"/>
  <c r="L120" s="1"/>
  <c r="M120" s="1"/>
  <c r="N120" s="1"/>
  <c r="D120"/>
  <c r="C121"/>
  <c r="L121" s="1"/>
  <c r="M121" s="1"/>
  <c r="N121" s="1"/>
  <c r="D121"/>
  <c r="C122"/>
  <c r="L122"/>
  <c r="M122" s="1"/>
  <c r="N122" s="1"/>
  <c r="D122"/>
  <c r="C123"/>
  <c r="L123" s="1"/>
  <c r="M123" s="1"/>
  <c r="N123" s="1"/>
  <c r="D123"/>
  <c r="C124"/>
  <c r="L124" s="1"/>
  <c r="M124" s="1"/>
  <c r="N124" s="1"/>
  <c r="D124"/>
  <c r="C125"/>
  <c r="L125" s="1"/>
  <c r="M125" s="1"/>
  <c r="N125" s="1"/>
  <c r="D125"/>
  <c r="C126"/>
  <c r="L126"/>
  <c r="M126" s="1"/>
  <c r="N126" s="1"/>
  <c r="D126"/>
  <c r="C127"/>
  <c r="L127" s="1"/>
  <c r="M127" s="1"/>
  <c r="N127" s="1"/>
  <c r="D127"/>
  <c r="C128"/>
  <c r="L128" s="1"/>
  <c r="M128" s="1"/>
  <c r="N128" s="1"/>
  <c r="D128"/>
  <c r="C129"/>
  <c r="L129" s="1"/>
  <c r="M129" s="1"/>
  <c r="N129" s="1"/>
  <c r="D129"/>
  <c r="C130"/>
  <c r="L130" s="1"/>
  <c r="M130" s="1"/>
  <c r="N130" s="1"/>
  <c r="D130"/>
  <c r="C131"/>
  <c r="L131" s="1"/>
  <c r="M131" s="1"/>
  <c r="N131" s="1"/>
  <c r="D131"/>
  <c r="C132"/>
  <c r="L132" s="1"/>
  <c r="M132" s="1"/>
  <c r="N132" s="1"/>
  <c r="D132"/>
  <c r="C133"/>
  <c r="L133" s="1"/>
  <c r="M133" s="1"/>
  <c r="N133" s="1"/>
  <c r="D133"/>
  <c r="C134"/>
  <c r="L134" s="1"/>
  <c r="M134" s="1"/>
  <c r="N134" s="1"/>
  <c r="D134"/>
  <c r="C135"/>
  <c r="L135" s="1"/>
  <c r="M135" s="1"/>
  <c r="N135" s="1"/>
  <c r="D135"/>
  <c r="C136"/>
  <c r="L136" s="1"/>
  <c r="M136" s="1"/>
  <c r="N136" s="1"/>
  <c r="D136"/>
  <c r="C137"/>
  <c r="L137" s="1"/>
  <c r="M137" s="1"/>
  <c r="N137" s="1"/>
  <c r="D137"/>
  <c r="C138"/>
  <c r="L138" s="1"/>
  <c r="M138" s="1"/>
  <c r="N138" s="1"/>
  <c r="D138"/>
  <c r="C139"/>
  <c r="L139" s="1"/>
  <c r="M139" s="1"/>
  <c r="N139" s="1"/>
  <c r="D139"/>
  <c r="C140"/>
  <c r="L140" s="1"/>
  <c r="M140" s="1"/>
  <c r="N140" s="1"/>
  <c r="D140"/>
  <c r="C141"/>
  <c r="L141"/>
  <c r="M141" s="1"/>
  <c r="N141" s="1"/>
  <c r="D141"/>
  <c r="C142"/>
  <c r="L142" s="1"/>
  <c r="M142" s="1"/>
  <c r="N142" s="1"/>
  <c r="D142"/>
  <c r="C143"/>
  <c r="L143" s="1"/>
  <c r="M143" s="1"/>
  <c r="N143" s="1"/>
  <c r="D143"/>
  <c r="C144"/>
  <c r="L144" s="1"/>
  <c r="M144" s="1"/>
  <c r="N144" s="1"/>
  <c r="D144"/>
  <c r="C145"/>
  <c r="L145" s="1"/>
  <c r="M145" s="1"/>
  <c r="N145" s="1"/>
  <c r="D145"/>
  <c r="C146"/>
  <c r="L146" s="1"/>
  <c r="M146" s="1"/>
  <c r="N146" s="1"/>
  <c r="D146"/>
  <c r="C147"/>
  <c r="L147" s="1"/>
  <c r="M147" s="1"/>
  <c r="N147" s="1"/>
  <c r="D147"/>
  <c r="C148"/>
  <c r="L148"/>
  <c r="M148" s="1"/>
  <c r="N148" s="1"/>
  <c r="D148"/>
  <c r="C149"/>
  <c r="L149" s="1"/>
  <c r="M149" s="1"/>
  <c r="N149" s="1"/>
  <c r="D149"/>
  <c r="C150"/>
  <c r="L150"/>
  <c r="M150" s="1"/>
  <c r="N150" s="1"/>
  <c r="D150"/>
  <c r="C151"/>
  <c r="L151" s="1"/>
  <c r="M151" s="1"/>
  <c r="N151" s="1"/>
  <c r="D151"/>
  <c r="C152"/>
  <c r="L152" s="1"/>
  <c r="M152" s="1"/>
  <c r="N152" s="1"/>
  <c r="D152"/>
  <c r="C153"/>
  <c r="L153" s="1"/>
  <c r="M153" s="1"/>
  <c r="N153" s="1"/>
  <c r="D153"/>
  <c r="C154"/>
  <c r="L154" s="1"/>
  <c r="M154" s="1"/>
  <c r="N154" s="1"/>
  <c r="D154"/>
  <c r="C155"/>
  <c r="L155" s="1"/>
  <c r="M155" s="1"/>
  <c r="N155" s="1"/>
  <c r="D155"/>
  <c r="C156"/>
  <c r="L156" s="1"/>
  <c r="M156" s="1"/>
  <c r="N156" s="1"/>
  <c r="D156"/>
  <c r="C157"/>
  <c r="L157"/>
  <c r="M157" s="1"/>
  <c r="N157" s="1"/>
  <c r="D157"/>
  <c r="C158"/>
  <c r="L158"/>
  <c r="M158" s="1"/>
  <c r="N158" s="1"/>
  <c r="D158"/>
  <c r="C159"/>
  <c r="L159" s="1"/>
  <c r="M159" s="1"/>
  <c r="N159" s="1"/>
  <c r="D159"/>
  <c r="C160"/>
  <c r="L160" s="1"/>
  <c r="M160" s="1"/>
  <c r="N160" s="1"/>
  <c r="D160"/>
  <c r="C161"/>
  <c r="L161" s="1"/>
  <c r="M161" s="1"/>
  <c r="N161" s="1"/>
  <c r="D161"/>
  <c r="C162"/>
  <c r="L162" s="1"/>
  <c r="M162" s="1"/>
  <c r="N162" s="1"/>
  <c r="D162"/>
  <c r="C163"/>
  <c r="L163" s="1"/>
  <c r="M163" s="1"/>
  <c r="N163" s="1"/>
  <c r="D163"/>
  <c r="C164"/>
  <c r="L164" s="1"/>
  <c r="M164" s="1"/>
  <c r="N164" s="1"/>
  <c r="D164"/>
  <c r="C165"/>
  <c r="L165" s="1"/>
  <c r="M165" s="1"/>
  <c r="N165" s="1"/>
  <c r="D165"/>
  <c r="C166"/>
  <c r="L166" s="1"/>
  <c r="M166" s="1"/>
  <c r="N166" s="1"/>
  <c r="D166"/>
  <c r="C167"/>
  <c r="L167" s="1"/>
  <c r="M167" s="1"/>
  <c r="N167" s="1"/>
  <c r="D167"/>
  <c r="C168"/>
  <c r="L168" s="1"/>
  <c r="M168" s="1"/>
  <c r="N168" s="1"/>
  <c r="D168"/>
  <c r="C169"/>
  <c r="L169" s="1"/>
  <c r="M169" s="1"/>
  <c r="N169" s="1"/>
  <c r="D169"/>
  <c r="C170"/>
  <c r="L170" s="1"/>
  <c r="M170" s="1"/>
  <c r="N170" s="1"/>
  <c r="D170"/>
  <c r="C171"/>
  <c r="L171" s="1"/>
  <c r="M171" s="1"/>
  <c r="N171" s="1"/>
  <c r="D171"/>
  <c r="C172"/>
  <c r="L172"/>
  <c r="M172" s="1"/>
  <c r="N172" s="1"/>
  <c r="D172"/>
  <c r="C173"/>
  <c r="L173" s="1"/>
  <c r="M173" s="1"/>
  <c r="N173" s="1"/>
  <c r="D173"/>
  <c r="C174"/>
  <c r="L174" s="1"/>
  <c r="M174" s="1"/>
  <c r="N174" s="1"/>
  <c r="D174"/>
  <c r="C175"/>
  <c r="L175" s="1"/>
  <c r="M175" s="1"/>
  <c r="N175" s="1"/>
  <c r="D175"/>
  <c r="C176"/>
  <c r="L176" s="1"/>
  <c r="M176" s="1"/>
  <c r="N176" s="1"/>
  <c r="D176"/>
  <c r="C177"/>
  <c r="L177" s="1"/>
  <c r="M177" s="1"/>
  <c r="N177" s="1"/>
  <c r="D177"/>
  <c r="C178"/>
  <c r="L178" s="1"/>
  <c r="M178" s="1"/>
  <c r="N178" s="1"/>
  <c r="D178"/>
  <c r="C179"/>
  <c r="L179" s="1"/>
  <c r="M179" s="1"/>
  <c r="N179" s="1"/>
  <c r="D179"/>
  <c r="C180"/>
  <c r="L180"/>
  <c r="M180" s="1"/>
  <c r="N180" s="1"/>
  <c r="D180"/>
  <c r="C181"/>
  <c r="L181" s="1"/>
  <c r="M181" s="1"/>
  <c r="N181" s="1"/>
  <c r="D181"/>
  <c r="C182"/>
  <c r="L182" s="1"/>
  <c r="M182" s="1"/>
  <c r="N182" s="1"/>
  <c r="D182"/>
  <c r="C183"/>
  <c r="L183" s="1"/>
  <c r="M183" s="1"/>
  <c r="N183" s="1"/>
  <c r="D183"/>
  <c r="C184"/>
  <c r="L184" s="1"/>
  <c r="M184" s="1"/>
  <c r="N184" s="1"/>
  <c r="D184"/>
  <c r="C185"/>
  <c r="L185" s="1"/>
  <c r="M185" s="1"/>
  <c r="N185" s="1"/>
  <c r="D185"/>
  <c r="C186"/>
  <c r="L186" s="1"/>
  <c r="M186" s="1"/>
  <c r="N186" s="1"/>
  <c r="D186"/>
  <c r="C187"/>
  <c r="L187" s="1"/>
  <c r="M187" s="1"/>
  <c r="N187" s="1"/>
  <c r="D187"/>
  <c r="C188"/>
  <c r="L188" s="1"/>
  <c r="M188" s="1"/>
  <c r="N188" s="1"/>
  <c r="D188"/>
  <c r="C189"/>
  <c r="L189"/>
  <c r="M189" s="1"/>
  <c r="N189" s="1"/>
  <c r="D189"/>
  <c r="C190"/>
  <c r="L190"/>
  <c r="M190" s="1"/>
  <c r="N190" s="1"/>
  <c r="D190"/>
  <c r="C191"/>
  <c r="L191" s="1"/>
  <c r="M191" s="1"/>
  <c r="N191" s="1"/>
  <c r="D191"/>
  <c r="C192"/>
  <c r="L192" s="1"/>
  <c r="M192" s="1"/>
  <c r="N192" s="1"/>
  <c r="D192"/>
  <c r="C193"/>
  <c r="L193" s="1"/>
  <c r="M193" s="1"/>
  <c r="N193" s="1"/>
  <c r="D193"/>
  <c r="C194"/>
  <c r="L194" s="1"/>
  <c r="M194" s="1"/>
  <c r="N194" s="1"/>
  <c r="D194"/>
  <c r="C195"/>
  <c r="L195" s="1"/>
  <c r="M195" s="1"/>
  <c r="N195" s="1"/>
  <c r="D195"/>
  <c r="C196"/>
  <c r="L196"/>
  <c r="M196" s="1"/>
  <c r="N196" s="1"/>
  <c r="D196"/>
  <c r="C197"/>
  <c r="L197" s="1"/>
  <c r="M197" s="1"/>
  <c r="N197" s="1"/>
  <c r="D197"/>
  <c r="C198"/>
  <c r="L198" s="1"/>
  <c r="M198" s="1"/>
  <c r="N198" s="1"/>
  <c r="D198"/>
  <c r="C199"/>
  <c r="L199" s="1"/>
  <c r="M199" s="1"/>
  <c r="N199" s="1"/>
  <c r="D199"/>
  <c r="C200"/>
  <c r="L200" s="1"/>
  <c r="M200" s="1"/>
  <c r="N200" s="1"/>
  <c r="D200"/>
  <c r="C201"/>
  <c r="L201" s="1"/>
  <c r="M201" s="1"/>
  <c r="N201" s="1"/>
  <c r="D201"/>
  <c r="C202"/>
  <c r="L202" s="1"/>
  <c r="M202" s="1"/>
  <c r="N202" s="1"/>
  <c r="D202"/>
  <c r="C203"/>
  <c r="L203" s="1"/>
  <c r="M203" s="1"/>
  <c r="N203" s="1"/>
  <c r="D203"/>
  <c r="C204"/>
  <c r="L204" s="1"/>
  <c r="M204" s="1"/>
  <c r="N204" s="1"/>
  <c r="D204"/>
  <c r="C205"/>
  <c r="L205" s="1"/>
  <c r="M205" s="1"/>
  <c r="N205" s="1"/>
  <c r="D205"/>
  <c r="C206"/>
  <c r="L206" s="1"/>
  <c r="M206" s="1"/>
  <c r="N206" s="1"/>
  <c r="D206"/>
  <c r="C207"/>
  <c r="L207" s="1"/>
  <c r="M207" s="1"/>
  <c r="N207" s="1"/>
  <c r="D207"/>
  <c r="C208"/>
  <c r="L208" s="1"/>
  <c r="M208" s="1"/>
  <c r="N208" s="1"/>
  <c r="D208"/>
  <c r="C209"/>
  <c r="L209" s="1"/>
  <c r="M209" s="1"/>
  <c r="N209" s="1"/>
  <c r="D209"/>
  <c r="C210"/>
  <c r="L210" s="1"/>
  <c r="M210" s="1"/>
  <c r="N210" s="1"/>
  <c r="D210"/>
  <c r="C211"/>
  <c r="L211" s="1"/>
  <c r="M211" s="1"/>
  <c r="N211" s="1"/>
  <c r="D211"/>
  <c r="C212"/>
  <c r="L212" s="1"/>
  <c r="M212" s="1"/>
  <c r="N212" s="1"/>
  <c r="D212"/>
  <c r="C213"/>
  <c r="L213" s="1"/>
  <c r="M213" s="1"/>
  <c r="N213" s="1"/>
  <c r="D213"/>
  <c r="C214"/>
  <c r="L214" s="1"/>
  <c r="M214" s="1"/>
  <c r="N214" s="1"/>
  <c r="D214"/>
  <c r="C215"/>
  <c r="L215" s="1"/>
  <c r="M215" s="1"/>
  <c r="N215" s="1"/>
  <c r="D215"/>
  <c r="C216"/>
  <c r="L216" s="1"/>
  <c r="M216" s="1"/>
  <c r="N216" s="1"/>
  <c r="D216"/>
  <c r="C217"/>
  <c r="L217" s="1"/>
  <c r="M217" s="1"/>
  <c r="N217" s="1"/>
  <c r="D217"/>
  <c r="C218"/>
  <c r="L218"/>
  <c r="M218" s="1"/>
  <c r="N218" s="1"/>
  <c r="D218"/>
  <c r="C219"/>
  <c r="L219" s="1"/>
  <c r="M219" s="1"/>
  <c r="N219" s="1"/>
  <c r="D219"/>
  <c r="C220"/>
  <c r="L220" s="1"/>
  <c r="M220" s="1"/>
  <c r="N220" s="1"/>
  <c r="D220"/>
  <c r="C221"/>
  <c r="L221" s="1"/>
  <c r="M221" s="1"/>
  <c r="N221" s="1"/>
  <c r="D221"/>
  <c r="C222"/>
  <c r="L222" s="1"/>
  <c r="M222" s="1"/>
  <c r="N222" s="1"/>
  <c r="D222"/>
  <c r="C223"/>
  <c r="L223" s="1"/>
  <c r="M223" s="1"/>
  <c r="N223" s="1"/>
  <c r="D223"/>
  <c r="C224"/>
  <c r="L224" s="1"/>
  <c r="M224" s="1"/>
  <c r="N224" s="1"/>
  <c r="D224"/>
  <c r="C225"/>
  <c r="L225" s="1"/>
  <c r="M225" s="1"/>
  <c r="N225" s="1"/>
  <c r="D225"/>
  <c r="C226"/>
  <c r="L226" s="1"/>
  <c r="M226" s="1"/>
  <c r="N226" s="1"/>
  <c r="D226"/>
  <c r="C227"/>
  <c r="L227" s="1"/>
  <c r="M227" s="1"/>
  <c r="N227" s="1"/>
  <c r="D227"/>
  <c r="C228"/>
  <c r="L228" s="1"/>
  <c r="M228" s="1"/>
  <c r="N228" s="1"/>
  <c r="D228"/>
  <c r="C229"/>
  <c r="L229" s="1"/>
  <c r="M229" s="1"/>
  <c r="N229" s="1"/>
  <c r="D229"/>
  <c r="C230"/>
  <c r="L230" s="1"/>
  <c r="M230" s="1"/>
  <c r="N230" s="1"/>
  <c r="D230"/>
  <c r="C231"/>
  <c r="L231" s="1"/>
  <c r="M231" s="1"/>
  <c r="N231" s="1"/>
  <c r="D231"/>
  <c r="C232"/>
  <c r="L232" s="1"/>
  <c r="M232" s="1"/>
  <c r="N232" s="1"/>
  <c r="D232"/>
  <c r="C233"/>
  <c r="L233" s="1"/>
  <c r="M233" s="1"/>
  <c r="N233" s="1"/>
  <c r="D233"/>
  <c r="C234"/>
  <c r="L234" s="1"/>
  <c r="M234" s="1"/>
  <c r="N234" s="1"/>
  <c r="D234"/>
  <c r="C235"/>
  <c r="L235" s="1"/>
  <c r="M235" s="1"/>
  <c r="N235" s="1"/>
  <c r="D235"/>
  <c r="C236"/>
  <c r="L236" s="1"/>
  <c r="M236" s="1"/>
  <c r="N236" s="1"/>
  <c r="D236"/>
  <c r="C237"/>
  <c r="L237" s="1"/>
  <c r="M237" s="1"/>
  <c r="N237" s="1"/>
  <c r="D237"/>
  <c r="C238"/>
  <c r="L238" s="1"/>
  <c r="M238" s="1"/>
  <c r="N238" s="1"/>
  <c r="D238"/>
  <c r="C239"/>
  <c r="L239" s="1"/>
  <c r="M239" s="1"/>
  <c r="N239" s="1"/>
  <c r="D239"/>
  <c r="C240"/>
  <c r="L240" s="1"/>
  <c r="M240" s="1"/>
  <c r="N240" s="1"/>
  <c r="D240"/>
  <c r="C241"/>
  <c r="L241" s="1"/>
  <c r="M241" s="1"/>
  <c r="N241" s="1"/>
  <c r="D241"/>
  <c r="C242"/>
  <c r="L242" s="1"/>
  <c r="M242" s="1"/>
  <c r="N242" s="1"/>
  <c r="D242"/>
  <c r="C243"/>
  <c r="L243" s="1"/>
  <c r="M243" s="1"/>
  <c r="N243" s="1"/>
  <c r="D243"/>
  <c r="C244"/>
  <c r="L244" s="1"/>
  <c r="M244" s="1"/>
  <c r="N244" s="1"/>
  <c r="D244"/>
  <c r="C245"/>
  <c r="L245" s="1"/>
  <c r="M245" s="1"/>
  <c r="N245" s="1"/>
  <c r="D245"/>
  <c r="C246"/>
  <c r="L246" s="1"/>
  <c r="M246" s="1"/>
  <c r="N246" s="1"/>
  <c r="D246"/>
  <c r="C247"/>
  <c r="L247" s="1"/>
  <c r="M247" s="1"/>
  <c r="N247" s="1"/>
  <c r="D247"/>
  <c r="C248"/>
  <c r="L248" s="1"/>
  <c r="M248" s="1"/>
  <c r="N248" s="1"/>
  <c r="D248"/>
  <c r="R10" i="9"/>
  <c r="P132"/>
  <c r="P95"/>
  <c r="P89"/>
  <c r="P61"/>
  <c r="P13"/>
  <c r="P104"/>
  <c r="Q102"/>
  <c r="Q101" s="1"/>
  <c r="Q119"/>
  <c r="Q118" s="1"/>
  <c r="Q123"/>
  <c r="Q122" s="1"/>
  <c r="P71"/>
  <c r="P23"/>
  <c r="T137" l="1"/>
  <c r="G42" i="11"/>
  <c r="R83" i="8"/>
  <c r="P77" i="9"/>
  <c r="R146" i="8"/>
  <c r="R80"/>
  <c r="Q32" i="9"/>
  <c r="Q31" s="1"/>
  <c r="R129" i="8"/>
  <c r="Q42" i="9"/>
  <c r="Q41" s="1"/>
  <c r="R100" i="8"/>
  <c r="R210"/>
  <c r="R243"/>
  <c r="R108"/>
  <c r="R197"/>
  <c r="R189"/>
  <c r="R182"/>
  <c r="R178"/>
  <c r="R159"/>
  <c r="R155"/>
  <c r="R128"/>
  <c r="R117"/>
  <c r="R113"/>
  <c r="R77"/>
  <c r="R42"/>
  <c r="R38"/>
  <c r="R19"/>
  <c r="R13"/>
  <c r="R160"/>
  <c r="R236"/>
  <c r="R232"/>
  <c r="R228"/>
  <c r="R209"/>
  <c r="R201"/>
  <c r="R167"/>
  <c r="R163"/>
  <c r="R152"/>
  <c r="R148"/>
  <c r="R144"/>
  <c r="R140"/>
  <c r="R107"/>
  <c r="R103"/>
  <c r="R66"/>
  <c r="R62"/>
  <c r="R59"/>
  <c r="R54"/>
  <c r="R97"/>
  <c r="R237"/>
  <c r="R220"/>
  <c r="R207"/>
  <c r="R203"/>
  <c r="R190"/>
  <c r="R173"/>
  <c r="R156"/>
  <c r="R143"/>
  <c r="R139"/>
  <c r="R126"/>
  <c r="R106"/>
  <c r="R79"/>
  <c r="R72"/>
  <c r="R65"/>
  <c r="R58"/>
  <c r="R53"/>
  <c r="R50"/>
  <c r="R46"/>
  <c r="R39"/>
  <c r="R32"/>
  <c r="R25"/>
  <c r="R21"/>
  <c r="R18"/>
  <c r="R12"/>
  <c r="R250" s="1"/>
  <c r="R251" s="1"/>
  <c r="Q109" i="9"/>
  <c r="Q108" s="1"/>
  <c r="Q50"/>
  <c r="Q49" s="1"/>
  <c r="P113"/>
  <c r="R95" i="8"/>
  <c r="R239"/>
  <c r="R235"/>
  <c r="R222"/>
  <c r="R205"/>
  <c r="R188"/>
  <c r="R175"/>
  <c r="R171"/>
  <c r="R158"/>
  <c r="R141"/>
  <c r="R124"/>
  <c r="R111"/>
  <c r="R104"/>
  <c r="R81"/>
  <c r="R74"/>
  <c r="R70"/>
  <c r="R67"/>
  <c r="R63"/>
  <c r="R55"/>
  <c r="R48"/>
  <c r="R41"/>
  <c r="R37"/>
  <c r="R34"/>
  <c r="R30"/>
  <c r="R23"/>
  <c r="R14"/>
  <c r="Q21" i="9"/>
  <c r="Q20" s="1"/>
  <c r="R96" i="8"/>
  <c r="Q53" i="9"/>
  <c r="Q52" s="1"/>
  <c r="R110" i="8"/>
  <c r="R56"/>
  <c r="R246"/>
  <c r="R230"/>
  <c r="R213"/>
  <c r="R196"/>
  <c r="R183"/>
  <c r="R179"/>
  <c r="R166"/>
  <c r="R149"/>
  <c r="R132"/>
  <c r="R119"/>
  <c r="R115"/>
  <c r="R89"/>
  <c r="M251"/>
  <c r="P45" i="9"/>
  <c r="E137" l="1"/>
</calcChain>
</file>

<file path=xl/sharedStrings.xml><?xml version="1.0" encoding="utf-8"?>
<sst xmlns="http://schemas.openxmlformats.org/spreadsheetml/2006/main" count="1710" uniqueCount="336">
  <si>
    <t>Druh dřeviny</t>
  </si>
  <si>
    <t>poškození %</t>
  </si>
  <si>
    <t>SH</t>
  </si>
  <si>
    <t>dlouhověkost</t>
  </si>
  <si>
    <t>m n. m.:</t>
  </si>
  <si>
    <t>KS</t>
  </si>
  <si>
    <t>PJ</t>
  </si>
  <si>
    <t>jasan ztepilý</t>
  </si>
  <si>
    <t>Fraxinus excelsior</t>
  </si>
  <si>
    <t>Robinia pseudoacacia</t>
  </si>
  <si>
    <t>AK</t>
  </si>
  <si>
    <t>ZKR</t>
  </si>
  <si>
    <t>DG</t>
  </si>
  <si>
    <t>TIS</t>
  </si>
  <si>
    <t>nálet</t>
  </si>
  <si>
    <t>Prunus domestica cult.</t>
  </si>
  <si>
    <t>S</t>
  </si>
  <si>
    <t>BX</t>
  </si>
  <si>
    <t>ORcu</t>
  </si>
  <si>
    <t>MO</t>
  </si>
  <si>
    <t>JBcu</t>
  </si>
  <si>
    <t>SMP</t>
  </si>
  <si>
    <t>BL</t>
  </si>
  <si>
    <t>HRcu</t>
  </si>
  <si>
    <t>MEcu</t>
  </si>
  <si>
    <t>TRcu</t>
  </si>
  <si>
    <t>RI</t>
  </si>
  <si>
    <t>SVcu</t>
  </si>
  <si>
    <t>Č</t>
  </si>
  <si>
    <t>VS</t>
  </si>
  <si>
    <t>poznámka</t>
  </si>
  <si>
    <t>Lokalita:</t>
  </si>
  <si>
    <t>Brno Štýřice</t>
  </si>
  <si>
    <t>Ø kmene cm</t>
  </si>
  <si>
    <t>Ø koruny m</t>
  </si>
  <si>
    <t>(viz. Řád zeleně města Brna)</t>
  </si>
  <si>
    <t>výška stromu m</t>
  </si>
  <si>
    <t>základní cena upravená dle ideál. objemu koruny</t>
  </si>
  <si>
    <t>upravená cena dle poškození koruny</t>
  </si>
  <si>
    <t>dlouhověkost u keřů</t>
  </si>
  <si>
    <t>tvar koruny</t>
  </si>
  <si>
    <t>tvar</t>
  </si>
  <si>
    <t>ostatní</t>
  </si>
  <si>
    <t>kuželovitý</t>
  </si>
  <si>
    <t>stálezel, jehličnaté,</t>
  </si>
  <si>
    <t>zaoblený</t>
  </si>
  <si>
    <t>půdopokryv, ruderál.</t>
  </si>
  <si>
    <t>kulovitý</t>
  </si>
  <si>
    <t>plocha m2</t>
  </si>
  <si>
    <t>výška porostu m</t>
  </si>
  <si>
    <t>Corylus avellana</t>
  </si>
  <si>
    <t>Stanovení základní ceny jednotlivých dřevin podle metodiky ČUOP Praha (Český ústav ochrany přírody)</t>
  </si>
  <si>
    <t>1)</t>
  </si>
  <si>
    <t>2)</t>
  </si>
  <si>
    <t>Jedná-li se o kultivary druhů nebo roubovance v zahradnické praxi běžné, přičte se 50% zjištěné hodnoty</t>
  </si>
  <si>
    <t>Jedná-li se o kultivary druhů nebo roubovance méně běžné či vzácné, přičte se 100% zjištěné hodnoty</t>
  </si>
  <si>
    <t>R</t>
  </si>
  <si>
    <t>Ø pařez m</t>
  </si>
  <si>
    <t>Cotinus cogygria</t>
  </si>
  <si>
    <t>VI</t>
  </si>
  <si>
    <t>CT</t>
  </si>
  <si>
    <t>TH</t>
  </si>
  <si>
    <t>průměrná cena jednoho stromu:</t>
  </si>
  <si>
    <t>CENÍK</t>
  </si>
  <si>
    <t>KCN : 001</t>
  </si>
  <si>
    <t>KCN</t>
  </si>
  <si>
    <t>Kód položky</t>
  </si>
  <si>
    <t>Typ zdroje</t>
  </si>
  <si>
    <t>Kód zdroje</t>
  </si>
  <si>
    <t>Popis</t>
  </si>
  <si>
    <t>MJ</t>
  </si>
  <si>
    <t>Orientační cena</t>
  </si>
  <si>
    <t>Firemní cena</t>
  </si>
  <si>
    <t>Kalkulovaná cena</t>
  </si>
  <si>
    <t>Cena zdroje</t>
  </si>
  <si>
    <t>Norma</t>
  </si>
  <si>
    <t>Materiál jednotkový</t>
  </si>
  <si>
    <t>Mzdy jednotkové</t>
  </si>
  <si>
    <t>Stroje jednotkové</t>
  </si>
  <si>
    <t>OPN + odvody jednotkové</t>
  </si>
  <si>
    <t>Odvody z mezd</t>
  </si>
  <si>
    <t>Režie jednotková</t>
  </si>
  <si>
    <t>Zisk jednotkový</t>
  </si>
  <si>
    <t>Hmotnost jednotková</t>
  </si>
  <si>
    <t>Suť jednotková</t>
  </si>
  <si>
    <t>Nh jednotkové</t>
  </si>
  <si>
    <t>001</t>
  </si>
  <si>
    <t>111201101</t>
  </si>
  <si>
    <t/>
  </si>
  <si>
    <t>Odstranění křovin i kořenů pl do 1000 m2</t>
  </si>
  <si>
    <t>m2</t>
  </si>
  <si>
    <t>111201102</t>
  </si>
  <si>
    <t>Odstranění křovin i kořenů pl do 10000 m2</t>
  </si>
  <si>
    <t>111201103</t>
  </si>
  <si>
    <t>Odstranění křovin i kořenů pl nad 10000 m2</t>
  </si>
  <si>
    <t>111201401</t>
  </si>
  <si>
    <t>Spálení křovin</t>
  </si>
  <si>
    <t>111201501</t>
  </si>
  <si>
    <t>Spálení větví</t>
  </si>
  <si>
    <t>kus</t>
  </si>
  <si>
    <t>112101101</t>
  </si>
  <si>
    <t>Kácení stromů listnatých D 300 mm</t>
  </si>
  <si>
    <t>112101102</t>
  </si>
  <si>
    <t>Kácení stromů listnatých D 500 mm</t>
  </si>
  <si>
    <t>112101103</t>
  </si>
  <si>
    <t>Kácení stromů listnatých D 700 mm</t>
  </si>
  <si>
    <t>112101104</t>
  </si>
  <si>
    <t>Kácení stromů listnatých D 900 mm</t>
  </si>
  <si>
    <t>112101121</t>
  </si>
  <si>
    <t>K9cení stromů jehličnatých D 300 mm</t>
  </si>
  <si>
    <t>112101122</t>
  </si>
  <si>
    <t>Kácení stromů jehličnatých D 500 mm</t>
  </si>
  <si>
    <t>112101123</t>
  </si>
  <si>
    <t>Kácení stromů jehličnatých D 700 mm</t>
  </si>
  <si>
    <t>112101124</t>
  </si>
  <si>
    <t>Kácení stromů jehličnatých D 900 mm</t>
  </si>
  <si>
    <t>112201101</t>
  </si>
  <si>
    <t>Odstranění pařezů D 300 mm</t>
  </si>
  <si>
    <t>112201102</t>
  </si>
  <si>
    <t>Od2tranění pařezů D 500 mm</t>
  </si>
  <si>
    <t>112201103</t>
  </si>
  <si>
    <t>Odstranění pařezů D 700 mm</t>
  </si>
  <si>
    <t>112201104</t>
  </si>
  <si>
    <t>Odstranění pařezů D 900 mm</t>
  </si>
  <si>
    <t>ODS1</t>
  </si>
  <si>
    <t>ODS2</t>
  </si>
  <si>
    <t>ODS3</t>
  </si>
  <si>
    <t>SPKR</t>
  </si>
  <si>
    <t>SPV</t>
  </si>
  <si>
    <t>cena pokácení dřeviny</t>
  </si>
  <si>
    <t>cena odstranění pařezu</t>
  </si>
  <si>
    <t>spálení větví</t>
  </si>
  <si>
    <t>odstranění dřevin celkem</t>
  </si>
  <si>
    <t>průměrná cena odstranění jednoho stromu:</t>
  </si>
  <si>
    <t>Celková hodnota všech jednotlivě hodnocených dřevin:</t>
  </si>
  <si>
    <t>Celkový počet hodnocených stromů:</t>
  </si>
  <si>
    <t>Náklady na odstranění dřevin celkem:</t>
  </si>
  <si>
    <t>objem</t>
  </si>
  <si>
    <t>podíl %</t>
  </si>
  <si>
    <t>stav</t>
  </si>
  <si>
    <t>A</t>
  </si>
  <si>
    <t>Forsythia intermedia</t>
  </si>
  <si>
    <t>B</t>
  </si>
  <si>
    <t>Syringa vulgaris</t>
  </si>
  <si>
    <t xml:space="preserve">Prunus domestica </t>
  </si>
  <si>
    <t xml:space="preserve">Rosa canina </t>
  </si>
  <si>
    <t>Sambucus nigra 5ks</t>
  </si>
  <si>
    <t>C</t>
  </si>
  <si>
    <t>D</t>
  </si>
  <si>
    <t>Mahonia aquifolium</t>
  </si>
  <si>
    <t>Symphoricarpus racemossus</t>
  </si>
  <si>
    <t>Rosa canina</t>
  </si>
  <si>
    <t>Prunus spinosa</t>
  </si>
  <si>
    <t>E</t>
  </si>
  <si>
    <t>F</t>
  </si>
  <si>
    <t>G</t>
  </si>
  <si>
    <t>Ligustrum vulgare</t>
  </si>
  <si>
    <t>H</t>
  </si>
  <si>
    <t>I</t>
  </si>
  <si>
    <t>J</t>
  </si>
  <si>
    <t>Ailanthus glutinosa</t>
  </si>
  <si>
    <t>Euonymus europaea</t>
  </si>
  <si>
    <t>Prunus domestica</t>
  </si>
  <si>
    <t>K</t>
  </si>
  <si>
    <t>Robinia pseudoaccacia</t>
  </si>
  <si>
    <t>L</t>
  </si>
  <si>
    <t>M</t>
  </si>
  <si>
    <t>Sambucus nigra</t>
  </si>
  <si>
    <t>N</t>
  </si>
  <si>
    <t>O</t>
  </si>
  <si>
    <t>Malus silvestric cult.</t>
  </si>
  <si>
    <t>P</t>
  </si>
  <si>
    <t>Euonymus europaeus</t>
  </si>
  <si>
    <t>Philadelphus coronarius</t>
  </si>
  <si>
    <t>Q</t>
  </si>
  <si>
    <t>T</t>
  </si>
  <si>
    <t>U</t>
  </si>
  <si>
    <t>V</t>
  </si>
  <si>
    <t>Lycium halimifolium</t>
  </si>
  <si>
    <t>W</t>
  </si>
  <si>
    <t>Ailanthus altissimus 3ks</t>
  </si>
  <si>
    <t>Fraxinus excelsior 2 ks</t>
  </si>
  <si>
    <t>X</t>
  </si>
  <si>
    <t>Juniperus virginiana cult.</t>
  </si>
  <si>
    <t>soliterní keř</t>
  </si>
  <si>
    <t>jednotlivé keře, skupiny keřů z náletů</t>
  </si>
  <si>
    <t>prorůstá jiné keře nebo jako samostatný porost</t>
  </si>
  <si>
    <t>9 ks jednotlivě s neošetřovaným podrostem, vícekmenné</t>
  </si>
  <si>
    <t>zmlazovaný porost</t>
  </si>
  <si>
    <t>řídký podrost</t>
  </si>
  <si>
    <t>jednotlivé keře</t>
  </si>
  <si>
    <t>živý plot</t>
  </si>
  <si>
    <t>skupiny 5,5+1,5+11</t>
  </si>
  <si>
    <t>cca 2 roky zmlazený keř</t>
  </si>
  <si>
    <t>jednotlivé stromy s podrostem</t>
  </si>
  <si>
    <t>řídký nálet</t>
  </si>
  <si>
    <t>v plotě</t>
  </si>
  <si>
    <t>řídké výmladky</t>
  </si>
  <si>
    <t>nezmlazovaný porost</t>
  </si>
  <si>
    <t>kompaktní porost</t>
  </si>
  <si>
    <t xml:space="preserve">upravená cena dle poškození </t>
  </si>
  <si>
    <t>Stanovení základní ceny porostů dřevin podle metodiky ČUOP Praha (Český ústav ochrany přírody)</t>
  </si>
  <si>
    <t>Ø kmene v cm od - do</t>
  </si>
  <si>
    <t>cena odstranění křovin i pařezů</t>
  </si>
  <si>
    <t>spálení křovin</t>
  </si>
  <si>
    <t>odstranění porostu celkem</t>
  </si>
  <si>
    <t>Náklady na odstranění:</t>
  </si>
  <si>
    <t>Celkový počet hodnocených porostů:</t>
  </si>
  <si>
    <t>Tabulka č.3</t>
  </si>
  <si>
    <t>Propočet cen náhradní zeleně</t>
  </si>
  <si>
    <t>č.</t>
  </si>
  <si>
    <t>druh zeleně</t>
  </si>
  <si>
    <t>Kč/mj</t>
  </si>
  <si>
    <t>mj</t>
  </si>
  <si>
    <t>Kč</t>
  </si>
  <si>
    <t>jedn. cena</t>
  </si>
  <si>
    <t>celkem</t>
  </si>
  <si>
    <t>Krajinná zeleň na p.č. 1200</t>
  </si>
  <si>
    <t>m3</t>
  </si>
  <si>
    <t>půdopokryvné, suchovzdorné porosty na mělkém vrstvě substrátu</t>
  </si>
  <si>
    <t>ks</t>
  </si>
  <si>
    <t xml:space="preserve">ošetření, ochrana stávající zeleně </t>
  </si>
  <si>
    <t xml:space="preserve">Zeleň obytného prostoru </t>
  </si>
  <si>
    <t>vyklizení odpadů a ssuti</t>
  </si>
  <si>
    <t>zdravotní probírky</t>
  </si>
  <si>
    <t xml:space="preserve">náletové porosty bez úprav </t>
  </si>
  <si>
    <t xml:space="preserve">odstranění nebezpečných stromů hrozících zřícením </t>
  </si>
  <si>
    <t>likvidace černých skládek po předchozích uživatelích zahrádek</t>
  </si>
  <si>
    <t xml:space="preserve">probírky neodstraněných keřových porostů </t>
  </si>
  <si>
    <t>jen cennější a perspektivní druhy - pokud budou zachovány</t>
  </si>
  <si>
    <t>počet mj</t>
  </si>
  <si>
    <t xml:space="preserve">nutno zajistit po celou dobu výstavby </t>
  </si>
  <si>
    <t xml:space="preserve">modelace terénu po dokončení výstavby </t>
  </si>
  <si>
    <t>obdělání upravených ploch</t>
  </si>
  <si>
    <t>výstavba pěšin a zpevněných ploch</t>
  </si>
  <si>
    <t>prvky drobné architektury</t>
  </si>
  <si>
    <t xml:space="preserve">rozprostření, zhutnění výkopků, odkopávky, svahování, urovnání ploch </t>
  </si>
  <si>
    <t xml:space="preserve">výsadby vysokých keřů s baly do skupin </t>
  </si>
  <si>
    <t>výsadby nižších keřů s baly do záhonů (4ks/m2)</t>
  </si>
  <si>
    <t>výsadby stromů listnatých i jehličnatých s baly</t>
  </si>
  <si>
    <t>zídky, lavice, stolky, pergoly a dělicí stěny, výtvarné objekty</t>
  </si>
  <si>
    <t>výsadby vzrostlých dřevin s baly</t>
  </si>
  <si>
    <t>výsadby trvalek, bylinných porostů</t>
  </si>
  <si>
    <t>zatravnění</t>
  </si>
  <si>
    <t>Cenová úroveň roku 2003</t>
  </si>
  <si>
    <t xml:space="preserve"> celkem</t>
  </si>
  <si>
    <t>náhr. zeleň</t>
  </si>
  <si>
    <t>závlaha včetně jímání srážkových vod</t>
  </si>
  <si>
    <t xml:space="preserve">akumulace, rozvody, regulace, </t>
  </si>
  <si>
    <t>osvětlení v zeleni včetně rozvodů</t>
  </si>
  <si>
    <t>pochůzí plochy z drobných prvků (kamenná dlažba, ..)</t>
  </si>
  <si>
    <t>Extenzivní zeleň na konstrukcích celkem</t>
  </si>
  <si>
    <t>včetně osvětlení a závlah</t>
  </si>
  <si>
    <t>Intenzivní zeleň na konstrukcích celkem</t>
  </si>
  <si>
    <t>dekorativní porosty keřů i vyšších dřevin na hlubší vrstvě substrátu</t>
  </si>
  <si>
    <t>souvislé porosty listnatých a jehličnatých keřů, skupiny stromů</t>
  </si>
  <si>
    <t>Zahradní a krajinářské úpravy celkem</t>
  </si>
  <si>
    <t>Povýsadbová pěstební péče o dřeviny 2 roky</t>
  </si>
  <si>
    <t>Součet nákladů na náhradní zeleň</t>
  </si>
  <si>
    <r>
      <t xml:space="preserve">Dekorativní zeleň </t>
    </r>
    <r>
      <rPr>
        <sz val="10"/>
        <rFont val="Arial"/>
        <family val="2"/>
      </rPr>
      <t xml:space="preserve">na záhonech </t>
    </r>
    <r>
      <rPr>
        <b/>
        <sz val="10"/>
        <rFont val="Arial"/>
        <family val="2"/>
      </rPr>
      <t>celkem</t>
    </r>
  </si>
  <si>
    <t xml:space="preserve">Sambucus nigra </t>
  </si>
  <si>
    <t>bez černý</t>
  </si>
  <si>
    <t>probírka</t>
  </si>
  <si>
    <t>Juglans regia cult.</t>
  </si>
  <si>
    <t>ořešák královský</t>
  </si>
  <si>
    <t>Prunus sp.</t>
  </si>
  <si>
    <t>slivoň</t>
  </si>
  <si>
    <t>trnovník akát</t>
  </si>
  <si>
    <t>Poznámky</t>
  </si>
  <si>
    <t>4 kmeny</t>
  </si>
  <si>
    <t>Lycium barbarum</t>
  </si>
  <si>
    <t>kustovnice cizí</t>
  </si>
  <si>
    <t>slivoń</t>
  </si>
  <si>
    <t>rákos obecný</t>
  </si>
  <si>
    <t>Phragmites australis</t>
  </si>
  <si>
    <t>Druh porostu</t>
  </si>
  <si>
    <t>růže šípková</t>
  </si>
  <si>
    <t>skupina stromů cca 9 ks</t>
  </si>
  <si>
    <t>Rubus</t>
  </si>
  <si>
    <t>ostružiník</t>
  </si>
  <si>
    <t>skupina stromů cca 8 ks</t>
  </si>
  <si>
    <t>skupina stromů cca 20 ks</t>
  </si>
  <si>
    <t>nálety</t>
  </si>
  <si>
    <t>Berberis vulgaris</t>
  </si>
  <si>
    <t>dřišťál obecný</t>
  </si>
  <si>
    <t>brslen obecný</t>
  </si>
  <si>
    <t>Crataegus laevigata</t>
  </si>
  <si>
    <t>hloh obecný</t>
  </si>
  <si>
    <t>svída krvavá</t>
  </si>
  <si>
    <t>Cornus sanquinea</t>
  </si>
  <si>
    <t>skupina stromů cca 7 ks</t>
  </si>
  <si>
    <t>skupina stromů cca 5 ks</t>
  </si>
  <si>
    <t>skupina stromů cca 4 ks</t>
  </si>
  <si>
    <t>velké množství špatných a starých stromů</t>
  </si>
  <si>
    <t>skupina stromů cca 7ks</t>
  </si>
  <si>
    <t>skupona stromů cca 14 ks</t>
  </si>
  <si>
    <t>protřídit les (větve)</t>
  </si>
  <si>
    <t>V porostu se nachází hromada pařezů a ořezů cca 8x10 m</t>
  </si>
  <si>
    <t>V porostu se nachází hromada proutí a ořezů cca 8x10 m</t>
  </si>
  <si>
    <t>Quercus zimní</t>
  </si>
  <si>
    <t>dub petraea</t>
  </si>
  <si>
    <t>skupina stromů cca 15 ks</t>
  </si>
  <si>
    <t>Quercus petraea</t>
  </si>
  <si>
    <t>dub zimní</t>
  </si>
  <si>
    <t>skupina stromů 2 ks</t>
  </si>
  <si>
    <t>skupina stromů 4 ks</t>
  </si>
  <si>
    <t>skupina stromů 5 ks</t>
  </si>
  <si>
    <t>skupina stromů 3 ks</t>
  </si>
  <si>
    <t>skupina stromů cca 60 ks</t>
  </si>
  <si>
    <t>skupina stromů 6 ks</t>
  </si>
  <si>
    <t>souvislý porost</t>
  </si>
  <si>
    <t>vyčistit</t>
  </si>
  <si>
    <t>V prostoru se nachází hromada větví</t>
  </si>
  <si>
    <t xml:space="preserve">souvislý porost </t>
  </si>
  <si>
    <t>skupina stromů cca 6 ks</t>
  </si>
  <si>
    <t>jírovec maďal</t>
  </si>
  <si>
    <t>Aesculus hippocastanum</t>
  </si>
  <si>
    <t xml:space="preserve"> </t>
  </si>
  <si>
    <t>Prunus avium cult.</t>
  </si>
  <si>
    <t>třešeň</t>
  </si>
  <si>
    <t>keře v řadě</t>
  </si>
  <si>
    <t>udržovaný porost</t>
  </si>
  <si>
    <t>udržovaný travní porost</t>
  </si>
  <si>
    <t>V porostu se nachází pohozené betonové sloupky</t>
  </si>
  <si>
    <t>Lonicera nigra</t>
  </si>
  <si>
    <t>zimolez černý</t>
  </si>
  <si>
    <t>skupina keřů cca 12 ks</t>
  </si>
  <si>
    <t>výška porostu</t>
  </si>
  <si>
    <t>skupina stromů cca 22 ks</t>
  </si>
  <si>
    <t>skupina stromů 7 ks</t>
  </si>
  <si>
    <t>ruderální travobylinný porost</t>
  </si>
  <si>
    <t>NEOPRAVENO</t>
  </si>
  <si>
    <t>odstranit</t>
  </si>
  <si>
    <r>
      <t>ohnutá -</t>
    </r>
    <r>
      <rPr>
        <sz val="10"/>
        <color rgb="FFFF0000"/>
        <rFont val="Arial"/>
        <family val="2"/>
        <charset val="238"/>
      </rPr>
      <t xml:space="preserve"> odstranit</t>
    </r>
  </si>
  <si>
    <r>
      <t xml:space="preserve">probírka / </t>
    </r>
    <r>
      <rPr>
        <sz val="10"/>
        <color rgb="FFFF0000"/>
        <rFont val="Arial"/>
        <family val="2"/>
        <charset val="238"/>
      </rPr>
      <t xml:space="preserve">část odstranit </t>
    </r>
  </si>
  <si>
    <t xml:space="preserve">část odstranit </t>
  </si>
</sst>
</file>

<file path=xl/styles.xml><?xml version="1.0" encoding="utf-8"?>
<styleSheet xmlns="http://schemas.openxmlformats.org/spreadsheetml/2006/main">
  <numFmts count="8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  <numFmt numFmtId="165" formatCode="#"/>
    <numFmt numFmtId="166" formatCode="#,##0.00000"/>
    <numFmt numFmtId="167" formatCode="#,##0.000"/>
    <numFmt numFmtId="168" formatCode="#,##0.00\ &quot;Kč&quot;"/>
    <numFmt numFmtId="169" formatCode="_-* #,##0\ _K_č_-;\-* #,##0\ _K_č_-;_-* &quot;-&quot;??\ _K_č_-;_-@_-"/>
  </numFmts>
  <fonts count="37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</font>
    <font>
      <i/>
      <sz val="10"/>
      <color indexed="56"/>
      <name val="Arial"/>
      <family val="2"/>
    </font>
    <font>
      <b/>
      <sz val="10"/>
      <name val="Arial"/>
      <family val="2"/>
    </font>
    <font>
      <b/>
      <i/>
      <sz val="10"/>
      <color indexed="56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sz val="8"/>
      <name val="Arial"/>
      <charset val="238"/>
    </font>
    <font>
      <vertAlign val="superscript"/>
      <sz val="10"/>
      <name val="Arial"/>
      <charset val="238"/>
    </font>
    <font>
      <b/>
      <sz val="8"/>
      <color indexed="56"/>
      <name val="Arial"/>
      <family val="2"/>
    </font>
    <font>
      <sz val="8"/>
      <color indexed="56"/>
      <name val="Arial"/>
      <family val="2"/>
    </font>
    <font>
      <b/>
      <sz val="14"/>
      <color indexed="10"/>
      <name val="Arial CE"/>
      <charset val="238"/>
    </font>
    <font>
      <sz val="7"/>
      <name val="Arial CE"/>
      <charset val="238"/>
    </font>
    <font>
      <sz val="6"/>
      <name val="Arial CE"/>
      <charset val="238"/>
    </font>
    <font>
      <b/>
      <sz val="8"/>
      <color indexed="18"/>
      <name val="Arial CE"/>
      <charset val="238"/>
    </font>
    <font>
      <sz val="7"/>
      <color indexed="56"/>
      <name val="Arial"/>
      <family val="2"/>
    </font>
    <font>
      <i/>
      <sz val="7"/>
      <color indexed="56"/>
      <name val="Arial"/>
      <family val="2"/>
    </font>
    <font>
      <sz val="7"/>
      <name val="Arial"/>
      <family val="2"/>
    </font>
    <font>
      <sz val="9"/>
      <color indexed="55"/>
      <name val="Arial"/>
      <charset val="238"/>
    </font>
    <font>
      <b/>
      <sz val="9"/>
      <color indexed="55"/>
      <name val="Arial"/>
      <family val="2"/>
    </font>
    <font>
      <sz val="9"/>
      <color indexed="55"/>
      <name val="Arial"/>
      <family val="2"/>
    </font>
    <font>
      <b/>
      <sz val="14"/>
      <name val="Arial"/>
      <family val="2"/>
    </font>
    <font>
      <sz val="12"/>
      <name val="Arial"/>
      <charset val="238"/>
    </font>
    <font>
      <b/>
      <u/>
      <sz val="12"/>
      <name val="Arial"/>
      <charset val="238"/>
    </font>
    <font>
      <u/>
      <sz val="12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5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2" fontId="0" fillId="0" borderId="0" xfId="0" applyNumberFormat="1"/>
    <xf numFmtId="44" fontId="3" fillId="0" borderId="0" xfId="0" applyNumberFormat="1" applyFont="1"/>
    <xf numFmtId="0" fontId="4" fillId="0" borderId="0" xfId="0" applyFont="1"/>
    <xf numFmtId="0" fontId="2" fillId="0" borderId="0" xfId="0" applyFont="1"/>
    <xf numFmtId="0" fontId="0" fillId="0" borderId="0" xfId="0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4" borderId="0" xfId="0" applyFont="1" applyFill="1"/>
    <xf numFmtId="44" fontId="5" fillId="4" borderId="0" xfId="0" applyNumberFormat="1" applyFont="1" applyFill="1"/>
    <xf numFmtId="0" fontId="2" fillId="4" borderId="2" xfId="0" applyFont="1" applyFill="1" applyBorder="1" applyAlignment="1">
      <alignment wrapText="1"/>
    </xf>
    <xf numFmtId="0" fontId="2" fillId="4" borderId="2" xfId="0" applyFont="1" applyFill="1" applyBorder="1" applyAlignment="1">
      <alignment horizontal="center" wrapText="1"/>
    </xf>
    <xf numFmtId="0" fontId="0" fillId="4" borderId="0" xfId="0" applyFill="1"/>
    <xf numFmtId="0" fontId="2" fillId="4" borderId="0" xfId="0" applyFont="1" applyFill="1" applyAlignment="1">
      <alignment horizontal="left"/>
    </xf>
    <xf numFmtId="0" fontId="2" fillId="4" borderId="0" xfId="0" applyFont="1" applyFill="1"/>
    <xf numFmtId="0" fontId="0" fillId="4" borderId="0" xfId="0" applyFill="1" applyAlignment="1">
      <alignment horizontal="center"/>
    </xf>
    <xf numFmtId="0" fontId="0" fillId="5" borderId="4" xfId="0" applyFill="1" applyBorder="1" applyAlignment="1">
      <alignment horizontal="left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7" xfId="0" applyFill="1" applyBorder="1"/>
    <xf numFmtId="0" fontId="0" fillId="6" borderId="8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9" xfId="0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6" borderId="7" xfId="0" applyFill="1" applyBorder="1" applyAlignment="1">
      <alignment horizontal="left"/>
    </xf>
    <xf numFmtId="0" fontId="0" fillId="6" borderId="1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0" borderId="6" xfId="0" applyBorder="1"/>
    <xf numFmtId="0" fontId="0" fillId="3" borderId="9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9" fontId="0" fillId="0" borderId="0" xfId="0" applyNumberFormat="1" applyAlignment="1">
      <alignment horizontal="right"/>
    </xf>
    <xf numFmtId="0" fontId="7" fillId="4" borderId="0" xfId="0" applyFont="1" applyFill="1" applyAlignment="1">
      <alignment horizontal="right"/>
    </xf>
    <xf numFmtId="0" fontId="10" fillId="4" borderId="0" xfId="0" applyFont="1" applyFill="1"/>
    <xf numFmtId="0" fontId="11" fillId="4" borderId="0" xfId="0" applyFont="1" applyFill="1"/>
    <xf numFmtId="0" fontId="11" fillId="4" borderId="0" xfId="0" applyFont="1" applyFill="1" applyAlignment="1">
      <alignment horizontal="right"/>
    </xf>
    <xf numFmtId="9" fontId="11" fillId="4" borderId="0" xfId="0" applyNumberFormat="1" applyFont="1" applyFill="1" applyAlignment="1">
      <alignment horizontal="right"/>
    </xf>
    <xf numFmtId="9" fontId="2" fillId="4" borderId="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right"/>
    </xf>
    <xf numFmtId="0" fontId="12" fillId="2" borderId="0" xfId="0" applyNumberFormat="1" applyFont="1" applyFill="1" applyAlignment="1" applyProtection="1"/>
    <xf numFmtId="0" fontId="13" fillId="2" borderId="0" xfId="0" applyNumberFormat="1" applyFont="1" applyFill="1" applyAlignment="1" applyProtection="1"/>
    <xf numFmtId="0" fontId="13" fillId="7" borderId="15" xfId="0" applyNumberFormat="1" applyFont="1" applyFill="1" applyBorder="1" applyAlignment="1" applyProtection="1">
      <alignment horizontal="center" vertical="center" wrapText="1"/>
    </xf>
    <xf numFmtId="0" fontId="13" fillId="7" borderId="16" xfId="0" applyNumberFormat="1" applyFont="1" applyFill="1" applyBorder="1" applyAlignment="1" applyProtection="1">
      <alignment horizontal="center" vertical="center" wrapText="1"/>
    </xf>
    <xf numFmtId="0" fontId="14" fillId="7" borderId="17" xfId="0" applyNumberFormat="1" applyFont="1" applyFill="1" applyBorder="1" applyAlignment="1" applyProtection="1">
      <alignment horizontal="center" vertical="center" wrapText="1"/>
    </xf>
    <xf numFmtId="165" fontId="15" fillId="8" borderId="0" xfId="0" applyNumberFormat="1" applyFont="1" applyFill="1" applyBorder="1" applyAlignment="1" applyProtection="1"/>
    <xf numFmtId="165" fontId="15" fillId="8" borderId="0" xfId="0" applyNumberFormat="1" applyFont="1" applyFill="1" applyBorder="1" applyAlignment="1" applyProtection="1">
      <alignment horizontal="center"/>
    </xf>
    <xf numFmtId="165" fontId="15" fillId="8" borderId="0" xfId="0" applyNumberFormat="1" applyFont="1" applyFill="1" applyBorder="1" applyAlignment="1" applyProtection="1">
      <alignment wrapText="1"/>
    </xf>
    <xf numFmtId="4" fontId="15" fillId="8" borderId="0" xfId="0" applyNumberFormat="1" applyFont="1" applyFill="1" applyBorder="1" applyAlignment="1" applyProtection="1"/>
    <xf numFmtId="166" fontId="15" fillId="8" borderId="0" xfId="0" applyNumberFormat="1" applyFont="1" applyFill="1" applyBorder="1" applyAlignment="1" applyProtection="1"/>
    <xf numFmtId="167" fontId="15" fillId="8" borderId="0" xfId="0" applyNumberFormat="1" applyFont="1" applyFill="1" applyBorder="1" applyAlignment="1" applyProtection="1"/>
    <xf numFmtId="0" fontId="16" fillId="4" borderId="0" xfId="0" applyFont="1" applyFill="1" applyAlignment="1">
      <alignment horizontal="right"/>
    </xf>
    <xf numFmtId="44" fontId="17" fillId="4" borderId="0" xfId="0" applyNumberFormat="1" applyFont="1" applyFill="1"/>
    <xf numFmtId="0" fontId="18" fillId="4" borderId="0" xfId="0" applyFont="1" applyFill="1"/>
    <xf numFmtId="0" fontId="6" fillId="4" borderId="0" xfId="0" applyFont="1" applyFill="1" applyAlignment="1">
      <alignment horizontal="right"/>
    </xf>
    <xf numFmtId="0" fontId="7" fillId="0" borderId="0" xfId="0" applyFont="1"/>
    <xf numFmtId="168" fontId="5" fillId="4" borderId="0" xfId="0" applyNumberFormat="1" applyFont="1" applyFill="1"/>
    <xf numFmtId="44" fontId="19" fillId="0" borderId="0" xfId="0" applyNumberFormat="1" applyFont="1"/>
    <xf numFmtId="168" fontId="19" fillId="0" borderId="0" xfId="0" applyNumberFormat="1" applyFont="1"/>
    <xf numFmtId="44" fontId="5" fillId="0" borderId="0" xfId="0" applyNumberFormat="1" applyFont="1"/>
    <xf numFmtId="168" fontId="5" fillId="0" borderId="0" xfId="0" applyNumberFormat="1" applyFont="1"/>
    <xf numFmtId="0" fontId="5" fillId="4" borderId="0" xfId="0" applyFont="1" applyFill="1" applyAlignment="1">
      <alignment horizontal="left"/>
    </xf>
    <xf numFmtId="0" fontId="9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2" fillId="4" borderId="8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8" xfId="0" applyBorder="1"/>
    <xf numFmtId="0" fontId="4" fillId="0" borderId="18" xfId="0" applyFont="1" applyBorder="1"/>
    <xf numFmtId="0" fontId="4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4" fontId="5" fillId="0" borderId="18" xfId="0" applyNumberFormat="1" applyFont="1" applyBorder="1"/>
    <xf numFmtId="164" fontId="4" fillId="0" borderId="18" xfId="0" applyNumberFormat="1" applyFont="1" applyBorder="1"/>
    <xf numFmtId="164" fontId="4" fillId="0" borderId="18" xfId="0" applyNumberFormat="1" applyFont="1" applyBorder="1" applyAlignment="1">
      <alignment horizontal="center"/>
    </xf>
    <xf numFmtId="16" fontId="4" fillId="0" borderId="18" xfId="0" applyNumberFormat="1" applyFont="1" applyBorder="1"/>
    <xf numFmtId="0" fontId="2" fillId="0" borderId="18" xfId="0" applyFont="1" applyBorder="1"/>
    <xf numFmtId="164" fontId="0" fillId="0" borderId="18" xfId="0" applyNumberFormat="1" applyBorder="1"/>
    <xf numFmtId="164" fontId="0" fillId="0" borderId="18" xfId="0" applyNumberFormat="1" applyBorder="1" applyAlignment="1">
      <alignment horizontal="center"/>
    </xf>
    <xf numFmtId="1" fontId="2" fillId="0" borderId="18" xfId="0" applyNumberFormat="1" applyFont="1" applyBorder="1"/>
    <xf numFmtId="1" fontId="0" fillId="0" borderId="18" xfId="0" applyNumberFormat="1" applyBorder="1"/>
    <xf numFmtId="1" fontId="4" fillId="0" borderId="18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44" fontId="3" fillId="0" borderId="0" xfId="0" applyNumberFormat="1" applyFont="1" applyBorder="1"/>
    <xf numFmtId="0" fontId="2" fillId="0" borderId="0" xfId="0" applyFont="1" applyAlignment="1">
      <alignment horizontal="left"/>
    </xf>
    <xf numFmtId="0" fontId="2" fillId="4" borderId="2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0" fillId="0" borderId="0" xfId="0" applyBorder="1" applyAlignment="1">
      <alignment horizontal="left"/>
    </xf>
    <xf numFmtId="44" fontId="20" fillId="0" borderId="18" xfId="0" applyNumberFormat="1" applyFont="1" applyBorder="1"/>
    <xf numFmtId="44" fontId="21" fillId="0" borderId="0" xfId="0" applyNumberFormat="1" applyFont="1"/>
    <xf numFmtId="44" fontId="21" fillId="0" borderId="0" xfId="0" applyNumberFormat="1" applyFont="1" applyBorder="1"/>
    <xf numFmtId="44" fontId="21" fillId="0" borderId="0" xfId="0" applyNumberFormat="1" applyFont="1" applyAlignment="1">
      <alignment horizontal="left"/>
    </xf>
    <xf numFmtId="44" fontId="21" fillId="0" borderId="0" xfId="0" applyNumberFormat="1" applyFont="1" applyBorder="1" applyAlignment="1">
      <alignment horizontal="left"/>
    </xf>
    <xf numFmtId="44" fontId="20" fillId="0" borderId="18" xfId="0" applyNumberFormat="1" applyFont="1" applyBorder="1" applyAlignment="1">
      <alignment horizontal="left"/>
    </xf>
    <xf numFmtId="2" fontId="4" fillId="0" borderId="18" xfId="0" applyNumberFormat="1" applyFont="1" applyBorder="1"/>
    <xf numFmtId="2" fontId="4" fillId="0" borderId="0" xfId="0" applyNumberFormat="1" applyFont="1"/>
    <xf numFmtId="2" fontId="4" fillId="0" borderId="0" xfId="0" applyNumberFormat="1" applyFont="1" applyBorder="1"/>
    <xf numFmtId="4" fontId="0" fillId="0" borderId="0" xfId="0" applyNumberFormat="1"/>
    <xf numFmtId="4" fontId="4" fillId="0" borderId="0" xfId="0" applyNumberFormat="1" applyFont="1"/>
    <xf numFmtId="0" fontId="22" fillId="0" borderId="0" xfId="0" applyFont="1"/>
    <xf numFmtId="4" fontId="2" fillId="0" borderId="0" xfId="0" applyNumberFormat="1" applyFont="1"/>
    <xf numFmtId="0" fontId="4" fillId="4" borderId="0" xfId="0" applyFont="1" applyFill="1"/>
    <xf numFmtId="4" fontId="4" fillId="4" borderId="0" xfId="0" applyNumberFormat="1" applyFont="1" applyFill="1"/>
    <xf numFmtId="4" fontId="4" fillId="0" borderId="0" xfId="0" applyNumberFormat="1" applyFont="1" applyFill="1"/>
    <xf numFmtId="0" fontId="23" fillId="0" borderId="0" xfId="0" applyFont="1"/>
    <xf numFmtId="0" fontId="24" fillId="0" borderId="0" xfId="0" applyFont="1"/>
    <xf numFmtId="0" fontId="25" fillId="0" borderId="0" xfId="0" applyFont="1"/>
    <xf numFmtId="4" fontId="25" fillId="0" borderId="0" xfId="0" applyNumberFormat="1" applyFont="1"/>
    <xf numFmtId="4" fontId="24" fillId="0" borderId="0" xfId="0" applyNumberFormat="1" applyFont="1" applyAlignment="1">
      <alignment horizontal="right"/>
    </xf>
    <xf numFmtId="0" fontId="27" fillId="0" borderId="0" xfId="0" applyFont="1"/>
    <xf numFmtId="0" fontId="0" fillId="0" borderId="0" xfId="0" applyAlignment="1">
      <alignment wrapText="1"/>
    </xf>
    <xf numFmtId="0" fontId="2" fillId="9" borderId="6" xfId="0" applyFont="1" applyFill="1" applyBorder="1" applyAlignment="1">
      <alignment horizontal="center" wrapText="1"/>
    </xf>
    <xf numFmtId="0" fontId="4" fillId="9" borderId="18" xfId="0" applyFont="1" applyFill="1" applyBorder="1"/>
    <xf numFmtId="164" fontId="4" fillId="9" borderId="18" xfId="0" applyNumberFormat="1" applyFont="1" applyFill="1" applyBorder="1"/>
    <xf numFmtId="164" fontId="4" fillId="9" borderId="18" xfId="0" applyNumberFormat="1" applyFont="1" applyFill="1" applyBorder="1" applyAlignment="1">
      <alignment horizontal="center"/>
    </xf>
    <xf numFmtId="0" fontId="4" fillId="9" borderId="18" xfId="0" applyFont="1" applyFill="1" applyBorder="1" applyAlignment="1">
      <alignment horizontal="center"/>
    </xf>
    <xf numFmtId="1" fontId="4" fillId="9" borderId="18" xfId="0" applyNumberFormat="1" applyFont="1" applyFill="1" applyBorder="1"/>
    <xf numFmtId="169" fontId="4" fillId="9" borderId="18" xfId="1" applyNumberFormat="1" applyFont="1" applyFill="1" applyBorder="1"/>
    <xf numFmtId="0" fontId="27" fillId="9" borderId="19" xfId="0" applyFont="1" applyFill="1" applyBorder="1"/>
    <xf numFmtId="164" fontId="0" fillId="9" borderId="19" xfId="0" applyNumberFormat="1" applyFill="1" applyBorder="1"/>
    <xf numFmtId="0" fontId="0" fillId="9" borderId="19" xfId="0" applyFill="1" applyBorder="1" applyAlignment="1">
      <alignment horizontal="center"/>
    </xf>
    <xf numFmtId="1" fontId="0" fillId="9" borderId="19" xfId="0" applyNumberFormat="1" applyFill="1" applyBorder="1"/>
    <xf numFmtId="169" fontId="26" fillId="9" borderId="19" xfId="1" applyNumberFormat="1" applyFont="1" applyFill="1" applyBorder="1"/>
    <xf numFmtId="0" fontId="27" fillId="9" borderId="20" xfId="0" applyFont="1" applyFill="1" applyBorder="1"/>
    <xf numFmtId="164" fontId="0" fillId="9" borderId="20" xfId="0" applyNumberFormat="1" applyFill="1" applyBorder="1"/>
    <xf numFmtId="0" fontId="0" fillId="9" borderId="20" xfId="0" applyFill="1" applyBorder="1" applyAlignment="1">
      <alignment horizontal="center"/>
    </xf>
    <xf numFmtId="1" fontId="0" fillId="9" borderId="20" xfId="0" applyNumberFormat="1" applyFill="1" applyBorder="1"/>
    <xf numFmtId="169" fontId="26" fillId="9" borderId="20" xfId="1" applyNumberFormat="1" applyFont="1" applyFill="1" applyBorder="1"/>
    <xf numFmtId="0" fontId="0" fillId="9" borderId="20" xfId="0" applyFill="1" applyBorder="1"/>
    <xf numFmtId="164" fontId="30" fillId="9" borderId="20" xfId="0" applyNumberFormat="1" applyFont="1" applyFill="1" applyBorder="1"/>
    <xf numFmtId="0" fontId="30" fillId="9" borderId="20" xfId="0" applyFont="1" applyFill="1" applyBorder="1" applyAlignment="1">
      <alignment horizontal="center"/>
    </xf>
    <xf numFmtId="1" fontId="30" fillId="9" borderId="20" xfId="0" applyNumberFormat="1" applyFont="1" applyFill="1" applyBorder="1"/>
    <xf numFmtId="169" fontId="30" fillId="9" borderId="20" xfId="1" applyNumberFormat="1" applyFont="1" applyFill="1" applyBorder="1"/>
    <xf numFmtId="0" fontId="30" fillId="9" borderId="19" xfId="0" applyFont="1" applyFill="1" applyBorder="1"/>
    <xf numFmtId="164" fontId="30" fillId="9" borderId="19" xfId="0" applyNumberFormat="1" applyFont="1" applyFill="1" applyBorder="1"/>
    <xf numFmtId="0" fontId="30" fillId="9" borderId="19" xfId="0" applyFont="1" applyFill="1" applyBorder="1" applyAlignment="1">
      <alignment horizontal="center"/>
    </xf>
    <xf numFmtId="1" fontId="30" fillId="9" borderId="19" xfId="0" applyNumberFormat="1" applyFont="1" applyFill="1" applyBorder="1"/>
    <xf numFmtId="169" fontId="30" fillId="9" borderId="19" xfId="1" applyNumberFormat="1" applyFont="1" applyFill="1" applyBorder="1"/>
    <xf numFmtId="0" fontId="30" fillId="9" borderId="20" xfId="0" applyFont="1" applyFill="1" applyBorder="1"/>
    <xf numFmtId="169" fontId="27" fillId="9" borderId="20" xfId="1" applyNumberFormat="1" applyFont="1" applyFill="1" applyBorder="1"/>
    <xf numFmtId="0" fontId="27" fillId="9" borderId="21" xfId="0" applyFont="1" applyFill="1" applyBorder="1"/>
    <xf numFmtId="164" fontId="0" fillId="9" borderId="21" xfId="0" applyNumberFormat="1" applyFill="1" applyBorder="1"/>
    <xf numFmtId="0" fontId="0" fillId="9" borderId="21" xfId="0" applyFill="1" applyBorder="1" applyAlignment="1">
      <alignment horizontal="center"/>
    </xf>
    <xf numFmtId="1" fontId="0" fillId="9" borderId="21" xfId="0" applyNumberFormat="1" applyFill="1" applyBorder="1"/>
    <xf numFmtId="169" fontId="26" fillId="9" borderId="21" xfId="1" applyNumberFormat="1" applyFont="1" applyFill="1" applyBorder="1"/>
    <xf numFmtId="0" fontId="27" fillId="9" borderId="0" xfId="0" applyFont="1" applyFill="1" applyBorder="1"/>
    <xf numFmtId="164" fontId="0" fillId="9" borderId="0" xfId="0" applyNumberFormat="1" applyFill="1" applyBorder="1"/>
    <xf numFmtId="0" fontId="0" fillId="9" borderId="0" xfId="0" applyFill="1" applyBorder="1" applyAlignment="1">
      <alignment horizontal="center"/>
    </xf>
    <xf numFmtId="1" fontId="0" fillId="9" borderId="0" xfId="0" applyNumberFormat="1" applyFill="1" applyBorder="1"/>
    <xf numFmtId="169" fontId="26" fillId="9" borderId="0" xfId="1" applyNumberFormat="1" applyFont="1" applyFill="1" applyBorder="1"/>
    <xf numFmtId="0" fontId="2" fillId="9" borderId="19" xfId="0" applyFont="1" applyFill="1" applyBorder="1"/>
    <xf numFmtId="164" fontId="2" fillId="9" borderId="19" xfId="0" applyNumberFormat="1" applyFont="1" applyFill="1" applyBorder="1"/>
    <xf numFmtId="0" fontId="2" fillId="9" borderId="19" xfId="0" applyFont="1" applyFill="1" applyBorder="1" applyAlignment="1">
      <alignment horizontal="center"/>
    </xf>
    <xf numFmtId="1" fontId="2" fillId="9" borderId="19" xfId="0" applyNumberFormat="1" applyFont="1" applyFill="1" applyBorder="1"/>
    <xf numFmtId="169" fontId="2" fillId="9" borderId="19" xfId="1" applyNumberFormat="1" applyFont="1" applyFill="1" applyBorder="1"/>
    <xf numFmtId="0" fontId="2" fillId="9" borderId="20" xfId="0" applyFont="1" applyFill="1" applyBorder="1"/>
    <xf numFmtId="164" fontId="2" fillId="9" borderId="20" xfId="0" applyNumberFormat="1" applyFont="1" applyFill="1" applyBorder="1"/>
    <xf numFmtId="0" fontId="2" fillId="9" borderId="20" xfId="0" applyFont="1" applyFill="1" applyBorder="1" applyAlignment="1">
      <alignment horizontal="center"/>
    </xf>
    <xf numFmtId="1" fontId="2" fillId="9" borderId="20" xfId="0" applyNumberFormat="1" applyFont="1" applyFill="1" applyBorder="1"/>
    <xf numFmtId="169" fontId="2" fillId="9" borderId="20" xfId="1" applyNumberFormat="1" applyFont="1" applyFill="1" applyBorder="1"/>
    <xf numFmtId="0" fontId="2" fillId="9" borderId="21" xfId="0" applyFont="1" applyFill="1" applyBorder="1"/>
    <xf numFmtId="164" fontId="2" fillId="9" borderId="21" xfId="0" applyNumberFormat="1" applyFont="1" applyFill="1" applyBorder="1"/>
    <xf numFmtId="0" fontId="2" fillId="9" borderId="21" xfId="0" applyFont="1" applyFill="1" applyBorder="1" applyAlignment="1">
      <alignment horizontal="center"/>
    </xf>
    <xf numFmtId="1" fontId="2" fillId="9" borderId="21" xfId="0" applyNumberFormat="1" applyFont="1" applyFill="1" applyBorder="1"/>
    <xf numFmtId="169" fontId="2" fillId="9" borderId="21" xfId="1" applyNumberFormat="1" applyFont="1" applyFill="1" applyBorder="1"/>
    <xf numFmtId="0" fontId="31" fillId="9" borderId="0" xfId="0" applyFont="1" applyFill="1" applyBorder="1"/>
    <xf numFmtId="164" fontId="31" fillId="9" borderId="0" xfId="0" applyNumberFormat="1" applyFont="1" applyFill="1" applyBorder="1"/>
    <xf numFmtId="0" fontId="31" fillId="9" borderId="0" xfId="0" applyFont="1" applyFill="1" applyBorder="1" applyAlignment="1">
      <alignment horizontal="center"/>
    </xf>
    <xf numFmtId="1" fontId="31" fillId="9" borderId="0" xfId="0" applyNumberFormat="1" applyFont="1" applyFill="1" applyBorder="1"/>
    <xf numFmtId="169" fontId="31" fillId="9" borderId="0" xfId="1" applyNumberFormat="1" applyFont="1" applyFill="1" applyBorder="1"/>
    <xf numFmtId="0" fontId="27" fillId="9" borderId="18" xfId="0" applyFont="1" applyFill="1" applyBorder="1"/>
    <xf numFmtId="0" fontId="27" fillId="9" borderId="18" xfId="0" applyFont="1" applyFill="1" applyBorder="1" applyAlignment="1">
      <alignment horizontal="right"/>
    </xf>
    <xf numFmtId="0" fontId="32" fillId="9" borderId="5" xfId="0" applyFont="1" applyFill="1" applyBorder="1" applyAlignment="1">
      <alignment horizontal="right"/>
    </xf>
    <xf numFmtId="0" fontId="32" fillId="9" borderId="18" xfId="0" applyFont="1" applyFill="1" applyBorder="1"/>
    <xf numFmtId="0" fontId="27" fillId="9" borderId="5" xfId="0" applyFont="1" applyFill="1" applyBorder="1" applyAlignment="1">
      <alignment horizontal="right"/>
    </xf>
    <xf numFmtId="0" fontId="33" fillId="9" borderId="18" xfId="0" applyFont="1" applyFill="1" applyBorder="1"/>
    <xf numFmtId="0" fontId="33" fillId="9" borderId="18" xfId="0" applyFont="1" applyFill="1" applyBorder="1" applyAlignment="1">
      <alignment horizontal="right"/>
    </xf>
    <xf numFmtId="0" fontId="32" fillId="9" borderId="18" xfId="0" applyFont="1" applyFill="1" applyBorder="1" applyAlignment="1">
      <alignment horizontal="right"/>
    </xf>
    <xf numFmtId="0" fontId="27" fillId="9" borderId="4" xfId="0" applyFont="1" applyFill="1" applyBorder="1" applyAlignment="1">
      <alignment horizontal="left"/>
    </xf>
    <xf numFmtId="0" fontId="33" fillId="9" borderId="4" xfId="0" applyFont="1" applyFill="1" applyBorder="1" applyAlignment="1">
      <alignment horizontal="left"/>
    </xf>
    <xf numFmtId="0" fontId="32" fillId="9" borderId="4" xfId="0" applyFont="1" applyFill="1" applyBorder="1" applyAlignment="1">
      <alignment horizontal="left"/>
    </xf>
    <xf numFmtId="0" fontId="0" fillId="0" borderId="10" xfId="0" applyBorder="1"/>
    <xf numFmtId="0" fontId="4" fillId="9" borderId="22" xfId="0" applyFont="1" applyFill="1" applyBorder="1" applyAlignment="1">
      <alignment horizontal="left"/>
    </xf>
    <xf numFmtId="0" fontId="0" fillId="9" borderId="23" xfId="0" applyFill="1" applyBorder="1" applyAlignment="1">
      <alignment horizontal="left"/>
    </xf>
    <xf numFmtId="0" fontId="4" fillId="9" borderId="24" xfId="0" applyFont="1" applyFill="1" applyBorder="1" applyAlignment="1">
      <alignment horizontal="left"/>
    </xf>
    <xf numFmtId="0" fontId="0" fillId="9" borderId="25" xfId="0" applyFill="1" applyBorder="1" applyAlignment="1">
      <alignment horizontal="left"/>
    </xf>
    <xf numFmtId="0" fontId="4" fillId="9" borderId="26" xfId="0" applyFont="1" applyFill="1" applyBorder="1" applyAlignment="1">
      <alignment horizontal="left"/>
    </xf>
    <xf numFmtId="0" fontId="0" fillId="9" borderId="27" xfId="0" applyFill="1" applyBorder="1" applyAlignment="1">
      <alignment horizontal="left"/>
    </xf>
    <xf numFmtId="0" fontId="27" fillId="9" borderId="27" xfId="0" applyFont="1" applyFill="1" applyBorder="1" applyAlignment="1">
      <alignment horizontal="left"/>
    </xf>
    <xf numFmtId="0" fontId="27" fillId="9" borderId="25" xfId="0" applyFont="1" applyFill="1" applyBorder="1" applyAlignment="1">
      <alignment horizontal="left"/>
    </xf>
    <xf numFmtId="0" fontId="29" fillId="9" borderId="27" xfId="0" applyFont="1" applyFill="1" applyBorder="1" applyAlignment="1">
      <alignment horizontal="left"/>
    </xf>
    <xf numFmtId="0" fontId="34" fillId="9" borderId="24" xfId="0" applyFont="1" applyFill="1" applyBorder="1" applyAlignment="1">
      <alignment horizontal="left"/>
    </xf>
    <xf numFmtId="0" fontId="30" fillId="9" borderId="25" xfId="0" applyFont="1" applyFill="1" applyBorder="1" applyAlignment="1">
      <alignment horizontal="left"/>
    </xf>
    <xf numFmtId="0" fontId="34" fillId="9" borderId="26" xfId="0" applyFont="1" applyFill="1" applyBorder="1" applyAlignment="1">
      <alignment horizontal="left"/>
    </xf>
    <xf numFmtId="0" fontId="30" fillId="9" borderId="27" xfId="0" applyFont="1" applyFill="1" applyBorder="1" applyAlignment="1">
      <alignment horizontal="left"/>
    </xf>
    <xf numFmtId="0" fontId="27" fillId="9" borderId="23" xfId="0" applyFont="1" applyFill="1" applyBorder="1" applyAlignment="1">
      <alignment horizontal="left"/>
    </xf>
    <xf numFmtId="0" fontId="4" fillId="9" borderId="28" xfId="0" applyFont="1" applyFill="1" applyBorder="1" applyAlignment="1">
      <alignment horizontal="left"/>
    </xf>
    <xf numFmtId="0" fontId="0" fillId="9" borderId="29" xfId="0" applyFill="1" applyBorder="1" applyAlignment="1">
      <alignment horizontal="left"/>
    </xf>
    <xf numFmtId="0" fontId="4" fillId="9" borderId="30" xfId="0" applyFont="1" applyFill="1" applyBorder="1" applyAlignment="1">
      <alignment horizontal="left"/>
    </xf>
    <xf numFmtId="0" fontId="27" fillId="9" borderId="31" xfId="0" applyFont="1" applyFill="1" applyBorder="1" applyAlignment="1">
      <alignment horizontal="left"/>
    </xf>
    <xf numFmtId="0" fontId="2" fillId="9" borderId="23" xfId="0" applyFont="1" applyFill="1" applyBorder="1" applyAlignment="1">
      <alignment horizontal="left"/>
    </xf>
    <xf numFmtId="0" fontId="2" fillId="9" borderId="25" xfId="0" applyFont="1" applyFill="1" applyBorder="1" applyAlignment="1">
      <alignment horizontal="left"/>
    </xf>
    <xf numFmtId="0" fontId="2" fillId="9" borderId="27" xfId="0" applyFont="1" applyFill="1" applyBorder="1" applyAlignment="1">
      <alignment horizontal="left"/>
    </xf>
    <xf numFmtId="0" fontId="2" fillId="9" borderId="29" xfId="0" applyFont="1" applyFill="1" applyBorder="1" applyAlignment="1">
      <alignment horizontal="left"/>
    </xf>
    <xf numFmtId="0" fontId="34" fillId="9" borderId="30" xfId="0" applyFont="1" applyFill="1" applyBorder="1" applyAlignment="1">
      <alignment horizontal="left"/>
    </xf>
    <xf numFmtId="0" fontId="31" fillId="9" borderId="31" xfId="0" applyFont="1" applyFill="1" applyBorder="1" applyAlignment="1">
      <alignment horizontal="left"/>
    </xf>
    <xf numFmtId="0" fontId="4" fillId="9" borderId="32" xfId="0" applyFont="1" applyFill="1" applyBorder="1" applyAlignment="1">
      <alignment horizontal="left"/>
    </xf>
    <xf numFmtId="0" fontId="35" fillId="9" borderId="11" xfId="0" applyFont="1" applyFill="1" applyBorder="1"/>
    <xf numFmtId="164" fontId="35" fillId="9" borderId="11" xfId="0" applyNumberFormat="1" applyFont="1" applyFill="1" applyBorder="1"/>
    <xf numFmtId="164" fontId="35" fillId="9" borderId="11" xfId="0" applyNumberFormat="1" applyFont="1" applyFill="1" applyBorder="1" applyAlignment="1">
      <alignment horizontal="center"/>
    </xf>
    <xf numFmtId="0" fontId="35" fillId="9" borderId="11" xfId="0" applyFont="1" applyFill="1" applyBorder="1" applyAlignment="1">
      <alignment horizontal="center"/>
    </xf>
    <xf numFmtId="1" fontId="35" fillId="9" borderId="11" xfId="0" applyNumberFormat="1" applyFont="1" applyFill="1" applyBorder="1"/>
    <xf numFmtId="169" fontId="35" fillId="9" borderId="11" xfId="1" applyNumberFormat="1" applyFont="1" applyFill="1" applyBorder="1"/>
    <xf numFmtId="0" fontId="30" fillId="9" borderId="33" xfId="0" applyFont="1" applyFill="1" applyBorder="1" applyAlignment="1">
      <alignment horizontal="left"/>
    </xf>
    <xf numFmtId="0" fontId="2" fillId="9" borderId="4" xfId="0" applyFont="1" applyFill="1" applyBorder="1" applyAlignment="1">
      <alignment horizontal="center" wrapText="1"/>
    </xf>
    <xf numFmtId="0" fontId="2" fillId="9" borderId="5" xfId="0" applyFont="1" applyFill="1" applyBorder="1" applyAlignment="1">
      <alignment horizontal="center" wrapText="1"/>
    </xf>
    <xf numFmtId="0" fontId="2" fillId="9" borderId="4" xfId="0" applyFont="1" applyFill="1" applyBorder="1" applyAlignment="1">
      <alignment horizontal="center" wrapText="1"/>
    </xf>
    <xf numFmtId="0" fontId="2" fillId="9" borderId="5" xfId="0" applyFont="1" applyFill="1" applyBorder="1" applyAlignment="1">
      <alignment horizontal="center" wrapText="1"/>
    </xf>
    <xf numFmtId="164" fontId="27" fillId="9" borderId="20" xfId="0" applyNumberFormat="1" applyFont="1" applyFill="1" applyBorder="1"/>
    <xf numFmtId="0" fontId="27" fillId="9" borderId="20" xfId="0" applyFont="1" applyFill="1" applyBorder="1" applyAlignment="1">
      <alignment horizontal="center"/>
    </xf>
    <xf numFmtId="1" fontId="27" fillId="9" borderId="20" xfId="0" applyNumberFormat="1" applyFont="1" applyFill="1" applyBorder="1"/>
    <xf numFmtId="0" fontId="28" fillId="9" borderId="18" xfId="0" applyFont="1" applyFill="1" applyBorder="1"/>
    <xf numFmtId="164" fontId="28" fillId="9" borderId="18" xfId="0" applyNumberFormat="1" applyFont="1" applyFill="1" applyBorder="1"/>
    <xf numFmtId="164" fontId="28" fillId="9" borderId="18" xfId="0" applyNumberFormat="1" applyFont="1" applyFill="1" applyBorder="1" applyAlignment="1">
      <alignment horizontal="center"/>
    </xf>
    <xf numFmtId="0" fontId="28" fillId="9" borderId="18" xfId="0" applyFont="1" applyFill="1" applyBorder="1" applyAlignment="1">
      <alignment horizontal="center"/>
    </xf>
    <xf numFmtId="1" fontId="28" fillId="9" borderId="18" xfId="0" applyNumberFormat="1" applyFont="1" applyFill="1" applyBorder="1"/>
    <xf numFmtId="169" fontId="28" fillId="9" borderId="18" xfId="1" applyNumberFormat="1" applyFont="1" applyFill="1" applyBorder="1"/>
    <xf numFmtId="164" fontId="27" fillId="9" borderId="19" xfId="0" applyNumberFormat="1" applyFont="1" applyFill="1" applyBorder="1"/>
    <xf numFmtId="0" fontId="27" fillId="9" borderId="19" xfId="0" applyFont="1" applyFill="1" applyBorder="1" applyAlignment="1">
      <alignment horizontal="center"/>
    </xf>
    <xf numFmtId="1" fontId="27" fillId="9" borderId="19" xfId="0" applyNumberFormat="1" applyFont="1" applyFill="1" applyBorder="1"/>
    <xf numFmtId="169" fontId="27" fillId="9" borderId="19" xfId="1" applyNumberFormat="1" applyFont="1" applyFill="1" applyBorder="1"/>
    <xf numFmtId="0" fontId="2" fillId="9" borderId="6" xfId="0" applyFont="1" applyFill="1" applyBorder="1" applyAlignment="1">
      <alignment wrapText="1"/>
    </xf>
    <xf numFmtId="169" fontId="2" fillId="9" borderId="6" xfId="1" applyNumberFormat="1" applyFont="1" applyFill="1" applyBorder="1" applyAlignment="1">
      <alignment horizontal="center" wrapText="1"/>
    </xf>
    <xf numFmtId="0" fontId="2" fillId="9" borderId="6" xfId="0" applyFont="1" applyFill="1" applyBorder="1" applyAlignment="1">
      <alignment horizontal="left" wrapText="1"/>
    </xf>
    <xf numFmtId="0" fontId="4" fillId="9" borderId="4" xfId="0" applyFont="1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4" fillId="9" borderId="34" xfId="0" applyFont="1" applyFill="1" applyBorder="1" applyAlignment="1">
      <alignment horizontal="left"/>
    </xf>
    <xf numFmtId="0" fontId="0" fillId="9" borderId="35" xfId="0" applyFill="1" applyBorder="1" applyAlignment="1">
      <alignment horizontal="left"/>
    </xf>
    <xf numFmtId="0" fontId="4" fillId="9" borderId="36" xfId="0" applyFont="1" applyFill="1" applyBorder="1" applyAlignment="1">
      <alignment horizontal="left"/>
    </xf>
    <xf numFmtId="0" fontId="0" fillId="9" borderId="37" xfId="0" applyFill="1" applyBorder="1" applyAlignment="1">
      <alignment horizontal="left"/>
    </xf>
    <xf numFmtId="0" fontId="27" fillId="9" borderId="37" xfId="0" applyFont="1" applyFill="1" applyBorder="1" applyAlignment="1">
      <alignment horizontal="left"/>
    </xf>
    <xf numFmtId="0" fontId="27" fillId="9" borderId="35" xfId="0" applyFont="1" applyFill="1" applyBorder="1" applyAlignment="1">
      <alignment horizontal="left"/>
    </xf>
    <xf numFmtId="0" fontId="29" fillId="9" borderId="37" xfId="0" applyFont="1" applyFill="1" applyBorder="1" applyAlignment="1">
      <alignment horizontal="left"/>
    </xf>
    <xf numFmtId="0" fontId="34" fillId="9" borderId="4" xfId="0" applyFont="1" applyFill="1" applyBorder="1" applyAlignment="1">
      <alignment horizontal="left"/>
    </xf>
    <xf numFmtId="164" fontId="27" fillId="9" borderId="18" xfId="0" applyNumberFormat="1" applyFont="1" applyFill="1" applyBorder="1"/>
    <xf numFmtId="0" fontId="27" fillId="9" borderId="18" xfId="0" applyFont="1" applyFill="1" applyBorder="1" applyAlignment="1">
      <alignment horizontal="center"/>
    </xf>
    <xf numFmtId="1" fontId="27" fillId="9" borderId="18" xfId="0" applyNumberFormat="1" applyFont="1" applyFill="1" applyBorder="1"/>
    <xf numFmtId="169" fontId="27" fillId="9" borderId="18" xfId="1" applyNumberFormat="1" applyFont="1" applyFill="1" applyBorder="1"/>
    <xf numFmtId="0" fontId="30" fillId="9" borderId="5" xfId="0" applyFont="1" applyFill="1" applyBorder="1" applyAlignment="1">
      <alignment horizontal="left"/>
    </xf>
    <xf numFmtId="0" fontId="4" fillId="9" borderId="38" xfId="0" applyFont="1" applyFill="1" applyBorder="1" applyAlignment="1">
      <alignment horizontal="left"/>
    </xf>
    <xf numFmtId="0" fontId="0" fillId="9" borderId="39" xfId="0" applyFill="1" applyBorder="1" applyAlignment="1">
      <alignment horizontal="left"/>
    </xf>
    <xf numFmtId="0" fontId="4" fillId="9" borderId="7" xfId="0" applyFont="1" applyFill="1" applyBorder="1" applyAlignment="1">
      <alignment horizontal="left"/>
    </xf>
    <xf numFmtId="0" fontId="34" fillId="9" borderId="34" xfId="0" applyFont="1" applyFill="1" applyBorder="1" applyAlignment="1">
      <alignment horizontal="left"/>
    </xf>
    <xf numFmtId="0" fontId="30" fillId="9" borderId="35" xfId="0" applyFont="1" applyFill="1" applyBorder="1" applyAlignment="1">
      <alignment horizontal="left"/>
    </xf>
    <xf numFmtId="0" fontId="34" fillId="9" borderId="36" xfId="0" applyFont="1" applyFill="1" applyBorder="1" applyAlignment="1">
      <alignment horizontal="left"/>
    </xf>
    <xf numFmtId="0" fontId="30" fillId="9" borderId="37" xfId="0" applyFont="1" applyFill="1" applyBorder="1" applyAlignment="1">
      <alignment horizontal="left"/>
    </xf>
    <xf numFmtId="0" fontId="27" fillId="9" borderId="39" xfId="0" applyFont="1" applyFill="1" applyBorder="1" applyAlignment="1">
      <alignment horizontal="left"/>
    </xf>
    <xf numFmtId="0" fontId="4" fillId="9" borderId="40" xfId="0" applyFont="1" applyFill="1" applyBorder="1" applyAlignment="1">
      <alignment horizontal="left"/>
    </xf>
    <xf numFmtId="0" fontId="27" fillId="9" borderId="41" xfId="0" applyFont="1" applyFill="1" applyBorder="1"/>
    <xf numFmtId="164" fontId="0" fillId="9" borderId="41" xfId="0" applyNumberFormat="1" applyFill="1" applyBorder="1"/>
    <xf numFmtId="0" fontId="0" fillId="9" borderId="41" xfId="0" applyFill="1" applyBorder="1" applyAlignment="1">
      <alignment horizontal="center"/>
    </xf>
    <xf numFmtId="1" fontId="0" fillId="9" borderId="41" xfId="0" applyNumberFormat="1" applyFill="1" applyBorder="1"/>
    <xf numFmtId="169" fontId="26" fillId="9" borderId="41" xfId="1" applyNumberFormat="1" applyFont="1" applyFill="1" applyBorder="1"/>
    <xf numFmtId="0" fontId="27" fillId="9" borderId="42" xfId="0" applyFont="1" applyFill="1" applyBorder="1" applyAlignment="1">
      <alignment horizontal="left"/>
    </xf>
    <xf numFmtId="0" fontId="2" fillId="9" borderId="5" xfId="0" applyFont="1" applyFill="1" applyBorder="1" applyAlignment="1">
      <alignment horizontal="left"/>
    </xf>
    <xf numFmtId="0" fontId="2" fillId="9" borderId="35" xfId="0" applyFont="1" applyFill="1" applyBorder="1" applyAlignment="1">
      <alignment horizontal="left"/>
    </xf>
    <xf numFmtId="0" fontId="2" fillId="9" borderId="37" xfId="0" applyFont="1" applyFill="1" applyBorder="1" applyAlignment="1">
      <alignment horizontal="left"/>
    </xf>
    <xf numFmtId="0" fontId="2" fillId="9" borderId="41" xfId="0" applyFont="1" applyFill="1" applyBorder="1"/>
    <xf numFmtId="164" fontId="2" fillId="9" borderId="41" xfId="0" applyNumberFormat="1" applyFont="1" applyFill="1" applyBorder="1"/>
    <xf numFmtId="0" fontId="2" fillId="9" borderId="41" xfId="0" applyFont="1" applyFill="1" applyBorder="1" applyAlignment="1">
      <alignment horizontal="center"/>
    </xf>
    <xf numFmtId="1" fontId="2" fillId="9" borderId="41" xfId="0" applyNumberFormat="1" applyFont="1" applyFill="1" applyBorder="1"/>
    <xf numFmtId="169" fontId="2" fillId="9" borderId="41" xfId="1" applyNumberFormat="1" applyFont="1" applyFill="1" applyBorder="1"/>
    <xf numFmtId="0" fontId="2" fillId="9" borderId="42" xfId="0" applyFont="1" applyFill="1" applyBorder="1" applyAlignment="1">
      <alignment horizontal="left"/>
    </xf>
    <xf numFmtId="0" fontId="2" fillId="9" borderId="39" xfId="0" applyFont="1" applyFill="1" applyBorder="1" applyAlignment="1">
      <alignment horizontal="left"/>
    </xf>
    <xf numFmtId="0" fontId="2" fillId="9" borderId="18" xfId="0" applyFont="1" applyFill="1" applyBorder="1"/>
    <xf numFmtId="164" fontId="2" fillId="9" borderId="18" xfId="0" applyNumberFormat="1" applyFont="1" applyFill="1" applyBorder="1"/>
    <xf numFmtId="0" fontId="2" fillId="9" borderId="18" xfId="0" applyFont="1" applyFill="1" applyBorder="1" applyAlignment="1">
      <alignment horizontal="center"/>
    </xf>
    <xf numFmtId="1" fontId="2" fillId="9" borderId="18" xfId="0" applyNumberFormat="1" applyFont="1" applyFill="1" applyBorder="1"/>
    <xf numFmtId="169" fontId="2" fillId="9" borderId="18" xfId="1" applyNumberFormat="1" applyFont="1" applyFill="1" applyBorder="1"/>
    <xf numFmtId="0" fontId="36" fillId="0" borderId="0" xfId="0" applyFont="1"/>
    <xf numFmtId="0" fontId="27" fillId="9" borderId="5" xfId="0" applyFont="1" applyFill="1" applyBorder="1" applyAlignment="1">
      <alignment horizontal="left"/>
    </xf>
    <xf numFmtId="0" fontId="32" fillId="9" borderId="5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9" borderId="4" xfId="0" applyFont="1" applyFill="1" applyBorder="1" applyAlignment="1">
      <alignment horizontal="center" wrapText="1"/>
    </xf>
    <xf numFmtId="0" fontId="2" fillId="9" borderId="5" xfId="0" applyFont="1" applyFill="1" applyBorder="1" applyAlignment="1">
      <alignment horizontal="center" wrapText="1"/>
    </xf>
    <xf numFmtId="0" fontId="0" fillId="0" borderId="0" xfId="0" applyFill="1"/>
    <xf numFmtId="0" fontId="29" fillId="0" borderId="0" xfId="0" applyFont="1" applyFill="1"/>
    <xf numFmtId="0" fontId="27" fillId="0" borderId="0" xfId="0" applyFont="1" applyFill="1"/>
    <xf numFmtId="0" fontId="2" fillId="0" borderId="0" xfId="0" applyFont="1" applyFill="1"/>
  </cellXfs>
  <cellStyles count="2">
    <cellStyle name="čárky" xfId="1" builtinId="3"/>
    <cellStyle name="normální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odnocen&#237;%20a%20ocen&#283;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ednotlivé stromy"/>
      <sheetName val="hodnocení porostů"/>
      <sheetName val="Zkr"/>
      <sheetName val="zakl_ceny"/>
      <sheetName val="dlouhověkost"/>
      <sheetName val="Ceník - ÚRS 2003-1"/>
      <sheetName val="odstranění keřů"/>
      <sheetName val="kácení"/>
      <sheetName val="náhradní zeleň"/>
    </sheetNames>
    <sheetDataSet>
      <sheetData sheetId="0" refreshError="1"/>
      <sheetData sheetId="1" refreshError="1"/>
      <sheetData sheetId="2" refreshError="1">
        <row r="1">
          <cell r="A1" t="str">
            <v>zkr</v>
          </cell>
          <cell r="B1" t="str">
            <v>strom</v>
          </cell>
          <cell r="C1" t="str">
            <v>lat</v>
          </cell>
          <cell r="D1" t="str">
            <v>g</v>
          </cell>
        </row>
        <row r="2">
          <cell r="A2" t="str">
            <v>BB</v>
          </cell>
          <cell r="B2" t="str">
            <v>javor babyka</v>
          </cell>
          <cell r="C2" t="str">
            <v>Acer campestre</v>
          </cell>
          <cell r="D2">
            <v>54</v>
          </cell>
        </row>
        <row r="3">
          <cell r="A3" t="str">
            <v>JVJ</v>
          </cell>
          <cell r="B3" t="str">
            <v>javor jasanolistý</v>
          </cell>
          <cell r="C3" t="str">
            <v>Acer negundo</v>
          </cell>
          <cell r="D3">
            <v>55</v>
          </cell>
        </row>
        <row r="4">
          <cell r="A4" t="str">
            <v>JV</v>
          </cell>
          <cell r="B4" t="str">
            <v>javor mléč</v>
          </cell>
          <cell r="C4" t="str">
            <v>Acer platanoides</v>
          </cell>
          <cell r="D4">
            <v>52</v>
          </cell>
        </row>
        <row r="5">
          <cell r="A5" t="str">
            <v>KL</v>
          </cell>
          <cell r="B5" t="str">
            <v>javor klen</v>
          </cell>
          <cell r="C5" t="str">
            <v>Acer pseudoplatanus</v>
          </cell>
          <cell r="D5">
            <v>53</v>
          </cell>
        </row>
        <row r="6">
          <cell r="A6" t="str">
            <v>KS</v>
          </cell>
          <cell r="B6" t="str">
            <v>jírovec maďal</v>
          </cell>
          <cell r="C6" t="str">
            <v>Aesculus hippocastanum</v>
          </cell>
          <cell r="D6">
            <v>93</v>
          </cell>
        </row>
        <row r="7">
          <cell r="A7" t="str">
            <v>PJ</v>
          </cell>
          <cell r="B7" t="str">
            <v>pajasan žláznatý</v>
          </cell>
          <cell r="C7" t="str">
            <v>Ailantus altissima</v>
          </cell>
          <cell r="D7">
            <v>95</v>
          </cell>
        </row>
        <row r="8">
          <cell r="A8" t="str">
            <v>OL</v>
          </cell>
          <cell r="B8" t="str">
            <v>olše lepkavá</v>
          </cell>
          <cell r="C8" t="str">
            <v>Alnus glutinosa</v>
          </cell>
          <cell r="D8">
            <v>83</v>
          </cell>
        </row>
        <row r="9">
          <cell r="A9" t="str">
            <v>OLS</v>
          </cell>
          <cell r="B9" t="str">
            <v>olše šedá</v>
          </cell>
          <cell r="C9" t="str">
            <v>Alnus incana</v>
          </cell>
          <cell r="D9">
            <v>84</v>
          </cell>
        </row>
        <row r="10">
          <cell r="A10" t="str">
            <v>BR</v>
          </cell>
          <cell r="B10" t="str">
            <v>bříza bělokorá</v>
          </cell>
          <cell r="C10" t="str">
            <v>Betula pendula</v>
          </cell>
          <cell r="D10">
            <v>64</v>
          </cell>
        </row>
        <row r="11">
          <cell r="A11" t="str">
            <v>BRP</v>
          </cell>
          <cell r="B11" t="str">
            <v>bříza pýřitá</v>
          </cell>
          <cell r="C11" t="str">
            <v>Betula pubescens</v>
          </cell>
          <cell r="D11">
            <v>65</v>
          </cell>
        </row>
        <row r="12">
          <cell r="A12" t="str">
            <v>BX</v>
          </cell>
          <cell r="B12" t="str">
            <v>krušpánek</v>
          </cell>
          <cell r="C12" t="str">
            <v>Buxus sempervirens cult.</v>
          </cell>
        </row>
        <row r="13">
          <cell r="A13" t="str">
            <v>HB</v>
          </cell>
          <cell r="B13" t="str">
            <v>habr obecný</v>
          </cell>
          <cell r="C13" t="str">
            <v>Carpinus betulus</v>
          </cell>
          <cell r="D13">
            <v>51</v>
          </cell>
        </row>
        <row r="14">
          <cell r="A14" t="str">
            <v>KJ</v>
          </cell>
          <cell r="B14" t="str">
            <v>kaštanovník jedlý</v>
          </cell>
          <cell r="C14" t="str">
            <v>Castanea sativa</v>
          </cell>
          <cell r="D14">
            <v>94</v>
          </cell>
        </row>
        <row r="15">
          <cell r="A15" t="str">
            <v>TR</v>
          </cell>
          <cell r="B15" t="str">
            <v>třešeň ptačí</v>
          </cell>
          <cell r="C15" t="str">
            <v>Cerasus avium</v>
          </cell>
          <cell r="D15">
            <v>74</v>
          </cell>
        </row>
        <row r="16">
          <cell r="A16" t="str">
            <v>LI</v>
          </cell>
          <cell r="B16" t="str">
            <v>líska obecná</v>
          </cell>
          <cell r="C16" t="str">
            <v>Corylus avellana</v>
          </cell>
        </row>
        <row r="17">
          <cell r="A17" t="str">
            <v>CT</v>
          </cell>
          <cell r="B17" t="str">
            <v>ruj vlasatá</v>
          </cell>
          <cell r="C17" t="str">
            <v>Cotinus cogygria</v>
          </cell>
        </row>
        <row r="18">
          <cell r="A18" t="str">
            <v>OLZ</v>
          </cell>
          <cell r="B18" t="str">
            <v>křestice zelená</v>
          </cell>
          <cell r="C18" t="str">
            <v>Duschekia alnobetula</v>
          </cell>
          <cell r="D18">
            <v>85</v>
          </cell>
        </row>
        <row r="19">
          <cell r="A19" t="str">
            <v>BK</v>
          </cell>
          <cell r="B19" t="str">
            <v>buk lesní</v>
          </cell>
          <cell r="C19" t="str">
            <v>Fagus silvatica</v>
          </cell>
          <cell r="D19">
            <v>50</v>
          </cell>
        </row>
        <row r="20">
          <cell r="A20" t="str">
            <v>JSA</v>
          </cell>
          <cell r="B20" t="str">
            <v>jasan americký</v>
          </cell>
          <cell r="C20" t="str">
            <v>Fraxinus americana</v>
          </cell>
          <cell r="D20">
            <v>58</v>
          </cell>
        </row>
        <row r="21">
          <cell r="A21" t="str">
            <v>JSU</v>
          </cell>
          <cell r="B21" t="str">
            <v>jasan úzkolistý</v>
          </cell>
          <cell r="C21" t="str">
            <v>Fraxinus angustifolia</v>
          </cell>
          <cell r="D21">
            <v>59</v>
          </cell>
        </row>
        <row r="22">
          <cell r="A22" t="str">
            <v>JS</v>
          </cell>
          <cell r="B22" t="str">
            <v>jasan ztepilý</v>
          </cell>
          <cell r="C22" t="str">
            <v>Fraxinus excelsior</v>
          </cell>
          <cell r="D22">
            <v>57</v>
          </cell>
        </row>
        <row r="23">
          <cell r="A23" t="str">
            <v>ORC</v>
          </cell>
          <cell r="B23" t="str">
            <v>ořešák černý</v>
          </cell>
          <cell r="C23" t="str">
            <v>Juglans nigra</v>
          </cell>
          <cell r="D23">
            <v>71</v>
          </cell>
        </row>
        <row r="24">
          <cell r="A24" t="str">
            <v>OR</v>
          </cell>
          <cell r="B24" t="str">
            <v>ořešák královský</v>
          </cell>
          <cell r="C24" t="str">
            <v>Juglans regia</v>
          </cell>
          <cell r="D24">
            <v>70</v>
          </cell>
        </row>
        <row r="25">
          <cell r="A25" t="str">
            <v>ORcu</v>
          </cell>
          <cell r="B25" t="str">
            <v>ořešák královský</v>
          </cell>
          <cell r="C25" t="str">
            <v>Juglans regia cult.</v>
          </cell>
        </row>
        <row r="26">
          <cell r="A26" t="str">
            <v>MO</v>
          </cell>
          <cell r="B26" t="str">
            <v>modřín opadavý</v>
          </cell>
          <cell r="C26" t="str">
            <v>Larix decidua</v>
          </cell>
        </row>
        <row r="27">
          <cell r="A27" t="str">
            <v>JB</v>
          </cell>
          <cell r="B27" t="str">
            <v>jabloň lesní</v>
          </cell>
          <cell r="C27" t="str">
            <v>Malus sylvestris</v>
          </cell>
          <cell r="D27">
            <v>77</v>
          </cell>
        </row>
        <row r="28">
          <cell r="A28" t="str">
            <v>JBcu</v>
          </cell>
          <cell r="B28" t="str">
            <v>jabloň</v>
          </cell>
          <cell r="C28" t="str">
            <v>Malus sylvestris cult.</v>
          </cell>
        </row>
        <row r="29">
          <cell r="A29" t="str">
            <v>STR</v>
          </cell>
          <cell r="B29" t="str">
            <v>střemcha obecná</v>
          </cell>
          <cell r="C29" t="str">
            <v>Padus avium</v>
          </cell>
          <cell r="D29">
            <v>75</v>
          </cell>
        </row>
        <row r="30">
          <cell r="A30" t="str">
            <v>SMP</v>
          </cell>
          <cell r="B30" t="str">
            <v>smrk pichlavý</v>
          </cell>
          <cell r="C30" t="str">
            <v>Picea pungens argentea</v>
          </cell>
        </row>
        <row r="31">
          <cell r="A31" t="str">
            <v>BL</v>
          </cell>
          <cell r="B31" t="str">
            <v>borovice lesní</v>
          </cell>
          <cell r="C31" t="str">
            <v>Pinus silvestris</v>
          </cell>
        </row>
        <row r="32">
          <cell r="A32" t="str">
            <v>HRcu</v>
          </cell>
          <cell r="B32" t="str">
            <v>hrušeň</v>
          </cell>
          <cell r="C32" t="str">
            <v>Pyrus communis cult.</v>
          </cell>
        </row>
        <row r="33">
          <cell r="A33" t="str">
            <v>PL</v>
          </cell>
          <cell r="B33" t="str">
            <v>platan javorolistý</v>
          </cell>
          <cell r="C33" t="str">
            <v>Platanus hispanica</v>
          </cell>
          <cell r="D33">
            <v>72</v>
          </cell>
        </row>
        <row r="34">
          <cell r="A34" t="str">
            <v>TP</v>
          </cell>
          <cell r="B34" t="str">
            <v>topol bílý (linda)</v>
          </cell>
          <cell r="C34" t="str">
            <v>Populus alba</v>
          </cell>
          <cell r="D34">
            <v>87</v>
          </cell>
        </row>
        <row r="35">
          <cell r="A35" t="str">
            <v>TPC</v>
          </cell>
          <cell r="B35" t="str">
            <v>topol černý</v>
          </cell>
          <cell r="C35" t="str">
            <v>Populus nigra</v>
          </cell>
          <cell r="D35">
            <v>88</v>
          </cell>
        </row>
        <row r="36">
          <cell r="A36" t="str">
            <v>OS</v>
          </cell>
          <cell r="B36" t="str">
            <v>topol osika</v>
          </cell>
          <cell r="C36" t="str">
            <v>Populus tremula</v>
          </cell>
          <cell r="D36">
            <v>86</v>
          </cell>
        </row>
        <row r="37">
          <cell r="A37" t="str">
            <v>MEcu</v>
          </cell>
          <cell r="B37" t="str">
            <v>meruňka</v>
          </cell>
          <cell r="C37" t="str">
            <v>Prunus armeriaca cult.</v>
          </cell>
        </row>
        <row r="38">
          <cell r="A38" t="str">
            <v>TRcu</v>
          </cell>
          <cell r="B38" t="str">
            <v>třešeň</v>
          </cell>
          <cell r="C38" t="str">
            <v>Prunus avium cult.</v>
          </cell>
        </row>
        <row r="39">
          <cell r="A39" t="str">
            <v>VI</v>
          </cell>
          <cell r="B39" t="str">
            <v>višeň</v>
          </cell>
          <cell r="C39" t="str">
            <v>Prunus cerassus</v>
          </cell>
        </row>
        <row r="40">
          <cell r="A40" t="str">
            <v>RI</v>
          </cell>
          <cell r="B40" t="str">
            <v>ringle</v>
          </cell>
          <cell r="C40" t="str">
            <v>Prunus cult.</v>
          </cell>
        </row>
        <row r="41">
          <cell r="A41" t="str">
            <v>SVcu</v>
          </cell>
          <cell r="B41" t="str">
            <v>švestka domácí</v>
          </cell>
          <cell r="C41" t="str">
            <v>Prunus domestica cult.</v>
          </cell>
        </row>
        <row r="42">
          <cell r="A42" t="str">
            <v>DG</v>
          </cell>
          <cell r="B42" t="str">
            <v>douglaska mensiesova</v>
          </cell>
          <cell r="C42" t="str">
            <v>Pseudotsuga menziesii</v>
          </cell>
        </row>
        <row r="43">
          <cell r="A43" t="str">
            <v>HR</v>
          </cell>
          <cell r="B43" t="str">
            <v>hrušeň planá</v>
          </cell>
          <cell r="C43" t="str">
            <v>Pyrus pyraster</v>
          </cell>
          <cell r="D43">
            <v>76</v>
          </cell>
        </row>
        <row r="44">
          <cell r="A44" t="str">
            <v>DBS</v>
          </cell>
          <cell r="B44" t="str">
            <v>dub letní slavonský</v>
          </cell>
          <cell r="C44" t="str">
            <v>Q. robur f. slavonica</v>
          </cell>
          <cell r="D44">
            <v>41</v>
          </cell>
        </row>
        <row r="45">
          <cell r="A45" t="str">
            <v>CER</v>
          </cell>
          <cell r="B45" t="str">
            <v>dub cer</v>
          </cell>
          <cell r="C45" t="str">
            <v>Quercus cerris</v>
          </cell>
          <cell r="D45">
            <v>48</v>
          </cell>
        </row>
        <row r="46">
          <cell r="A46" t="str">
            <v>DBB</v>
          </cell>
          <cell r="B46" t="str">
            <v>dub bahenní</v>
          </cell>
          <cell r="C46" t="str">
            <v>Quercus palustris</v>
          </cell>
          <cell r="D46">
            <v>45</v>
          </cell>
        </row>
        <row r="47">
          <cell r="A47" t="str">
            <v>DBZ</v>
          </cell>
          <cell r="B47" t="str">
            <v>dub zimní</v>
          </cell>
          <cell r="C47" t="str">
            <v>Quercus petraea</v>
          </cell>
          <cell r="D47">
            <v>42</v>
          </cell>
        </row>
        <row r="48">
          <cell r="A48" t="str">
            <v>DBP</v>
          </cell>
          <cell r="B48" t="str">
            <v>dub pýřitý</v>
          </cell>
          <cell r="C48" t="str">
            <v>Quercus pubescens</v>
          </cell>
          <cell r="D48">
            <v>44</v>
          </cell>
        </row>
        <row r="49">
          <cell r="A49" t="str">
            <v>DB</v>
          </cell>
          <cell r="B49" t="str">
            <v>dub letní</v>
          </cell>
          <cell r="C49" t="str">
            <v>Quercus robur</v>
          </cell>
          <cell r="D49">
            <v>40</v>
          </cell>
        </row>
        <row r="50">
          <cell r="A50" t="str">
            <v>DBC</v>
          </cell>
          <cell r="B50" t="str">
            <v>dub červený</v>
          </cell>
          <cell r="C50" t="str">
            <v>Quercus rubra</v>
          </cell>
          <cell r="D50">
            <v>43</v>
          </cell>
        </row>
        <row r="51">
          <cell r="A51" t="str">
            <v>AK</v>
          </cell>
          <cell r="B51" t="str">
            <v>trnovník akát</v>
          </cell>
          <cell r="C51" t="str">
            <v>Robinia pseudoacacia</v>
          </cell>
          <cell r="D51">
            <v>63</v>
          </cell>
        </row>
        <row r="52">
          <cell r="A52" t="str">
            <v>VR</v>
          </cell>
          <cell r="B52" t="str">
            <v>vrba bílá</v>
          </cell>
          <cell r="C52" t="str">
            <v>Salix alba</v>
          </cell>
          <cell r="D52">
            <v>92</v>
          </cell>
        </row>
        <row r="53">
          <cell r="A53" t="str">
            <v>JIV</v>
          </cell>
          <cell r="B53" t="str">
            <v>vrba jíva</v>
          </cell>
          <cell r="C53" t="str">
            <v>Salix caprea</v>
          </cell>
          <cell r="D53">
            <v>91</v>
          </cell>
        </row>
        <row r="54">
          <cell r="A54" t="str">
            <v>MK</v>
          </cell>
          <cell r="B54" t="str">
            <v>jeřáb muk</v>
          </cell>
          <cell r="C54" t="str">
            <v>Sorbus aria</v>
          </cell>
          <cell r="D54">
            <v>68</v>
          </cell>
        </row>
        <row r="55">
          <cell r="A55" t="str">
            <v>JR</v>
          </cell>
          <cell r="B55" t="str">
            <v>jeřáb ptačí</v>
          </cell>
          <cell r="C55" t="str">
            <v>Sorbus aucuparia</v>
          </cell>
          <cell r="D55">
            <v>66</v>
          </cell>
        </row>
        <row r="56">
          <cell r="A56" t="str">
            <v>BRK</v>
          </cell>
          <cell r="B56" t="str">
            <v>jeřáb břek</v>
          </cell>
          <cell r="C56" t="str">
            <v>Sorbus torminalis</v>
          </cell>
          <cell r="D56">
            <v>67</v>
          </cell>
        </row>
        <row r="57">
          <cell r="A57" t="str">
            <v>TIS</v>
          </cell>
          <cell r="B57" t="str">
            <v>tis obecný</v>
          </cell>
          <cell r="C57" t="str">
            <v>Taxus baccata</v>
          </cell>
        </row>
        <row r="58">
          <cell r="A58" t="str">
            <v>LP</v>
          </cell>
          <cell r="B58" t="str">
            <v>lípa malolistá (srd.)</v>
          </cell>
          <cell r="C58" t="str">
            <v>Tilia cordata</v>
          </cell>
          <cell r="D58">
            <v>80</v>
          </cell>
        </row>
        <row r="59">
          <cell r="A59" t="str">
            <v>LPV</v>
          </cell>
          <cell r="B59" t="str">
            <v>lípa velkolistá</v>
          </cell>
          <cell r="C59" t="str">
            <v>Tilia platyphyllos</v>
          </cell>
          <cell r="D59">
            <v>81</v>
          </cell>
        </row>
        <row r="60">
          <cell r="A60" t="str">
            <v>LPS</v>
          </cell>
          <cell r="B60" t="str">
            <v>lípa stříbrná (plst.)</v>
          </cell>
          <cell r="C60" t="str">
            <v>Tilia tomentosa</v>
          </cell>
          <cell r="D60">
            <v>82</v>
          </cell>
        </row>
        <row r="61">
          <cell r="A61" t="str">
            <v>TH</v>
          </cell>
          <cell r="B61" t="str">
            <v>zerav západní</v>
          </cell>
          <cell r="C61" t="str">
            <v>Thuja occidentalis</v>
          </cell>
        </row>
        <row r="62">
          <cell r="A62" t="str">
            <v>JLH</v>
          </cell>
          <cell r="B62" t="str">
            <v>jilm horský</v>
          </cell>
          <cell r="C62" t="str">
            <v>Ulmus glabra</v>
          </cell>
          <cell r="D62">
            <v>61</v>
          </cell>
        </row>
        <row r="63">
          <cell r="A63" t="str">
            <v>JLV</v>
          </cell>
          <cell r="B63" t="str">
            <v>jilm vaz</v>
          </cell>
          <cell r="C63" t="str">
            <v>Ulmus laevis</v>
          </cell>
          <cell r="D63">
            <v>62</v>
          </cell>
        </row>
        <row r="64">
          <cell r="A64" t="str">
            <v>JL</v>
          </cell>
          <cell r="B64" t="str">
            <v>jilm habrolistý</v>
          </cell>
          <cell r="C64" t="str">
            <v>Ulmus minor</v>
          </cell>
          <cell r="D64">
            <v>60</v>
          </cell>
        </row>
        <row r="67">
          <cell r="A67" t="str">
            <v>TPX</v>
          </cell>
          <cell r="B67" t="str">
            <v>ostatní topoly nešlechtěné</v>
          </cell>
          <cell r="D67">
            <v>89</v>
          </cell>
        </row>
        <row r="68">
          <cell r="A68" t="str">
            <v>JX</v>
          </cell>
          <cell r="B68" t="str">
            <v>ostatní jehličnaté</v>
          </cell>
          <cell r="D68">
            <v>39</v>
          </cell>
        </row>
        <row r="69">
          <cell r="A69" t="str">
            <v>DBX</v>
          </cell>
          <cell r="B69" t="str">
            <v>duby ostatní</v>
          </cell>
          <cell r="D69">
            <v>47</v>
          </cell>
        </row>
        <row r="70">
          <cell r="A70" t="str">
            <v>JVX</v>
          </cell>
          <cell r="B70" t="str">
            <v>javory ostatní</v>
          </cell>
          <cell r="D70">
            <v>56</v>
          </cell>
        </row>
        <row r="71">
          <cell r="A71" t="str">
            <v>LTX</v>
          </cell>
          <cell r="B71" t="str">
            <v>ostatní listnaté tvrdé</v>
          </cell>
          <cell r="D71">
            <v>79</v>
          </cell>
        </row>
        <row r="72">
          <cell r="A72" t="str">
            <v>TPS</v>
          </cell>
          <cell r="B72" t="str">
            <v>topoly šlechtěné</v>
          </cell>
          <cell r="D72">
            <v>90</v>
          </cell>
        </row>
        <row r="73">
          <cell r="A73" t="str">
            <v>LMX</v>
          </cell>
          <cell r="B73" t="str">
            <v>ostatní listnaté měkké</v>
          </cell>
          <cell r="D73">
            <v>97</v>
          </cell>
        </row>
        <row r="74">
          <cell r="A74" t="str">
            <v>KR</v>
          </cell>
          <cell r="B74" t="str">
            <v>keře</v>
          </cell>
          <cell r="D74">
            <v>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Dokument_aplikace_Microsoft_Office_Word_97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23"/>
  </sheetPr>
  <dimension ref="A1:W70"/>
  <sheetViews>
    <sheetView topLeftCell="A20" workbookViewId="0">
      <selection activeCell="A20" sqref="A20:I23"/>
    </sheetView>
  </sheetViews>
  <sheetFormatPr defaultRowHeight="12.75"/>
  <cols>
    <col min="1" max="2" width="4.5703125" customWidth="1"/>
    <col min="3" max="3" width="9.140625" customWidth="1"/>
    <col min="4" max="4" width="5.42578125" customWidth="1"/>
    <col min="5" max="5" width="10" customWidth="1"/>
    <col min="6" max="6" width="34.7109375" customWidth="1"/>
    <col min="7" max="8" width="4.5703125" customWidth="1"/>
    <col min="9" max="23" width="11.7109375" customWidth="1"/>
  </cols>
  <sheetData>
    <row r="1" spans="1:23" ht="18" customHeight="1">
      <c r="A1" s="50" t="s">
        <v>63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ht="12.75" customHeight="1">
      <c r="A2" s="51" t="s">
        <v>64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3" ht="6.7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23" ht="18.75" customHeight="1">
      <c r="A4" s="52" t="s">
        <v>11</v>
      </c>
      <c r="B4" s="52" t="s">
        <v>65</v>
      </c>
      <c r="C4" s="52" t="s">
        <v>66</v>
      </c>
      <c r="D4" s="52" t="s">
        <v>67</v>
      </c>
      <c r="E4" s="52" t="s">
        <v>68</v>
      </c>
      <c r="F4" s="52" t="s">
        <v>69</v>
      </c>
      <c r="G4" s="52" t="s">
        <v>11</v>
      </c>
      <c r="H4" s="52" t="s">
        <v>70</v>
      </c>
      <c r="I4" s="52" t="s">
        <v>71</v>
      </c>
      <c r="J4" s="52" t="s">
        <v>72</v>
      </c>
      <c r="K4" s="52" t="s">
        <v>73</v>
      </c>
      <c r="L4" s="52" t="s">
        <v>74</v>
      </c>
      <c r="M4" s="52" t="s">
        <v>75</v>
      </c>
      <c r="N4" s="52" t="s">
        <v>76</v>
      </c>
      <c r="O4" s="52" t="s">
        <v>77</v>
      </c>
      <c r="P4" s="52" t="s">
        <v>78</v>
      </c>
      <c r="Q4" s="52" t="s">
        <v>79</v>
      </c>
      <c r="R4" s="52" t="s">
        <v>80</v>
      </c>
      <c r="S4" s="52" t="s">
        <v>81</v>
      </c>
      <c r="T4" s="52" t="s">
        <v>82</v>
      </c>
      <c r="U4" s="52" t="s">
        <v>83</v>
      </c>
      <c r="V4" s="52" t="s">
        <v>84</v>
      </c>
      <c r="W4" s="53" t="s">
        <v>85</v>
      </c>
    </row>
    <row r="5" spans="1:23" ht="8.25" customHeight="1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  <c r="H5" s="54">
        <v>8</v>
      </c>
      <c r="I5" s="54">
        <v>9</v>
      </c>
      <c r="J5" s="54">
        <v>10</v>
      </c>
      <c r="K5" s="54">
        <v>11</v>
      </c>
      <c r="L5" s="54">
        <v>12</v>
      </c>
      <c r="M5" s="54">
        <v>13</v>
      </c>
      <c r="N5" s="54">
        <v>14</v>
      </c>
      <c r="O5" s="54">
        <v>15</v>
      </c>
      <c r="P5" s="54">
        <v>16</v>
      </c>
      <c r="Q5" s="54">
        <v>17</v>
      </c>
      <c r="R5" s="54">
        <v>18</v>
      </c>
      <c r="S5" s="54">
        <v>19</v>
      </c>
      <c r="T5" s="54">
        <v>20</v>
      </c>
      <c r="U5" s="54">
        <v>21</v>
      </c>
      <c r="V5" s="54">
        <v>22</v>
      </c>
      <c r="W5" s="54">
        <v>23</v>
      </c>
    </row>
    <row r="6" spans="1:23" ht="6" customHeight="1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3" ht="12.75" customHeight="1">
      <c r="A7" s="56" t="s">
        <v>124</v>
      </c>
      <c r="B7" s="56" t="s">
        <v>86</v>
      </c>
      <c r="C7" s="55" t="s">
        <v>87</v>
      </c>
      <c r="D7" s="56" t="s">
        <v>88</v>
      </c>
      <c r="E7" s="55" t="s">
        <v>88</v>
      </c>
      <c r="F7" s="57" t="s">
        <v>89</v>
      </c>
      <c r="G7" s="56"/>
      <c r="H7" s="56" t="s">
        <v>90</v>
      </c>
      <c r="I7" s="58">
        <v>24.5</v>
      </c>
      <c r="J7" s="58">
        <v>24.5</v>
      </c>
      <c r="K7" s="58">
        <v>0</v>
      </c>
      <c r="L7" s="58"/>
      <c r="M7" s="59"/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9">
        <v>0</v>
      </c>
      <c r="V7" s="59">
        <v>0</v>
      </c>
      <c r="W7" s="60">
        <v>0.17199999999999999</v>
      </c>
    </row>
    <row r="8" spans="1:23" ht="12.75" customHeight="1">
      <c r="A8" s="56" t="s">
        <v>125</v>
      </c>
      <c r="B8" s="56" t="s">
        <v>86</v>
      </c>
      <c r="C8" s="55" t="s">
        <v>91</v>
      </c>
      <c r="D8" s="56" t="s">
        <v>88</v>
      </c>
      <c r="E8" s="55" t="s">
        <v>88</v>
      </c>
      <c r="F8" s="57" t="s">
        <v>92</v>
      </c>
      <c r="G8" s="56"/>
      <c r="H8" s="56" t="s">
        <v>90</v>
      </c>
      <c r="I8" s="58">
        <v>14.2</v>
      </c>
      <c r="J8" s="58">
        <v>14.2</v>
      </c>
      <c r="K8" s="58">
        <v>0</v>
      </c>
      <c r="L8" s="58"/>
      <c r="M8" s="59"/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9">
        <v>0</v>
      </c>
      <c r="V8" s="59">
        <v>0</v>
      </c>
      <c r="W8" s="60">
        <v>9.2999999999999999E-2</v>
      </c>
    </row>
    <row r="9" spans="1:23" ht="12.75" customHeight="1">
      <c r="A9" s="56" t="s">
        <v>126</v>
      </c>
      <c r="B9" s="56" t="s">
        <v>86</v>
      </c>
      <c r="C9" s="55" t="s">
        <v>93</v>
      </c>
      <c r="D9" s="56" t="s">
        <v>88</v>
      </c>
      <c r="E9" s="55" t="s">
        <v>88</v>
      </c>
      <c r="F9" s="57" t="s">
        <v>94</v>
      </c>
      <c r="G9" s="56"/>
      <c r="H9" s="56" t="s">
        <v>90</v>
      </c>
      <c r="I9" s="58">
        <v>6.2</v>
      </c>
      <c r="J9" s="58">
        <v>6.2</v>
      </c>
      <c r="K9" s="58">
        <v>0</v>
      </c>
      <c r="L9" s="58"/>
      <c r="M9" s="59"/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9">
        <v>0</v>
      </c>
      <c r="V9" s="59">
        <v>0</v>
      </c>
      <c r="W9" s="60">
        <v>3.2000000000000001E-2</v>
      </c>
    </row>
    <row r="10" spans="1:23" ht="12.75" customHeight="1">
      <c r="A10" s="56" t="s">
        <v>127</v>
      </c>
      <c r="B10" s="56" t="s">
        <v>86</v>
      </c>
      <c r="C10" s="55" t="s">
        <v>95</v>
      </c>
      <c r="D10" s="56" t="s">
        <v>88</v>
      </c>
      <c r="E10" s="55" t="s">
        <v>88</v>
      </c>
      <c r="F10" s="57" t="s">
        <v>96</v>
      </c>
      <c r="G10" s="56"/>
      <c r="H10" s="56" t="s">
        <v>90</v>
      </c>
      <c r="I10" s="58">
        <v>5.0999999999999996</v>
      </c>
      <c r="J10" s="58">
        <v>5.0999999999999996</v>
      </c>
      <c r="K10" s="58">
        <v>0</v>
      </c>
      <c r="L10" s="58"/>
      <c r="M10" s="59"/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9">
        <v>5.3321800000000002E-5</v>
      </c>
      <c r="V10" s="59">
        <v>0</v>
      </c>
      <c r="W10" s="60">
        <v>0.03</v>
      </c>
    </row>
    <row r="11" spans="1:23" ht="12.75" customHeight="1">
      <c r="A11" s="56" t="s">
        <v>128</v>
      </c>
      <c r="B11" s="56" t="s">
        <v>86</v>
      </c>
      <c r="C11" s="55" t="s">
        <v>97</v>
      </c>
      <c r="D11" s="56" t="s">
        <v>88</v>
      </c>
      <c r="E11" s="55" t="s">
        <v>88</v>
      </c>
      <c r="F11" s="57" t="s">
        <v>98</v>
      </c>
      <c r="G11" s="56"/>
      <c r="H11" s="56" t="s">
        <v>99</v>
      </c>
      <c r="I11" s="58">
        <v>291</v>
      </c>
      <c r="J11" s="58">
        <v>291</v>
      </c>
      <c r="K11" s="58">
        <v>0</v>
      </c>
      <c r="L11" s="58"/>
      <c r="M11" s="59"/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9">
        <v>3.1865092000000002E-3</v>
      </c>
      <c r="V11" s="59">
        <v>0</v>
      </c>
      <c r="W11" s="60">
        <v>1.7</v>
      </c>
    </row>
    <row r="12" spans="1:23" ht="12.75" customHeight="1">
      <c r="A12" s="56">
        <v>30</v>
      </c>
      <c r="B12" s="56" t="s">
        <v>86</v>
      </c>
      <c r="C12" s="55" t="s">
        <v>100</v>
      </c>
      <c r="D12" s="56" t="s">
        <v>88</v>
      </c>
      <c r="E12" s="55" t="s">
        <v>88</v>
      </c>
      <c r="F12" s="57" t="s">
        <v>101</v>
      </c>
      <c r="G12" s="56"/>
      <c r="H12" s="56" t="s">
        <v>99</v>
      </c>
      <c r="I12" s="58">
        <v>115</v>
      </c>
      <c r="J12" s="58">
        <v>115</v>
      </c>
      <c r="K12" s="58">
        <v>0</v>
      </c>
      <c r="L12" s="58"/>
      <c r="M12" s="59"/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9">
        <v>0</v>
      </c>
      <c r="V12" s="59">
        <v>0</v>
      </c>
      <c r="W12" s="60">
        <v>0.49</v>
      </c>
    </row>
    <row r="13" spans="1:23" ht="12.75" customHeight="1">
      <c r="A13" s="56">
        <v>50</v>
      </c>
      <c r="B13" s="56" t="s">
        <v>86</v>
      </c>
      <c r="C13" s="55" t="s">
        <v>102</v>
      </c>
      <c r="D13" s="56" t="s">
        <v>88</v>
      </c>
      <c r="E13" s="55" t="s">
        <v>88</v>
      </c>
      <c r="F13" s="57" t="s">
        <v>103</v>
      </c>
      <c r="G13" s="56"/>
      <c r="H13" s="56" t="s">
        <v>99</v>
      </c>
      <c r="I13" s="58">
        <v>206</v>
      </c>
      <c r="J13" s="58">
        <v>206</v>
      </c>
      <c r="K13" s="58">
        <v>0</v>
      </c>
      <c r="L13" s="58"/>
      <c r="M13" s="59"/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9">
        <v>0</v>
      </c>
      <c r="V13" s="59">
        <v>0</v>
      </c>
      <c r="W13" s="60">
        <v>0.88</v>
      </c>
    </row>
    <row r="14" spans="1:23" ht="12.75" customHeight="1">
      <c r="A14" s="56">
        <v>70</v>
      </c>
      <c r="B14" s="56" t="s">
        <v>86</v>
      </c>
      <c r="C14" s="55" t="s">
        <v>104</v>
      </c>
      <c r="D14" s="56" t="s">
        <v>88</v>
      </c>
      <c r="E14" s="55" t="s">
        <v>88</v>
      </c>
      <c r="F14" s="57" t="s">
        <v>105</v>
      </c>
      <c r="G14" s="56"/>
      <c r="H14" s="56" t="s">
        <v>99</v>
      </c>
      <c r="I14" s="58">
        <v>333</v>
      </c>
      <c r="J14" s="58">
        <v>333</v>
      </c>
      <c r="K14" s="58">
        <v>0</v>
      </c>
      <c r="L14" s="58"/>
      <c r="M14" s="59"/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9">
        <v>0</v>
      </c>
      <c r="V14" s="59">
        <v>0</v>
      </c>
      <c r="W14" s="60">
        <v>1.42</v>
      </c>
    </row>
    <row r="15" spans="1:23" ht="12.75" customHeight="1">
      <c r="A15" s="56">
        <v>90</v>
      </c>
      <c r="B15" s="56" t="s">
        <v>86</v>
      </c>
      <c r="C15" s="55" t="s">
        <v>106</v>
      </c>
      <c r="D15" s="56" t="s">
        <v>88</v>
      </c>
      <c r="E15" s="55" t="s">
        <v>88</v>
      </c>
      <c r="F15" s="57" t="s">
        <v>107</v>
      </c>
      <c r="G15" s="56"/>
      <c r="H15" s="56" t="s">
        <v>99</v>
      </c>
      <c r="I15" s="58">
        <v>473</v>
      </c>
      <c r="J15" s="58">
        <v>473</v>
      </c>
      <c r="K15" s="58">
        <v>0</v>
      </c>
      <c r="L15" s="58"/>
      <c r="M15" s="59"/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9">
        <v>0</v>
      </c>
      <c r="V15" s="59">
        <v>0</v>
      </c>
      <c r="W15" s="60">
        <v>2.02</v>
      </c>
    </row>
    <row r="16" spans="1:23" ht="12.75" customHeight="1">
      <c r="A16" s="56">
        <v>30</v>
      </c>
      <c r="B16" s="56" t="s">
        <v>86</v>
      </c>
      <c r="C16" s="55" t="s">
        <v>108</v>
      </c>
      <c r="D16" s="56" t="s">
        <v>88</v>
      </c>
      <c r="E16" s="55" t="s">
        <v>88</v>
      </c>
      <c r="F16" s="57" t="s">
        <v>109</v>
      </c>
      <c r="G16" s="56"/>
      <c r="H16" s="56" t="s">
        <v>99</v>
      </c>
      <c r="I16" s="58">
        <v>65.5</v>
      </c>
      <c r="J16" s="58">
        <v>65.5</v>
      </c>
      <c r="K16" s="58">
        <v>0</v>
      </c>
      <c r="L16" s="58"/>
      <c r="M16" s="59"/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9">
        <v>0</v>
      </c>
      <c r="V16" s="59">
        <v>0</v>
      </c>
      <c r="W16" s="60">
        <v>0.28000000000000003</v>
      </c>
    </row>
    <row r="17" spans="1:23" ht="12.75" customHeight="1">
      <c r="A17" s="56">
        <v>50</v>
      </c>
      <c r="B17" s="56" t="s">
        <v>86</v>
      </c>
      <c r="C17" s="55" t="s">
        <v>110</v>
      </c>
      <c r="D17" s="56" t="s">
        <v>88</v>
      </c>
      <c r="E17" s="55" t="s">
        <v>88</v>
      </c>
      <c r="F17" s="57" t="s">
        <v>111</v>
      </c>
      <c r="G17" s="56"/>
      <c r="H17" s="56" t="s">
        <v>99</v>
      </c>
      <c r="I17" s="58">
        <v>129</v>
      </c>
      <c r="J17" s="58">
        <v>129</v>
      </c>
      <c r="K17" s="58">
        <v>0</v>
      </c>
      <c r="L17" s="58"/>
      <c r="M17" s="59"/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9">
        <v>0</v>
      </c>
      <c r="V17" s="59">
        <v>0</v>
      </c>
      <c r="W17" s="60">
        <v>0.55000000000000004</v>
      </c>
    </row>
    <row r="18" spans="1:23" ht="12.75" customHeight="1">
      <c r="A18" s="56">
        <v>70</v>
      </c>
      <c r="B18" s="56" t="s">
        <v>86</v>
      </c>
      <c r="C18" s="55" t="s">
        <v>112</v>
      </c>
      <c r="D18" s="56" t="s">
        <v>88</v>
      </c>
      <c r="E18" s="55" t="s">
        <v>88</v>
      </c>
      <c r="F18" s="57" t="s">
        <v>113</v>
      </c>
      <c r="G18" s="56"/>
      <c r="H18" s="56" t="s">
        <v>99</v>
      </c>
      <c r="I18" s="58">
        <v>206</v>
      </c>
      <c r="J18" s="58">
        <v>206</v>
      </c>
      <c r="K18" s="58">
        <v>0</v>
      </c>
      <c r="L18" s="58"/>
      <c r="M18" s="59"/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9">
        <v>0</v>
      </c>
      <c r="V18" s="59">
        <v>0</v>
      </c>
      <c r="W18" s="60">
        <v>0.88</v>
      </c>
    </row>
    <row r="19" spans="1:23" ht="12.75" customHeight="1">
      <c r="A19" s="56">
        <v>90</v>
      </c>
      <c r="B19" s="56" t="s">
        <v>86</v>
      </c>
      <c r="C19" s="55" t="s">
        <v>114</v>
      </c>
      <c r="D19" s="56" t="s">
        <v>88</v>
      </c>
      <c r="E19" s="55" t="s">
        <v>88</v>
      </c>
      <c r="F19" s="57" t="s">
        <v>115</v>
      </c>
      <c r="G19" s="56"/>
      <c r="H19" s="56" t="s">
        <v>99</v>
      </c>
      <c r="I19" s="58">
        <v>295</v>
      </c>
      <c r="J19" s="58">
        <v>295</v>
      </c>
      <c r="K19" s="58">
        <v>0</v>
      </c>
      <c r="L19" s="58"/>
      <c r="M19" s="59"/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9">
        <v>0</v>
      </c>
      <c r="V19" s="59">
        <v>0</v>
      </c>
      <c r="W19" s="60">
        <v>1.26</v>
      </c>
    </row>
    <row r="20" spans="1:23" ht="12.75" customHeight="1">
      <c r="A20" s="56">
        <v>30</v>
      </c>
      <c r="B20" s="56" t="s">
        <v>86</v>
      </c>
      <c r="C20" s="55" t="s">
        <v>116</v>
      </c>
      <c r="D20" s="56" t="s">
        <v>88</v>
      </c>
      <c r="E20" s="55" t="s">
        <v>88</v>
      </c>
      <c r="F20" s="57" t="s">
        <v>117</v>
      </c>
      <c r="G20" s="56"/>
      <c r="H20" s="56" t="s">
        <v>99</v>
      </c>
      <c r="I20" s="58">
        <v>201</v>
      </c>
      <c r="J20" s="58">
        <v>201</v>
      </c>
      <c r="K20" s="58">
        <v>0</v>
      </c>
      <c r="L20" s="58"/>
      <c r="M20" s="59"/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9">
        <v>1.4E-5</v>
      </c>
      <c r="V20" s="59">
        <v>0</v>
      </c>
      <c r="W20" s="60">
        <v>0.65900000000000003</v>
      </c>
    </row>
    <row r="21" spans="1:23" ht="12.75" customHeight="1">
      <c r="A21" s="56">
        <v>50</v>
      </c>
      <c r="B21" s="56" t="s">
        <v>86</v>
      </c>
      <c r="C21" s="55" t="s">
        <v>118</v>
      </c>
      <c r="D21" s="56" t="s">
        <v>88</v>
      </c>
      <c r="E21" s="55" t="s">
        <v>88</v>
      </c>
      <c r="F21" s="57" t="s">
        <v>119</v>
      </c>
      <c r="G21" s="56"/>
      <c r="H21" s="56" t="s">
        <v>99</v>
      </c>
      <c r="I21" s="58">
        <v>390</v>
      </c>
      <c r="J21" s="58">
        <v>390</v>
      </c>
      <c r="K21" s="58">
        <v>0</v>
      </c>
      <c r="L21" s="58"/>
      <c r="M21" s="59"/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9">
        <v>1.4E-5</v>
      </c>
      <c r="V21" s="59">
        <v>0</v>
      </c>
      <c r="W21" s="60">
        <v>1.655</v>
      </c>
    </row>
    <row r="22" spans="1:23" ht="12.75" customHeight="1">
      <c r="A22" s="56">
        <v>70</v>
      </c>
      <c r="B22" s="56" t="s">
        <v>86</v>
      </c>
      <c r="C22" s="55" t="s">
        <v>120</v>
      </c>
      <c r="D22" s="56" t="s">
        <v>88</v>
      </c>
      <c r="E22" s="55" t="s">
        <v>88</v>
      </c>
      <c r="F22" s="57" t="s">
        <v>121</v>
      </c>
      <c r="G22" s="56"/>
      <c r="H22" s="56" t="s">
        <v>99</v>
      </c>
      <c r="I22" s="58">
        <v>615</v>
      </c>
      <c r="J22" s="58">
        <v>615</v>
      </c>
      <c r="K22" s="58">
        <v>0</v>
      </c>
      <c r="L22" s="58"/>
      <c r="M22" s="59"/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9">
        <v>2.8E-5</v>
      </c>
      <c r="V22" s="59">
        <v>0</v>
      </c>
      <c r="W22" s="60">
        <v>2.5619999999999998</v>
      </c>
    </row>
    <row r="23" spans="1:23" ht="12.75" customHeight="1">
      <c r="A23" s="56">
        <v>90</v>
      </c>
      <c r="B23" s="56" t="s">
        <v>86</v>
      </c>
      <c r="C23" s="55" t="s">
        <v>122</v>
      </c>
      <c r="D23" s="56" t="s">
        <v>88</v>
      </c>
      <c r="E23" s="55" t="s">
        <v>88</v>
      </c>
      <c r="F23" s="57" t="s">
        <v>123</v>
      </c>
      <c r="G23" s="56"/>
      <c r="H23" s="56" t="s">
        <v>99</v>
      </c>
      <c r="I23" s="58">
        <v>975</v>
      </c>
      <c r="J23" s="58">
        <v>975</v>
      </c>
      <c r="K23" s="58">
        <v>0</v>
      </c>
      <c r="L23" s="58"/>
      <c r="M23" s="59"/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9">
        <v>2.8E-5</v>
      </c>
      <c r="V23" s="59">
        <v>0</v>
      </c>
      <c r="W23" s="60">
        <v>4.5529999999999999</v>
      </c>
    </row>
    <row r="26" spans="1:23">
      <c r="A26" s="56">
        <v>5</v>
      </c>
      <c r="B26" s="56" t="s">
        <v>86</v>
      </c>
      <c r="C26" s="55" t="s">
        <v>100</v>
      </c>
      <c r="D26" s="56" t="s">
        <v>88</v>
      </c>
      <c r="E26" s="55" t="s">
        <v>88</v>
      </c>
      <c r="F26" s="57" t="s">
        <v>101</v>
      </c>
      <c r="G26" s="56"/>
      <c r="H26" s="56" t="s">
        <v>99</v>
      </c>
      <c r="I26" s="58">
        <v>115</v>
      </c>
    </row>
    <row r="27" spans="1:23">
      <c r="A27" s="56">
        <v>10</v>
      </c>
      <c r="B27" s="56" t="s">
        <v>86</v>
      </c>
      <c r="C27" s="55" t="s">
        <v>100</v>
      </c>
      <c r="D27" s="56" t="s">
        <v>88</v>
      </c>
      <c r="E27" s="55" t="s">
        <v>88</v>
      </c>
      <c r="F27" s="57" t="s">
        <v>101</v>
      </c>
      <c r="G27" s="56"/>
      <c r="H27" s="56" t="s">
        <v>99</v>
      </c>
      <c r="I27" s="58">
        <v>115</v>
      </c>
    </row>
    <row r="28" spans="1:23">
      <c r="A28" s="56">
        <v>15</v>
      </c>
      <c r="B28" s="56" t="s">
        <v>86</v>
      </c>
      <c r="C28" s="55" t="s">
        <v>100</v>
      </c>
      <c r="D28" s="56" t="s">
        <v>88</v>
      </c>
      <c r="E28" s="55" t="s">
        <v>88</v>
      </c>
      <c r="F28" s="57" t="s">
        <v>101</v>
      </c>
      <c r="G28" s="56"/>
      <c r="H28" s="56" t="s">
        <v>99</v>
      </c>
      <c r="I28" s="58">
        <v>115</v>
      </c>
    </row>
    <row r="29" spans="1:23">
      <c r="A29" s="56">
        <v>20</v>
      </c>
      <c r="B29" s="56" t="s">
        <v>86</v>
      </c>
      <c r="C29" s="55" t="s">
        <v>100</v>
      </c>
      <c r="D29" s="56" t="s">
        <v>88</v>
      </c>
      <c r="E29" s="55" t="s">
        <v>88</v>
      </c>
      <c r="F29" s="57" t="s">
        <v>101</v>
      </c>
      <c r="G29" s="56"/>
      <c r="H29" s="56" t="s">
        <v>99</v>
      </c>
      <c r="I29" s="58">
        <v>115</v>
      </c>
    </row>
    <row r="30" spans="1:23">
      <c r="A30" s="56">
        <v>25</v>
      </c>
      <c r="B30" s="56" t="s">
        <v>86</v>
      </c>
      <c r="C30" s="55" t="s">
        <v>100</v>
      </c>
      <c r="D30" s="56" t="s">
        <v>88</v>
      </c>
      <c r="E30" s="55" t="s">
        <v>88</v>
      </c>
      <c r="F30" s="57" t="s">
        <v>101</v>
      </c>
      <c r="G30" s="56"/>
      <c r="H30" s="56" t="s">
        <v>99</v>
      </c>
      <c r="I30" s="58">
        <v>115</v>
      </c>
    </row>
    <row r="31" spans="1:23">
      <c r="A31" s="56">
        <v>30</v>
      </c>
      <c r="B31" s="56" t="s">
        <v>86</v>
      </c>
      <c r="C31" s="55" t="s">
        <v>100</v>
      </c>
      <c r="D31" s="56" t="s">
        <v>88</v>
      </c>
      <c r="E31" s="55" t="s">
        <v>88</v>
      </c>
      <c r="F31" s="57" t="s">
        <v>101</v>
      </c>
      <c r="G31" s="56"/>
      <c r="H31" s="56" t="s">
        <v>99</v>
      </c>
      <c r="I31" s="58">
        <v>115</v>
      </c>
    </row>
    <row r="32" spans="1:23">
      <c r="A32" s="56">
        <v>35</v>
      </c>
      <c r="B32" s="56" t="s">
        <v>86</v>
      </c>
      <c r="C32" s="55" t="s">
        <v>102</v>
      </c>
      <c r="D32" s="56" t="s">
        <v>88</v>
      </c>
      <c r="E32" s="55" t="s">
        <v>88</v>
      </c>
      <c r="F32" s="57" t="s">
        <v>103</v>
      </c>
      <c r="G32" s="56"/>
      <c r="H32" s="56" t="s">
        <v>99</v>
      </c>
      <c r="I32" s="58">
        <v>206</v>
      </c>
    </row>
    <row r="33" spans="1:9">
      <c r="A33" s="56">
        <v>40</v>
      </c>
      <c r="B33" s="56" t="s">
        <v>86</v>
      </c>
      <c r="C33" s="55" t="s">
        <v>102</v>
      </c>
      <c r="D33" s="56" t="s">
        <v>88</v>
      </c>
      <c r="E33" s="55" t="s">
        <v>88</v>
      </c>
      <c r="F33" s="57" t="s">
        <v>103</v>
      </c>
      <c r="G33" s="56"/>
      <c r="H33" s="56" t="s">
        <v>99</v>
      </c>
      <c r="I33" s="58">
        <v>206</v>
      </c>
    </row>
    <row r="34" spans="1:9">
      <c r="A34" s="56">
        <v>45</v>
      </c>
      <c r="B34" s="56" t="s">
        <v>86</v>
      </c>
      <c r="C34" s="55" t="s">
        <v>102</v>
      </c>
      <c r="D34" s="56" t="s">
        <v>88</v>
      </c>
      <c r="E34" s="55" t="s">
        <v>88</v>
      </c>
      <c r="F34" s="57" t="s">
        <v>103</v>
      </c>
      <c r="G34" s="56"/>
      <c r="H34" s="56" t="s">
        <v>99</v>
      </c>
      <c r="I34" s="58">
        <v>206</v>
      </c>
    </row>
    <row r="35" spans="1:9">
      <c r="A35" s="56">
        <v>50</v>
      </c>
      <c r="B35" s="56" t="s">
        <v>86</v>
      </c>
      <c r="C35" s="55" t="s">
        <v>102</v>
      </c>
      <c r="D35" s="56" t="s">
        <v>88</v>
      </c>
      <c r="E35" s="55" t="s">
        <v>88</v>
      </c>
      <c r="F35" s="57" t="s">
        <v>103</v>
      </c>
      <c r="G35" s="56"/>
      <c r="H35" s="56" t="s">
        <v>99</v>
      </c>
      <c r="I35" s="58">
        <v>206</v>
      </c>
    </row>
    <row r="36" spans="1:9">
      <c r="A36" s="56">
        <v>55</v>
      </c>
      <c r="B36" s="56" t="s">
        <v>86</v>
      </c>
      <c r="C36" s="55" t="s">
        <v>104</v>
      </c>
      <c r="D36" s="56" t="s">
        <v>88</v>
      </c>
      <c r="E36" s="55" t="s">
        <v>88</v>
      </c>
      <c r="F36" s="57" t="s">
        <v>105</v>
      </c>
      <c r="G36" s="56"/>
      <c r="H36" s="56" t="s">
        <v>99</v>
      </c>
      <c r="I36" s="58">
        <v>333</v>
      </c>
    </row>
    <row r="37" spans="1:9">
      <c r="A37" s="56">
        <v>60</v>
      </c>
      <c r="B37" s="56" t="s">
        <v>86</v>
      </c>
      <c r="C37" s="55" t="s">
        <v>104</v>
      </c>
      <c r="D37" s="56" t="s">
        <v>88</v>
      </c>
      <c r="E37" s="55" t="s">
        <v>88</v>
      </c>
      <c r="F37" s="57" t="s">
        <v>105</v>
      </c>
      <c r="G37" s="56"/>
      <c r="H37" s="56" t="s">
        <v>99</v>
      </c>
      <c r="I37" s="58">
        <v>333</v>
      </c>
    </row>
    <row r="38" spans="1:9">
      <c r="A38" s="56">
        <v>65</v>
      </c>
      <c r="B38" s="56" t="s">
        <v>86</v>
      </c>
      <c r="C38" s="55" t="s">
        <v>104</v>
      </c>
      <c r="D38" s="56" t="s">
        <v>88</v>
      </c>
      <c r="E38" s="55" t="s">
        <v>88</v>
      </c>
      <c r="F38" s="57" t="s">
        <v>105</v>
      </c>
      <c r="G38" s="56"/>
      <c r="H38" s="56" t="s">
        <v>99</v>
      </c>
      <c r="I38" s="58">
        <v>333</v>
      </c>
    </row>
    <row r="39" spans="1:9">
      <c r="A39" s="56">
        <v>70</v>
      </c>
      <c r="B39" s="56" t="s">
        <v>86</v>
      </c>
      <c r="C39" s="55" t="s">
        <v>104</v>
      </c>
      <c r="D39" s="56" t="s">
        <v>88</v>
      </c>
      <c r="E39" s="55" t="s">
        <v>88</v>
      </c>
      <c r="F39" s="57" t="s">
        <v>105</v>
      </c>
      <c r="G39" s="56"/>
      <c r="H39" s="56" t="s">
        <v>99</v>
      </c>
      <c r="I39" s="58">
        <v>333</v>
      </c>
    </row>
    <row r="40" spans="1:9">
      <c r="A40" s="56">
        <v>75</v>
      </c>
      <c r="B40" s="56" t="s">
        <v>86</v>
      </c>
      <c r="C40" s="55" t="s">
        <v>106</v>
      </c>
      <c r="D40" s="56" t="s">
        <v>88</v>
      </c>
      <c r="E40" s="55" t="s">
        <v>88</v>
      </c>
      <c r="F40" s="57" t="s">
        <v>107</v>
      </c>
      <c r="G40" s="56"/>
      <c r="H40" s="56" t="s">
        <v>99</v>
      </c>
      <c r="I40" s="58">
        <v>473</v>
      </c>
    </row>
    <row r="41" spans="1:9">
      <c r="A41" s="56">
        <v>5</v>
      </c>
      <c r="B41" s="56" t="s">
        <v>86</v>
      </c>
      <c r="C41" s="55" t="s">
        <v>108</v>
      </c>
      <c r="D41" s="56" t="s">
        <v>88</v>
      </c>
      <c r="E41" s="55" t="s">
        <v>88</v>
      </c>
      <c r="F41" s="57" t="s">
        <v>109</v>
      </c>
      <c r="G41" s="56"/>
      <c r="H41" s="56" t="s">
        <v>99</v>
      </c>
      <c r="I41" s="58">
        <v>65.5</v>
      </c>
    </row>
    <row r="42" spans="1:9">
      <c r="A42" s="56">
        <v>10</v>
      </c>
      <c r="B42" s="56" t="s">
        <v>86</v>
      </c>
      <c r="C42" s="55" t="s">
        <v>108</v>
      </c>
      <c r="D42" s="56" t="s">
        <v>88</v>
      </c>
      <c r="E42" s="55" t="s">
        <v>88</v>
      </c>
      <c r="F42" s="57" t="s">
        <v>109</v>
      </c>
      <c r="G42" s="56"/>
      <c r="H42" s="56" t="s">
        <v>99</v>
      </c>
      <c r="I42" s="58">
        <v>65.5</v>
      </c>
    </row>
    <row r="43" spans="1:9">
      <c r="A43" s="56">
        <v>15</v>
      </c>
      <c r="B43" s="56" t="s">
        <v>86</v>
      </c>
      <c r="C43" s="55" t="s">
        <v>108</v>
      </c>
      <c r="D43" s="56" t="s">
        <v>88</v>
      </c>
      <c r="E43" s="55" t="s">
        <v>88</v>
      </c>
      <c r="F43" s="57" t="s">
        <v>109</v>
      </c>
      <c r="G43" s="56"/>
      <c r="H43" s="56" t="s">
        <v>99</v>
      </c>
      <c r="I43" s="58">
        <v>65.5</v>
      </c>
    </row>
    <row r="44" spans="1:9">
      <c r="A44" s="56">
        <v>20</v>
      </c>
      <c r="B44" s="56" t="s">
        <v>86</v>
      </c>
      <c r="C44" s="55" t="s">
        <v>108</v>
      </c>
      <c r="D44" s="56" t="s">
        <v>88</v>
      </c>
      <c r="E44" s="55" t="s">
        <v>88</v>
      </c>
      <c r="F44" s="57" t="s">
        <v>109</v>
      </c>
      <c r="G44" s="56"/>
      <c r="H44" s="56" t="s">
        <v>99</v>
      </c>
      <c r="I44" s="58">
        <v>65.5</v>
      </c>
    </row>
    <row r="45" spans="1:9">
      <c r="A45" s="56">
        <v>25</v>
      </c>
      <c r="B45" s="56" t="s">
        <v>86</v>
      </c>
      <c r="C45" s="55" t="s">
        <v>108</v>
      </c>
      <c r="D45" s="56" t="s">
        <v>88</v>
      </c>
      <c r="E45" s="55" t="s">
        <v>88</v>
      </c>
      <c r="F45" s="57" t="s">
        <v>109</v>
      </c>
      <c r="G45" s="56"/>
      <c r="H45" s="56" t="s">
        <v>99</v>
      </c>
      <c r="I45" s="58">
        <v>65.5</v>
      </c>
    </row>
    <row r="46" spans="1:9">
      <c r="A46" s="56">
        <v>30</v>
      </c>
      <c r="B46" s="56" t="s">
        <v>86</v>
      </c>
      <c r="C46" s="55" t="s">
        <v>108</v>
      </c>
      <c r="D46" s="56" t="s">
        <v>88</v>
      </c>
      <c r="E46" s="55" t="s">
        <v>88</v>
      </c>
      <c r="F46" s="57" t="s">
        <v>109</v>
      </c>
      <c r="G46" s="56"/>
      <c r="H46" s="56" t="s">
        <v>99</v>
      </c>
      <c r="I46" s="58">
        <v>65.5</v>
      </c>
    </row>
    <row r="47" spans="1:9">
      <c r="A47" s="56">
        <v>35</v>
      </c>
      <c r="B47" s="56" t="s">
        <v>86</v>
      </c>
      <c r="C47" s="55" t="s">
        <v>110</v>
      </c>
      <c r="D47" s="56" t="s">
        <v>88</v>
      </c>
      <c r="E47" s="55" t="s">
        <v>88</v>
      </c>
      <c r="F47" s="57" t="s">
        <v>111</v>
      </c>
      <c r="G47" s="56"/>
      <c r="H47" s="56" t="s">
        <v>99</v>
      </c>
      <c r="I47" s="58">
        <v>129</v>
      </c>
    </row>
    <row r="48" spans="1:9">
      <c r="A48" s="56">
        <v>40</v>
      </c>
      <c r="B48" s="56" t="s">
        <v>86</v>
      </c>
      <c r="C48" s="55" t="s">
        <v>110</v>
      </c>
      <c r="D48" s="56" t="s">
        <v>88</v>
      </c>
      <c r="E48" s="55" t="s">
        <v>88</v>
      </c>
      <c r="F48" s="57" t="s">
        <v>111</v>
      </c>
      <c r="G48" s="56"/>
      <c r="H48" s="56" t="s">
        <v>99</v>
      </c>
      <c r="I48" s="58">
        <v>129</v>
      </c>
    </row>
    <row r="49" spans="1:9">
      <c r="A49" s="56">
        <v>45</v>
      </c>
      <c r="B49" s="56" t="s">
        <v>86</v>
      </c>
      <c r="C49" s="55" t="s">
        <v>110</v>
      </c>
      <c r="D49" s="56" t="s">
        <v>88</v>
      </c>
      <c r="E49" s="55" t="s">
        <v>88</v>
      </c>
      <c r="F49" s="57" t="s">
        <v>111</v>
      </c>
      <c r="G49" s="56"/>
      <c r="H49" s="56" t="s">
        <v>99</v>
      </c>
      <c r="I49" s="58">
        <v>129</v>
      </c>
    </row>
    <row r="50" spans="1:9">
      <c r="A50" s="56">
        <v>50</v>
      </c>
      <c r="B50" s="56" t="s">
        <v>86</v>
      </c>
      <c r="C50" s="55" t="s">
        <v>110</v>
      </c>
      <c r="D50" s="56" t="s">
        <v>88</v>
      </c>
      <c r="E50" s="55" t="s">
        <v>88</v>
      </c>
      <c r="F50" s="57" t="s">
        <v>111</v>
      </c>
      <c r="G50" s="56"/>
      <c r="H50" s="56" t="s">
        <v>99</v>
      </c>
      <c r="I50" s="58">
        <v>129</v>
      </c>
    </row>
    <row r="51" spans="1:9">
      <c r="A51" s="56">
        <v>55</v>
      </c>
      <c r="B51" s="56" t="s">
        <v>86</v>
      </c>
      <c r="C51" s="55" t="s">
        <v>112</v>
      </c>
      <c r="D51" s="56" t="s">
        <v>88</v>
      </c>
      <c r="E51" s="55" t="s">
        <v>88</v>
      </c>
      <c r="F51" s="57" t="s">
        <v>113</v>
      </c>
      <c r="G51" s="56"/>
      <c r="H51" s="56" t="s">
        <v>99</v>
      </c>
      <c r="I51" s="58">
        <v>206</v>
      </c>
    </row>
    <row r="52" spans="1:9">
      <c r="A52" s="56">
        <v>60</v>
      </c>
      <c r="B52" s="56" t="s">
        <v>86</v>
      </c>
      <c r="C52" s="55" t="s">
        <v>112</v>
      </c>
      <c r="D52" s="56" t="s">
        <v>88</v>
      </c>
      <c r="E52" s="55" t="s">
        <v>88</v>
      </c>
      <c r="F52" s="57" t="s">
        <v>113</v>
      </c>
      <c r="G52" s="56"/>
      <c r="H52" s="56" t="s">
        <v>99</v>
      </c>
      <c r="I52" s="58">
        <v>206</v>
      </c>
    </row>
    <row r="53" spans="1:9">
      <c r="A53" s="56">
        <v>65</v>
      </c>
      <c r="B53" s="56" t="s">
        <v>86</v>
      </c>
      <c r="C53" s="55" t="s">
        <v>112</v>
      </c>
      <c r="D53" s="56" t="s">
        <v>88</v>
      </c>
      <c r="E53" s="55" t="s">
        <v>88</v>
      </c>
      <c r="F53" s="57" t="s">
        <v>113</v>
      </c>
      <c r="G53" s="56"/>
      <c r="H53" s="56" t="s">
        <v>99</v>
      </c>
      <c r="I53" s="58">
        <v>206</v>
      </c>
    </row>
    <row r="54" spans="1:9">
      <c r="A54" s="56">
        <v>70</v>
      </c>
      <c r="B54" s="56" t="s">
        <v>86</v>
      </c>
      <c r="C54" s="55" t="s">
        <v>112</v>
      </c>
      <c r="D54" s="56" t="s">
        <v>88</v>
      </c>
      <c r="E54" s="55" t="s">
        <v>88</v>
      </c>
      <c r="F54" s="57" t="s">
        <v>113</v>
      </c>
      <c r="G54" s="56"/>
      <c r="H54" s="56" t="s">
        <v>99</v>
      </c>
      <c r="I54" s="58">
        <v>206</v>
      </c>
    </row>
    <row r="55" spans="1:9">
      <c r="A55" s="56">
        <v>75</v>
      </c>
      <c r="B55" s="56" t="s">
        <v>86</v>
      </c>
      <c r="C55" s="55" t="s">
        <v>114</v>
      </c>
      <c r="D55" s="56" t="s">
        <v>88</v>
      </c>
      <c r="E55" s="55" t="s">
        <v>88</v>
      </c>
      <c r="F55" s="57" t="s">
        <v>115</v>
      </c>
      <c r="G55" s="56"/>
      <c r="H55" s="56" t="s">
        <v>99</v>
      </c>
      <c r="I55" s="58">
        <v>295</v>
      </c>
    </row>
    <row r="56" spans="1:9">
      <c r="A56" s="56">
        <v>5</v>
      </c>
      <c r="B56" s="56" t="s">
        <v>86</v>
      </c>
      <c r="C56" s="55" t="s">
        <v>116</v>
      </c>
      <c r="D56" s="56" t="s">
        <v>88</v>
      </c>
      <c r="E56" s="55" t="s">
        <v>88</v>
      </c>
      <c r="F56" s="57" t="s">
        <v>117</v>
      </c>
      <c r="G56" s="56"/>
      <c r="H56" s="56" t="s">
        <v>99</v>
      </c>
      <c r="I56" s="58">
        <v>201</v>
      </c>
    </row>
    <row r="57" spans="1:9">
      <c r="A57" s="56">
        <v>10</v>
      </c>
      <c r="B57" s="56" t="s">
        <v>86</v>
      </c>
      <c r="C57" s="55" t="s">
        <v>116</v>
      </c>
      <c r="D57" s="56" t="s">
        <v>88</v>
      </c>
      <c r="E57" s="55" t="s">
        <v>88</v>
      </c>
      <c r="F57" s="57" t="s">
        <v>117</v>
      </c>
      <c r="G57" s="56"/>
      <c r="H57" s="56" t="s">
        <v>99</v>
      </c>
      <c r="I57" s="58">
        <v>201</v>
      </c>
    </row>
    <row r="58" spans="1:9">
      <c r="A58" s="56">
        <v>15</v>
      </c>
      <c r="B58" s="56" t="s">
        <v>86</v>
      </c>
      <c r="C58" s="55" t="s">
        <v>116</v>
      </c>
      <c r="D58" s="56" t="s">
        <v>88</v>
      </c>
      <c r="E58" s="55" t="s">
        <v>88</v>
      </c>
      <c r="F58" s="57" t="s">
        <v>117</v>
      </c>
      <c r="G58" s="56"/>
      <c r="H58" s="56" t="s">
        <v>99</v>
      </c>
      <c r="I58" s="58">
        <v>201</v>
      </c>
    </row>
    <row r="59" spans="1:9">
      <c r="A59" s="56">
        <v>20</v>
      </c>
      <c r="B59" s="56" t="s">
        <v>86</v>
      </c>
      <c r="C59" s="55" t="s">
        <v>116</v>
      </c>
      <c r="D59" s="56" t="s">
        <v>88</v>
      </c>
      <c r="E59" s="55" t="s">
        <v>88</v>
      </c>
      <c r="F59" s="57" t="s">
        <v>117</v>
      </c>
      <c r="G59" s="56"/>
      <c r="H59" s="56" t="s">
        <v>99</v>
      </c>
      <c r="I59" s="58">
        <v>201</v>
      </c>
    </row>
    <row r="60" spans="1:9">
      <c r="A60" s="56">
        <v>25</v>
      </c>
      <c r="B60" s="56" t="s">
        <v>86</v>
      </c>
      <c r="C60" s="55" t="s">
        <v>116</v>
      </c>
      <c r="D60" s="56" t="s">
        <v>88</v>
      </c>
      <c r="E60" s="55" t="s">
        <v>88</v>
      </c>
      <c r="F60" s="57" t="s">
        <v>117</v>
      </c>
      <c r="G60" s="56"/>
      <c r="H60" s="56" t="s">
        <v>99</v>
      </c>
      <c r="I60" s="58">
        <v>201</v>
      </c>
    </row>
    <row r="61" spans="1:9">
      <c r="A61" s="56">
        <v>30</v>
      </c>
      <c r="B61" s="56" t="s">
        <v>86</v>
      </c>
      <c r="C61" s="55" t="s">
        <v>116</v>
      </c>
      <c r="D61" s="56" t="s">
        <v>88</v>
      </c>
      <c r="E61" s="55" t="s">
        <v>88</v>
      </c>
      <c r="F61" s="57" t="s">
        <v>117</v>
      </c>
      <c r="G61" s="56"/>
      <c r="H61" s="56" t="s">
        <v>99</v>
      </c>
      <c r="I61" s="58">
        <v>201</v>
      </c>
    </row>
    <row r="62" spans="1:9">
      <c r="A62" s="56">
        <v>35</v>
      </c>
      <c r="B62" s="56" t="s">
        <v>86</v>
      </c>
      <c r="C62" s="55" t="s">
        <v>118</v>
      </c>
      <c r="D62" s="56" t="s">
        <v>88</v>
      </c>
      <c r="E62" s="55" t="s">
        <v>88</v>
      </c>
      <c r="F62" s="57" t="s">
        <v>119</v>
      </c>
      <c r="G62" s="56"/>
      <c r="H62" s="56" t="s">
        <v>99</v>
      </c>
      <c r="I62" s="58">
        <v>390</v>
      </c>
    </row>
    <row r="63" spans="1:9">
      <c r="A63" s="56">
        <v>40</v>
      </c>
      <c r="B63" s="56" t="s">
        <v>86</v>
      </c>
      <c r="C63" s="55" t="s">
        <v>118</v>
      </c>
      <c r="D63" s="56" t="s">
        <v>88</v>
      </c>
      <c r="E63" s="55" t="s">
        <v>88</v>
      </c>
      <c r="F63" s="57" t="s">
        <v>119</v>
      </c>
      <c r="G63" s="56"/>
      <c r="H63" s="56" t="s">
        <v>99</v>
      </c>
      <c r="I63" s="58">
        <v>390</v>
      </c>
    </row>
    <row r="64" spans="1:9">
      <c r="A64" s="56">
        <v>45</v>
      </c>
      <c r="B64" s="56" t="s">
        <v>86</v>
      </c>
      <c r="C64" s="55" t="s">
        <v>118</v>
      </c>
      <c r="D64" s="56" t="s">
        <v>88</v>
      </c>
      <c r="E64" s="55" t="s">
        <v>88</v>
      </c>
      <c r="F64" s="57" t="s">
        <v>119</v>
      </c>
      <c r="G64" s="56"/>
      <c r="H64" s="56" t="s">
        <v>99</v>
      </c>
      <c r="I64" s="58">
        <v>390</v>
      </c>
    </row>
    <row r="65" spans="1:9">
      <c r="A65" s="56">
        <v>50</v>
      </c>
      <c r="B65" s="56" t="s">
        <v>86</v>
      </c>
      <c r="C65" s="55" t="s">
        <v>118</v>
      </c>
      <c r="D65" s="56" t="s">
        <v>88</v>
      </c>
      <c r="E65" s="55" t="s">
        <v>88</v>
      </c>
      <c r="F65" s="57" t="s">
        <v>119</v>
      </c>
      <c r="G65" s="56"/>
      <c r="H65" s="56" t="s">
        <v>99</v>
      </c>
      <c r="I65" s="58">
        <v>390</v>
      </c>
    </row>
    <row r="66" spans="1:9">
      <c r="A66" s="56">
        <v>55</v>
      </c>
      <c r="B66" s="56" t="s">
        <v>86</v>
      </c>
      <c r="C66" s="55" t="s">
        <v>120</v>
      </c>
      <c r="D66" s="56" t="s">
        <v>88</v>
      </c>
      <c r="E66" s="55" t="s">
        <v>88</v>
      </c>
      <c r="F66" s="57" t="s">
        <v>121</v>
      </c>
      <c r="G66" s="56"/>
      <c r="H66" s="56" t="s">
        <v>99</v>
      </c>
      <c r="I66" s="58">
        <v>615</v>
      </c>
    </row>
    <row r="67" spans="1:9">
      <c r="A67" s="56">
        <v>60</v>
      </c>
      <c r="B67" s="56" t="s">
        <v>86</v>
      </c>
      <c r="C67" s="55" t="s">
        <v>120</v>
      </c>
      <c r="D67" s="56" t="s">
        <v>88</v>
      </c>
      <c r="E67" s="55" t="s">
        <v>88</v>
      </c>
      <c r="F67" s="57" t="s">
        <v>121</v>
      </c>
      <c r="G67" s="56"/>
      <c r="H67" s="56" t="s">
        <v>99</v>
      </c>
      <c r="I67" s="58">
        <v>615</v>
      </c>
    </row>
    <row r="68" spans="1:9">
      <c r="A68" s="56">
        <v>65</v>
      </c>
      <c r="B68" s="56" t="s">
        <v>86</v>
      </c>
      <c r="C68" s="55" t="s">
        <v>120</v>
      </c>
      <c r="D68" s="56" t="s">
        <v>88</v>
      </c>
      <c r="E68" s="55" t="s">
        <v>88</v>
      </c>
      <c r="F68" s="57" t="s">
        <v>121</v>
      </c>
      <c r="G68" s="56"/>
      <c r="H68" s="56" t="s">
        <v>99</v>
      </c>
      <c r="I68" s="58">
        <v>615</v>
      </c>
    </row>
    <row r="69" spans="1:9">
      <c r="A69" s="56">
        <v>70</v>
      </c>
      <c r="B69" s="56" t="s">
        <v>86</v>
      </c>
      <c r="C69" s="55" t="s">
        <v>120</v>
      </c>
      <c r="D69" s="56" t="s">
        <v>88</v>
      </c>
      <c r="E69" s="55" t="s">
        <v>88</v>
      </c>
      <c r="F69" s="57" t="s">
        <v>121</v>
      </c>
      <c r="G69" s="56"/>
      <c r="H69" s="56" t="s">
        <v>99</v>
      </c>
      <c r="I69" s="58">
        <v>615</v>
      </c>
    </row>
    <row r="70" spans="1:9">
      <c r="A70" s="56">
        <v>75</v>
      </c>
      <c r="B70" s="56" t="s">
        <v>86</v>
      </c>
      <c r="C70" s="55" t="s">
        <v>122</v>
      </c>
      <c r="D70" s="56" t="s">
        <v>88</v>
      </c>
      <c r="E70" s="55" t="s">
        <v>88</v>
      </c>
      <c r="F70" s="57" t="s">
        <v>123</v>
      </c>
      <c r="G70" s="56"/>
      <c r="H70" s="56" t="s">
        <v>99</v>
      </c>
      <c r="I70" s="58">
        <v>975</v>
      </c>
    </row>
  </sheetData>
  <phoneticPr fontId="8" type="noConversion"/>
  <pageMargins left="0.78740157480314954" right="0.78740157480314954" top="0.78740157480314954" bottom="0.78740157480314954" header="0.5" footer="0.5"/>
  <pageSetup orientation="portrait" horizontalDpi="0" verticalDpi="0" r:id="rId1"/>
  <headerFooter alignWithMargins="0">
    <oddFooter>&amp;L&amp;6Zpracováno systémem KROS, tel. 02/717 512 84&amp;C&amp;"Arial CE"&amp;7  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AE141"/>
  <sheetViews>
    <sheetView workbookViewId="0">
      <selection activeCell="A20" sqref="A20:I23"/>
    </sheetView>
  </sheetViews>
  <sheetFormatPr defaultRowHeight="12.75"/>
  <cols>
    <col min="1" max="1" width="3" bestFit="1" customWidth="1"/>
    <col min="2" max="2" width="4.7109375" customWidth="1"/>
    <col min="3" max="3" width="22.28515625" bestFit="1" customWidth="1"/>
    <col min="4" max="4" width="5.7109375" customWidth="1"/>
    <col min="5" max="5" width="6.42578125" bestFit="1" customWidth="1"/>
    <col min="6" max="7" width="5" style="9" customWidth="1"/>
    <col min="8" max="8" width="7.140625" customWidth="1"/>
    <col min="9" max="9" width="5.5703125" bestFit="1" customWidth="1"/>
    <col min="10" max="10" width="6" bestFit="1" customWidth="1"/>
    <col min="11" max="11" width="6" style="9" bestFit="1" customWidth="1"/>
    <col min="12" max="12" width="3.5703125" style="9" bestFit="1" customWidth="1"/>
    <col min="13" max="13" width="4.28515625" style="9" bestFit="1" customWidth="1"/>
    <col min="14" max="15" width="6.28515625" style="9" customWidth="1"/>
    <col min="16" max="16" width="16.42578125" bestFit="1" customWidth="1"/>
    <col min="17" max="17" width="13.85546875" bestFit="1" customWidth="1"/>
    <col min="18" max="18" width="12.5703125" customWidth="1"/>
    <col min="19" max="19" width="11.5703125" bestFit="1" customWidth="1"/>
    <col min="20" max="20" width="14.5703125" customWidth="1"/>
    <col min="21" max="21" width="48.7109375" style="12" bestFit="1" customWidth="1"/>
  </cols>
  <sheetData>
    <row r="1" spans="1:31">
      <c r="E1" s="9"/>
      <c r="H1" s="9"/>
      <c r="I1" s="9"/>
      <c r="J1" s="9"/>
      <c r="N1" s="10"/>
      <c r="O1" s="10"/>
      <c r="P1" s="7"/>
      <c r="R1" s="7"/>
      <c r="S1" s="7"/>
      <c r="T1" s="7"/>
      <c r="U1" s="98"/>
    </row>
    <row r="2" spans="1:31">
      <c r="E2" s="9"/>
      <c r="X2" s="18" t="s">
        <v>39</v>
      </c>
      <c r="Y2" s="19"/>
      <c r="Z2" s="19"/>
      <c r="AA2" s="20"/>
      <c r="AB2" s="9"/>
      <c r="AC2" s="10"/>
      <c r="AD2" s="18" t="s">
        <v>40</v>
      </c>
      <c r="AE2" s="19"/>
    </row>
    <row r="3" spans="1:31">
      <c r="A3" t="s">
        <v>31</v>
      </c>
      <c r="C3" s="6" t="s">
        <v>32</v>
      </c>
      <c r="E3" s="9"/>
      <c r="X3" s="37"/>
      <c r="Y3" s="21"/>
      <c r="Z3" s="39" t="s">
        <v>3</v>
      </c>
      <c r="AA3" s="22"/>
      <c r="AB3" s="9"/>
      <c r="AC3" s="10"/>
      <c r="AD3" s="37"/>
      <c r="AE3" s="23" t="s">
        <v>41</v>
      </c>
    </row>
    <row r="4" spans="1:31">
      <c r="A4" s="12" t="s">
        <v>4</v>
      </c>
      <c r="C4" s="11">
        <v>350</v>
      </c>
      <c r="E4" s="9"/>
      <c r="X4" s="38">
        <v>1</v>
      </c>
      <c r="Y4" s="25" t="s">
        <v>42</v>
      </c>
      <c r="Z4" s="26"/>
      <c r="AA4" s="34"/>
      <c r="AB4" s="9"/>
      <c r="AC4" s="10"/>
      <c r="AD4" s="1" t="s">
        <v>43</v>
      </c>
      <c r="AE4" s="31">
        <v>1</v>
      </c>
    </row>
    <row r="5" spans="1:31">
      <c r="E5" s="9"/>
      <c r="X5" s="38">
        <v>2</v>
      </c>
      <c r="Y5" s="27" t="s">
        <v>44</v>
      </c>
      <c r="Z5" s="28"/>
      <c r="AA5" s="35"/>
      <c r="AB5" s="9"/>
      <c r="AC5" s="10"/>
      <c r="AD5" s="2" t="s">
        <v>45</v>
      </c>
      <c r="AE5" s="32">
        <v>2</v>
      </c>
    </row>
    <row r="6" spans="1:31">
      <c r="A6" s="6" t="s">
        <v>201</v>
      </c>
      <c r="D6" s="6"/>
      <c r="E6" s="9"/>
      <c r="X6" s="24"/>
      <c r="Y6" s="29" t="s">
        <v>46</v>
      </c>
      <c r="Z6" s="30"/>
      <c r="AA6" s="36"/>
      <c r="AB6" s="9"/>
      <c r="AC6" s="10"/>
      <c r="AD6" s="3" t="s">
        <v>47</v>
      </c>
      <c r="AE6" s="33">
        <v>3</v>
      </c>
    </row>
    <row r="7" spans="1:31">
      <c r="A7" s="6" t="s">
        <v>35</v>
      </c>
      <c r="D7" s="6"/>
      <c r="E7" s="9"/>
      <c r="H7" s="9"/>
      <c r="I7" s="9"/>
      <c r="J7" s="9"/>
      <c r="N7" s="10"/>
      <c r="O7" s="10"/>
      <c r="P7" s="7"/>
      <c r="R7" s="7"/>
      <c r="S7" s="7"/>
      <c r="T7" s="7"/>
      <c r="U7" s="98"/>
    </row>
    <row r="8" spans="1:31">
      <c r="E8" s="9"/>
      <c r="H8" s="9"/>
      <c r="I8" s="9"/>
      <c r="J8" s="9"/>
      <c r="N8" s="10"/>
      <c r="O8" s="10"/>
      <c r="P8" s="7"/>
      <c r="R8" s="7"/>
      <c r="S8" s="7"/>
      <c r="T8" s="7"/>
      <c r="U8" s="98"/>
    </row>
    <row r="9" spans="1:31" s="8" customFormat="1" ht="43.5" customHeight="1">
      <c r="A9" s="15" t="s">
        <v>28</v>
      </c>
      <c r="B9" s="15" t="s">
        <v>11</v>
      </c>
      <c r="C9" s="15" t="s">
        <v>0</v>
      </c>
      <c r="D9" s="15"/>
      <c r="E9" s="75" t="s">
        <v>48</v>
      </c>
      <c r="F9" s="296" t="s">
        <v>202</v>
      </c>
      <c r="G9" s="297"/>
      <c r="H9" s="76" t="s">
        <v>49</v>
      </c>
      <c r="I9" s="16" t="s">
        <v>138</v>
      </c>
      <c r="J9" s="16" t="s">
        <v>137</v>
      </c>
      <c r="K9" s="16" t="s">
        <v>1</v>
      </c>
      <c r="L9" s="16" t="s">
        <v>2</v>
      </c>
      <c r="M9" s="16" t="s">
        <v>139</v>
      </c>
      <c r="N9" s="16" t="s">
        <v>3</v>
      </c>
      <c r="O9" s="16" t="s">
        <v>40</v>
      </c>
      <c r="P9" s="15" t="s">
        <v>37</v>
      </c>
      <c r="Q9" s="15" t="s">
        <v>200</v>
      </c>
      <c r="R9" s="16" t="s">
        <v>203</v>
      </c>
      <c r="S9" s="16" t="s">
        <v>204</v>
      </c>
      <c r="T9" s="16" t="s">
        <v>205</v>
      </c>
      <c r="U9" s="99" t="s">
        <v>30</v>
      </c>
    </row>
    <row r="10" spans="1:31">
      <c r="A10" s="79"/>
      <c r="B10" s="108" t="s">
        <v>140</v>
      </c>
      <c r="C10" s="79"/>
      <c r="D10" s="79"/>
      <c r="E10" s="81">
        <v>2.5</v>
      </c>
      <c r="F10" s="82"/>
      <c r="G10" s="82"/>
      <c r="H10" s="79"/>
      <c r="I10" s="79"/>
      <c r="J10" s="79"/>
      <c r="K10" s="82"/>
      <c r="L10" s="82"/>
      <c r="M10" s="82"/>
      <c r="N10" s="82"/>
      <c r="O10" s="82"/>
      <c r="P10" s="102" t="e">
        <f>SUM(P11)</f>
        <v>#REF!</v>
      </c>
      <c r="Q10" s="83" t="e">
        <f>SUM(Q11)</f>
        <v>#REF!</v>
      </c>
      <c r="R10" s="107">
        <f>SUM(R11)</f>
        <v>61.25</v>
      </c>
      <c r="S10" s="107">
        <f>SUM(S11)</f>
        <v>12.75</v>
      </c>
      <c r="T10" s="83">
        <f>SUM(T11)</f>
        <v>74</v>
      </c>
      <c r="U10" s="100"/>
    </row>
    <row r="11" spans="1:31">
      <c r="B11" s="109"/>
      <c r="C11" t="s">
        <v>141</v>
      </c>
      <c r="E11" s="9">
        <v>2.5</v>
      </c>
      <c r="H11">
        <v>2.5</v>
      </c>
      <c r="I11">
        <v>100</v>
      </c>
      <c r="J11">
        <f>E11*H11</f>
        <v>6.25</v>
      </c>
      <c r="L11" s="9">
        <v>3</v>
      </c>
      <c r="M11" s="9" t="s">
        <v>56</v>
      </c>
      <c r="N11" s="9">
        <v>1</v>
      </c>
      <c r="O11" s="9">
        <v>3</v>
      </c>
      <c r="P11" s="103" t="e">
        <f>INDEX(#REF!,O11,N11)*E11*H11</f>
        <v>#REF!</v>
      </c>
      <c r="Q11" s="5" t="e">
        <f>P11*(1-K11)</f>
        <v>#REF!</v>
      </c>
      <c r="R11" s="105">
        <f>E11*24.5</f>
        <v>61.25</v>
      </c>
      <c r="S11" s="105">
        <f>E11*5.1</f>
        <v>12.75</v>
      </c>
      <c r="T11" s="5">
        <f>SUM(R11:S11)</f>
        <v>74</v>
      </c>
      <c r="U11" s="12" t="s">
        <v>184</v>
      </c>
    </row>
    <row r="12" spans="1:31">
      <c r="B12" s="109"/>
      <c r="E12" s="9"/>
      <c r="P12" s="103"/>
      <c r="Q12" s="5"/>
      <c r="R12" s="105"/>
      <c r="S12" s="105"/>
      <c r="T12" s="5"/>
    </row>
    <row r="13" spans="1:31">
      <c r="A13" s="80"/>
      <c r="B13" s="108" t="s">
        <v>142</v>
      </c>
      <c r="C13" s="80"/>
      <c r="D13" s="80"/>
      <c r="E13" s="84">
        <v>144</v>
      </c>
      <c r="F13" s="81"/>
      <c r="G13" s="81"/>
      <c r="H13" s="80"/>
      <c r="I13" s="84"/>
      <c r="J13" s="84">
        <v>323</v>
      </c>
      <c r="K13" s="85"/>
      <c r="L13" s="81"/>
      <c r="M13" s="81"/>
      <c r="N13" s="82"/>
      <c r="O13" s="82"/>
      <c r="P13" s="102" t="e">
        <f>SUM(P14:P18)</f>
        <v>#REF!</v>
      </c>
      <c r="Q13" s="83" t="e">
        <f>SUM(Q14:Q18)</f>
        <v>#REF!</v>
      </c>
      <c r="R13" s="107">
        <f t="shared" ref="R13:R75" si="0">E13*24.5</f>
        <v>3528</v>
      </c>
      <c r="S13" s="107">
        <f t="shared" ref="S13:S75" si="1">E13*5.1</f>
        <v>734.4</v>
      </c>
      <c r="T13" s="83">
        <f t="shared" ref="T13:T75" si="2">SUM(R13:S13)</f>
        <v>4262.3999999999996</v>
      </c>
      <c r="U13" s="100"/>
    </row>
    <row r="14" spans="1:31">
      <c r="B14" s="109"/>
      <c r="C14" t="s">
        <v>9</v>
      </c>
      <c r="E14" s="73">
        <v>12</v>
      </c>
      <c r="G14" s="9">
        <v>15</v>
      </c>
      <c r="H14" s="73">
        <v>8</v>
      </c>
      <c r="I14">
        <v>8</v>
      </c>
      <c r="J14" s="73">
        <f>E14*H14</f>
        <v>96</v>
      </c>
      <c r="K14" s="77"/>
      <c r="L14" s="9">
        <v>3</v>
      </c>
      <c r="N14" s="9">
        <v>1</v>
      </c>
      <c r="O14" s="9">
        <v>2</v>
      </c>
      <c r="P14" s="103" t="e">
        <f>INDEX(#REF!,O14,N14)*E14*H14</f>
        <v>#REF!</v>
      </c>
      <c r="Q14" s="5" t="e">
        <f>P14*(1-K14)</f>
        <v>#REF!</v>
      </c>
      <c r="R14" s="105">
        <f t="shared" si="0"/>
        <v>294</v>
      </c>
      <c r="S14" s="105">
        <f t="shared" si="1"/>
        <v>61.199999999999996</v>
      </c>
      <c r="T14" s="5">
        <f t="shared" si="2"/>
        <v>355.2</v>
      </c>
      <c r="U14" s="12" t="s">
        <v>14</v>
      </c>
    </row>
    <row r="15" spans="1:31">
      <c r="B15" s="109"/>
      <c r="C15" t="s">
        <v>143</v>
      </c>
      <c r="E15" s="73">
        <v>18</v>
      </c>
      <c r="H15" s="73">
        <v>3</v>
      </c>
      <c r="I15">
        <v>12</v>
      </c>
      <c r="J15" s="73">
        <f>E15*H15</f>
        <v>54</v>
      </c>
      <c r="K15" s="77"/>
      <c r="L15" s="9">
        <v>2</v>
      </c>
      <c r="N15" s="9">
        <v>1</v>
      </c>
      <c r="O15" s="9">
        <v>3</v>
      </c>
      <c r="P15" s="103" t="e">
        <f>INDEX(#REF!,O15,N15)*E15*H15</f>
        <v>#REF!</v>
      </c>
      <c r="Q15" s="5" t="e">
        <f>P15*(1-K15)</f>
        <v>#REF!</v>
      </c>
      <c r="R15" s="105">
        <f t="shared" si="0"/>
        <v>441</v>
      </c>
      <c r="S15" s="105">
        <f t="shared" si="1"/>
        <v>91.8</v>
      </c>
      <c r="T15" s="5">
        <f t="shared" si="2"/>
        <v>532.79999999999995</v>
      </c>
    </row>
    <row r="16" spans="1:31">
      <c r="B16" s="109"/>
      <c r="C16" t="s">
        <v>144</v>
      </c>
      <c r="E16" s="73">
        <v>72</v>
      </c>
      <c r="F16" s="9">
        <v>10</v>
      </c>
      <c r="G16" s="9">
        <v>20</v>
      </c>
      <c r="H16" s="73">
        <v>8</v>
      </c>
      <c r="I16">
        <v>50</v>
      </c>
      <c r="J16" s="73">
        <f>E16*H16</f>
        <v>576</v>
      </c>
      <c r="K16" s="77"/>
      <c r="L16" s="9">
        <v>2</v>
      </c>
      <c r="N16" s="9">
        <v>1</v>
      </c>
      <c r="O16" s="9">
        <v>2</v>
      </c>
      <c r="P16" s="103" t="e">
        <f>INDEX(#REF!,O16,N16)*E16*H16</f>
        <v>#REF!</v>
      </c>
      <c r="Q16" s="5" t="e">
        <f>P16*(1-K16)</f>
        <v>#REF!</v>
      </c>
      <c r="R16" s="105">
        <f t="shared" si="0"/>
        <v>1764</v>
      </c>
      <c r="S16" s="105">
        <f t="shared" si="1"/>
        <v>367.2</v>
      </c>
      <c r="T16" s="5">
        <f t="shared" si="2"/>
        <v>2131.1999999999998</v>
      </c>
      <c r="U16" s="12" t="s">
        <v>187</v>
      </c>
    </row>
    <row r="17" spans="1:21">
      <c r="B17" s="109"/>
      <c r="C17" t="s">
        <v>145</v>
      </c>
      <c r="E17" s="73">
        <v>14</v>
      </c>
      <c r="H17" s="73">
        <v>2.5</v>
      </c>
      <c r="I17">
        <v>10</v>
      </c>
      <c r="J17" s="73">
        <f>E17*H17</f>
        <v>35</v>
      </c>
      <c r="K17" s="77"/>
      <c r="L17" s="9">
        <v>1</v>
      </c>
      <c r="N17" s="9">
        <v>1</v>
      </c>
      <c r="O17" s="9">
        <v>3</v>
      </c>
      <c r="P17" s="103" t="e">
        <f>INDEX(#REF!,O17,N17)*E17*H17</f>
        <v>#REF!</v>
      </c>
      <c r="Q17" s="5" t="e">
        <f>P17*(1-K17)</f>
        <v>#REF!</v>
      </c>
      <c r="R17" s="105">
        <f t="shared" si="0"/>
        <v>343</v>
      </c>
      <c r="S17" s="105">
        <f t="shared" si="1"/>
        <v>71.399999999999991</v>
      </c>
      <c r="T17" s="5">
        <f t="shared" si="2"/>
        <v>414.4</v>
      </c>
      <c r="U17" s="12" t="s">
        <v>186</v>
      </c>
    </row>
    <row r="18" spans="1:21">
      <c r="B18" s="109"/>
      <c r="C18" t="s">
        <v>146</v>
      </c>
      <c r="E18" s="73">
        <v>28</v>
      </c>
      <c r="F18" s="9">
        <v>5</v>
      </c>
      <c r="G18" s="9">
        <v>10</v>
      </c>
      <c r="H18" s="73">
        <v>6</v>
      </c>
      <c r="I18">
        <v>20</v>
      </c>
      <c r="J18" s="73">
        <f>E18*H18</f>
        <v>168</v>
      </c>
      <c r="K18" s="77"/>
      <c r="L18" s="9">
        <v>1</v>
      </c>
      <c r="N18" s="9">
        <v>1</v>
      </c>
      <c r="O18" s="9">
        <v>3</v>
      </c>
      <c r="P18" s="103" t="e">
        <f>INDEX(#REF!,O18,N18)*E18*H18</f>
        <v>#REF!</v>
      </c>
      <c r="Q18" s="5" t="e">
        <f>P18*(1-K18)</f>
        <v>#REF!</v>
      </c>
      <c r="R18" s="105">
        <f t="shared" si="0"/>
        <v>686</v>
      </c>
      <c r="S18" s="105">
        <f t="shared" si="1"/>
        <v>142.79999999999998</v>
      </c>
      <c r="T18" s="5">
        <f t="shared" si="2"/>
        <v>828.8</v>
      </c>
      <c r="U18" s="12" t="s">
        <v>185</v>
      </c>
    </row>
    <row r="19" spans="1:21">
      <c r="B19" s="109"/>
      <c r="J19" s="73"/>
      <c r="K19" s="77"/>
      <c r="P19" s="103"/>
      <c r="Q19" s="5"/>
      <c r="R19" s="105"/>
      <c r="S19" s="105"/>
      <c r="T19" s="5"/>
    </row>
    <row r="20" spans="1:21">
      <c r="A20" s="80"/>
      <c r="B20" s="108" t="s">
        <v>147</v>
      </c>
      <c r="C20" s="80"/>
      <c r="D20" s="80"/>
      <c r="E20" s="84">
        <v>3</v>
      </c>
      <c r="F20" s="81"/>
      <c r="G20" s="81"/>
      <c r="H20" s="80"/>
      <c r="I20" s="80"/>
      <c r="J20" s="84">
        <v>7.5</v>
      </c>
      <c r="K20" s="85"/>
      <c r="L20" s="81"/>
      <c r="M20" s="81"/>
      <c r="N20" s="82"/>
      <c r="O20" s="82"/>
      <c r="P20" s="102" t="e">
        <f>SUM(P21)</f>
        <v>#REF!</v>
      </c>
      <c r="Q20" s="83" t="e">
        <f>SUM(Q21)</f>
        <v>#REF!</v>
      </c>
      <c r="R20" s="107">
        <f t="shared" si="0"/>
        <v>73.5</v>
      </c>
      <c r="S20" s="107">
        <f t="shared" si="1"/>
        <v>15.299999999999999</v>
      </c>
      <c r="T20" s="83">
        <f t="shared" si="2"/>
        <v>88.8</v>
      </c>
      <c r="U20" s="100"/>
    </row>
    <row r="21" spans="1:21">
      <c r="B21" s="109"/>
      <c r="C21" t="s">
        <v>143</v>
      </c>
      <c r="E21" s="73">
        <v>3</v>
      </c>
      <c r="H21">
        <v>2.5</v>
      </c>
      <c r="I21">
        <v>100</v>
      </c>
      <c r="J21" s="73">
        <v>7.5</v>
      </c>
      <c r="K21" s="77"/>
      <c r="L21" s="9">
        <v>2</v>
      </c>
      <c r="N21" s="9">
        <v>1</v>
      </c>
      <c r="O21" s="9">
        <v>3</v>
      </c>
      <c r="P21" s="103" t="e">
        <f>INDEX(#REF!,O21,N21)*E21*H21</f>
        <v>#REF!</v>
      </c>
      <c r="Q21" s="5" t="e">
        <f>P21*(1-K21)</f>
        <v>#REF!</v>
      </c>
      <c r="R21" s="105">
        <f t="shared" si="0"/>
        <v>73.5</v>
      </c>
      <c r="S21" s="105">
        <f t="shared" si="1"/>
        <v>15.299999999999999</v>
      </c>
      <c r="T21" s="5">
        <f t="shared" si="2"/>
        <v>88.8</v>
      </c>
      <c r="U21" s="12" t="s">
        <v>184</v>
      </c>
    </row>
    <row r="22" spans="1:21">
      <c r="B22" s="109"/>
      <c r="J22" s="73"/>
      <c r="K22" s="77"/>
      <c r="P22" s="103"/>
      <c r="Q22" s="5"/>
      <c r="R22" s="105"/>
      <c r="S22" s="105"/>
      <c r="T22" s="5"/>
    </row>
    <row r="23" spans="1:21">
      <c r="A23" s="79"/>
      <c r="B23" s="108" t="s">
        <v>148</v>
      </c>
      <c r="C23" s="79"/>
      <c r="D23" s="79"/>
      <c r="E23" s="84">
        <v>56</v>
      </c>
      <c r="F23" s="82"/>
      <c r="G23" s="82"/>
      <c r="H23" s="86"/>
      <c r="I23" s="80"/>
      <c r="J23" s="84">
        <v>129</v>
      </c>
      <c r="K23" s="85"/>
      <c r="L23" s="82"/>
      <c r="M23" s="82"/>
      <c r="N23" s="82"/>
      <c r="O23" s="82"/>
      <c r="P23" s="102" t="e">
        <f>SUM(P24:P29)</f>
        <v>#REF!</v>
      </c>
      <c r="Q23" s="83" t="e">
        <f>SUM(Q24:Q29)</f>
        <v>#REF!</v>
      </c>
      <c r="R23" s="107">
        <f t="shared" si="0"/>
        <v>1372</v>
      </c>
      <c r="S23" s="107">
        <f t="shared" si="1"/>
        <v>285.59999999999997</v>
      </c>
      <c r="T23" s="83">
        <f t="shared" si="2"/>
        <v>1657.6</v>
      </c>
      <c r="U23" s="100"/>
    </row>
    <row r="24" spans="1:21">
      <c r="B24" s="109"/>
      <c r="C24" t="s">
        <v>141</v>
      </c>
      <c r="E24">
        <v>8</v>
      </c>
      <c r="H24">
        <v>2</v>
      </c>
      <c r="I24">
        <v>14</v>
      </c>
      <c r="J24" s="73">
        <f t="shared" ref="J24:J29" si="3">E24*H24</f>
        <v>16</v>
      </c>
      <c r="K24" s="77"/>
      <c r="N24" s="9">
        <v>1</v>
      </c>
      <c r="O24" s="9">
        <v>3</v>
      </c>
      <c r="P24" s="103" t="e">
        <f>INDEX(#REF!,O24,N24)*E24*H24</f>
        <v>#REF!</v>
      </c>
      <c r="Q24" s="5" t="e">
        <f t="shared" ref="Q24:Q29" si="4">P24*(1-K24)</f>
        <v>#REF!</v>
      </c>
      <c r="R24" s="105">
        <f t="shared" si="0"/>
        <v>196</v>
      </c>
      <c r="S24" s="105">
        <f t="shared" si="1"/>
        <v>40.799999999999997</v>
      </c>
      <c r="T24" s="5">
        <f t="shared" si="2"/>
        <v>236.8</v>
      </c>
      <c r="U24" s="12" t="s">
        <v>188</v>
      </c>
    </row>
    <row r="25" spans="1:21">
      <c r="B25" s="109"/>
      <c r="C25" t="s">
        <v>149</v>
      </c>
      <c r="E25">
        <v>2</v>
      </c>
      <c r="H25">
        <v>1</v>
      </c>
      <c r="I25">
        <v>4</v>
      </c>
      <c r="J25" s="73">
        <f t="shared" si="3"/>
        <v>2</v>
      </c>
      <c r="K25" s="77"/>
      <c r="N25" s="9">
        <v>2</v>
      </c>
      <c r="O25" s="9">
        <v>2</v>
      </c>
      <c r="P25" s="103" t="e">
        <f>INDEX(#REF!,O25,N25)*E25*H25</f>
        <v>#REF!</v>
      </c>
      <c r="Q25" s="5" t="e">
        <f t="shared" si="4"/>
        <v>#REF!</v>
      </c>
      <c r="R25" s="105">
        <f t="shared" si="0"/>
        <v>49</v>
      </c>
      <c r="S25" s="105">
        <f t="shared" si="1"/>
        <v>10.199999999999999</v>
      </c>
      <c r="T25" s="5">
        <f t="shared" si="2"/>
        <v>59.2</v>
      </c>
      <c r="U25" s="12" t="s">
        <v>189</v>
      </c>
    </row>
    <row r="26" spans="1:21">
      <c r="B26" s="109"/>
      <c r="C26" t="s">
        <v>143</v>
      </c>
      <c r="E26">
        <v>24</v>
      </c>
      <c r="H26">
        <v>2.5</v>
      </c>
      <c r="I26">
        <v>43</v>
      </c>
      <c r="J26" s="73">
        <f t="shared" si="3"/>
        <v>60</v>
      </c>
      <c r="K26" s="77"/>
      <c r="N26" s="9">
        <v>1</v>
      </c>
      <c r="O26" s="9">
        <v>3</v>
      </c>
      <c r="P26" s="103" t="e">
        <f>INDEX(#REF!,O26,N26)*E26*H26</f>
        <v>#REF!</v>
      </c>
      <c r="Q26" s="5" t="e">
        <f t="shared" si="4"/>
        <v>#REF!</v>
      </c>
      <c r="R26" s="105">
        <f t="shared" si="0"/>
        <v>588</v>
      </c>
      <c r="S26" s="105">
        <f t="shared" si="1"/>
        <v>122.39999999999999</v>
      </c>
      <c r="T26" s="5">
        <f t="shared" si="2"/>
        <v>710.4</v>
      </c>
      <c r="U26" s="12" t="s">
        <v>188</v>
      </c>
    </row>
    <row r="27" spans="1:21">
      <c r="B27" s="109"/>
      <c r="C27" t="s">
        <v>150</v>
      </c>
      <c r="E27">
        <v>6</v>
      </c>
      <c r="H27">
        <v>1.5</v>
      </c>
      <c r="I27">
        <v>11</v>
      </c>
      <c r="J27" s="73">
        <f t="shared" si="3"/>
        <v>9</v>
      </c>
      <c r="K27" s="77"/>
      <c r="N27" s="9">
        <v>1</v>
      </c>
      <c r="O27" s="9">
        <v>3</v>
      </c>
      <c r="P27" s="103" t="e">
        <f>INDEX(#REF!,O27,N27)*E27*H27</f>
        <v>#REF!</v>
      </c>
      <c r="Q27" s="5" t="e">
        <f t="shared" si="4"/>
        <v>#REF!</v>
      </c>
      <c r="R27" s="105">
        <f t="shared" si="0"/>
        <v>147</v>
      </c>
      <c r="S27" s="105">
        <f t="shared" si="1"/>
        <v>30.599999999999998</v>
      </c>
      <c r="T27" s="5">
        <f t="shared" si="2"/>
        <v>177.6</v>
      </c>
      <c r="U27" s="12" t="s">
        <v>188</v>
      </c>
    </row>
    <row r="28" spans="1:21">
      <c r="B28" s="109"/>
      <c r="C28" t="s">
        <v>151</v>
      </c>
      <c r="E28">
        <v>6</v>
      </c>
      <c r="H28">
        <v>2</v>
      </c>
      <c r="I28">
        <v>11</v>
      </c>
      <c r="J28" s="73">
        <f t="shared" si="3"/>
        <v>12</v>
      </c>
      <c r="K28" s="77"/>
      <c r="N28" s="9">
        <v>1</v>
      </c>
      <c r="O28" s="9">
        <v>3</v>
      </c>
      <c r="P28" s="103" t="e">
        <f>INDEX(#REF!,O28,N28)*E28*H28</f>
        <v>#REF!</v>
      </c>
      <c r="Q28" s="5" t="e">
        <f t="shared" si="4"/>
        <v>#REF!</v>
      </c>
      <c r="R28" s="105">
        <f t="shared" si="0"/>
        <v>147</v>
      </c>
      <c r="S28" s="105">
        <f t="shared" si="1"/>
        <v>30.599999999999998</v>
      </c>
      <c r="T28" s="5">
        <f t="shared" si="2"/>
        <v>177.6</v>
      </c>
      <c r="U28" s="12" t="s">
        <v>14</v>
      </c>
    </row>
    <row r="29" spans="1:21">
      <c r="B29" s="109"/>
      <c r="C29" t="s">
        <v>152</v>
      </c>
      <c r="E29">
        <v>10</v>
      </c>
      <c r="H29">
        <v>3</v>
      </c>
      <c r="I29">
        <v>17</v>
      </c>
      <c r="J29" s="73">
        <f t="shared" si="3"/>
        <v>30</v>
      </c>
      <c r="K29" s="77"/>
      <c r="N29" s="9">
        <v>1</v>
      </c>
      <c r="O29" s="9">
        <v>2</v>
      </c>
      <c r="P29" s="103" t="e">
        <f>INDEX(#REF!,O29,N29)*E29*H29</f>
        <v>#REF!</v>
      </c>
      <c r="Q29" s="5" t="e">
        <f t="shared" si="4"/>
        <v>#REF!</v>
      </c>
      <c r="R29" s="105">
        <f t="shared" si="0"/>
        <v>245</v>
      </c>
      <c r="S29" s="105">
        <f t="shared" si="1"/>
        <v>51</v>
      </c>
      <c r="T29" s="5">
        <f t="shared" si="2"/>
        <v>296</v>
      </c>
      <c r="U29" s="12" t="s">
        <v>14</v>
      </c>
    </row>
    <row r="30" spans="1:21">
      <c r="B30" s="109"/>
      <c r="J30" s="73"/>
      <c r="K30" s="77"/>
      <c r="P30" s="103"/>
      <c r="Q30" s="5"/>
      <c r="R30" s="105"/>
      <c r="S30" s="105"/>
      <c r="T30" s="5"/>
    </row>
    <row r="31" spans="1:21">
      <c r="A31" s="79"/>
      <c r="B31" s="108" t="s">
        <v>153</v>
      </c>
      <c r="C31" s="79"/>
      <c r="D31" s="79"/>
      <c r="E31" s="84">
        <v>15</v>
      </c>
      <c r="F31" s="82"/>
      <c r="G31" s="82"/>
      <c r="H31" s="79"/>
      <c r="I31" s="79"/>
      <c r="J31" s="84">
        <v>41</v>
      </c>
      <c r="K31" s="85"/>
      <c r="L31" s="82"/>
      <c r="M31" s="82"/>
      <c r="N31" s="82"/>
      <c r="O31" s="82"/>
      <c r="P31" s="102" t="e">
        <f>SUM(P32:P34)</f>
        <v>#REF!</v>
      </c>
      <c r="Q31" s="83" t="e">
        <f>SUM(Q32:Q34)</f>
        <v>#REF!</v>
      </c>
      <c r="R31" s="107">
        <f t="shared" si="0"/>
        <v>367.5</v>
      </c>
      <c r="S31" s="107">
        <f t="shared" si="1"/>
        <v>76.5</v>
      </c>
      <c r="T31" s="83">
        <f t="shared" si="2"/>
        <v>444</v>
      </c>
      <c r="U31" s="100"/>
    </row>
    <row r="32" spans="1:21">
      <c r="B32" s="109"/>
      <c r="C32" t="s">
        <v>143</v>
      </c>
      <c r="E32" s="73">
        <v>4</v>
      </c>
      <c r="H32">
        <v>2.5</v>
      </c>
      <c r="I32">
        <v>27</v>
      </c>
      <c r="J32" s="73">
        <f>E32*H32</f>
        <v>10</v>
      </c>
      <c r="K32" s="77"/>
      <c r="L32" s="9">
        <v>2</v>
      </c>
      <c r="N32" s="9">
        <v>1</v>
      </c>
      <c r="O32" s="9">
        <v>3</v>
      </c>
      <c r="P32" s="103" t="e">
        <f>INDEX(#REF!,O32,N32)*E32*H32</f>
        <v>#REF!</v>
      </c>
      <c r="Q32" s="5" t="e">
        <f>P32*(1-K32)</f>
        <v>#REF!</v>
      </c>
      <c r="R32" s="105">
        <f t="shared" si="0"/>
        <v>98</v>
      </c>
      <c r="S32" s="105">
        <f t="shared" si="1"/>
        <v>20.399999999999999</v>
      </c>
      <c r="T32" s="5">
        <f t="shared" si="2"/>
        <v>118.4</v>
      </c>
      <c r="U32" s="12" t="s">
        <v>188</v>
      </c>
    </row>
    <row r="33" spans="1:21">
      <c r="B33" s="109"/>
      <c r="C33" t="s">
        <v>151</v>
      </c>
      <c r="E33" s="73">
        <v>2</v>
      </c>
      <c r="H33" s="73">
        <v>2</v>
      </c>
      <c r="I33">
        <v>13</v>
      </c>
      <c r="J33" s="73">
        <f>E33*H33</f>
        <v>4</v>
      </c>
      <c r="K33" s="77"/>
      <c r="L33" s="9">
        <v>1</v>
      </c>
      <c r="N33" s="9">
        <v>1</v>
      </c>
      <c r="O33" s="9">
        <v>3</v>
      </c>
      <c r="P33" s="103" t="e">
        <f>INDEX(#REF!,O33,N33)*E33*H33</f>
        <v>#REF!</v>
      </c>
      <c r="Q33" s="5" t="e">
        <f>P33*(1-K33)</f>
        <v>#REF!</v>
      </c>
      <c r="R33" s="105">
        <f t="shared" si="0"/>
        <v>49</v>
      </c>
      <c r="S33" s="105">
        <f t="shared" si="1"/>
        <v>10.199999999999999</v>
      </c>
      <c r="T33" s="5">
        <f t="shared" si="2"/>
        <v>59.2</v>
      </c>
      <c r="U33" s="12" t="s">
        <v>14</v>
      </c>
    </row>
    <row r="34" spans="1:21">
      <c r="B34" s="109"/>
      <c r="C34" t="s">
        <v>50</v>
      </c>
      <c r="E34" s="73">
        <v>9</v>
      </c>
      <c r="H34" s="73">
        <v>3</v>
      </c>
      <c r="I34">
        <v>60</v>
      </c>
      <c r="J34" s="73">
        <f>E34*H34</f>
        <v>27</v>
      </c>
      <c r="K34" s="77"/>
      <c r="L34" s="9">
        <v>3</v>
      </c>
      <c r="N34" s="9">
        <v>1</v>
      </c>
      <c r="O34" s="9">
        <v>3</v>
      </c>
      <c r="P34" s="103" t="e">
        <f>INDEX(#REF!,O34,N34)*E34*H34</f>
        <v>#REF!</v>
      </c>
      <c r="Q34" s="5" t="e">
        <f>P34*(1-K34)</f>
        <v>#REF!</v>
      </c>
      <c r="R34" s="105">
        <f t="shared" si="0"/>
        <v>220.5</v>
      </c>
      <c r="S34" s="105">
        <f t="shared" si="1"/>
        <v>45.9</v>
      </c>
      <c r="T34" s="5">
        <f t="shared" si="2"/>
        <v>266.39999999999998</v>
      </c>
      <c r="U34" s="12" t="s">
        <v>190</v>
      </c>
    </row>
    <row r="35" spans="1:21">
      <c r="B35" s="109"/>
      <c r="J35" s="73"/>
      <c r="K35" s="77"/>
      <c r="P35" s="103"/>
      <c r="Q35" s="5"/>
      <c r="R35" s="105"/>
      <c r="S35" s="105"/>
      <c r="T35" s="5"/>
    </row>
    <row r="36" spans="1:21">
      <c r="A36" s="80"/>
      <c r="B36" s="108" t="s">
        <v>154</v>
      </c>
      <c r="C36" s="80"/>
      <c r="D36" s="80"/>
      <c r="E36" s="80">
        <v>34</v>
      </c>
      <c r="F36" s="81"/>
      <c r="G36" s="81"/>
      <c r="H36" s="80"/>
      <c r="I36" s="87"/>
      <c r="J36" s="88">
        <v>90</v>
      </c>
      <c r="K36" s="89"/>
      <c r="L36" s="81"/>
      <c r="M36" s="81"/>
      <c r="N36" s="82"/>
      <c r="O36" s="82"/>
      <c r="P36" s="102" t="e">
        <f>SUM(P37:P39)</f>
        <v>#REF!</v>
      </c>
      <c r="Q36" s="83" t="e">
        <f>SUM(Q37:Q39)</f>
        <v>#REF!</v>
      </c>
      <c r="R36" s="107">
        <f t="shared" si="0"/>
        <v>833</v>
      </c>
      <c r="S36" s="107">
        <f t="shared" si="1"/>
        <v>173.39999999999998</v>
      </c>
      <c r="T36" s="83">
        <f t="shared" si="2"/>
        <v>1006.4</v>
      </c>
      <c r="U36" s="100"/>
    </row>
    <row r="37" spans="1:21">
      <c r="B37" s="109"/>
      <c r="C37" t="s">
        <v>143</v>
      </c>
      <c r="E37" s="73">
        <v>12</v>
      </c>
      <c r="H37">
        <v>2.5</v>
      </c>
      <c r="I37" s="4">
        <v>35</v>
      </c>
      <c r="J37" s="73">
        <f>E37*H37</f>
        <v>30</v>
      </c>
      <c r="K37" s="77"/>
      <c r="L37" s="9">
        <v>2</v>
      </c>
      <c r="N37" s="9">
        <v>1</v>
      </c>
      <c r="O37" s="9">
        <v>3</v>
      </c>
      <c r="P37" s="103" t="e">
        <f>INDEX(#REF!,O37,N37)*E37*H37</f>
        <v>#REF!</v>
      </c>
      <c r="Q37" s="5" t="e">
        <f>P37*(1-K37)</f>
        <v>#REF!</v>
      </c>
      <c r="R37" s="105">
        <f t="shared" si="0"/>
        <v>294</v>
      </c>
      <c r="S37" s="105">
        <f t="shared" si="1"/>
        <v>61.199999999999996</v>
      </c>
      <c r="T37" s="5">
        <f t="shared" si="2"/>
        <v>355.2</v>
      </c>
      <c r="U37" s="12" t="s">
        <v>188</v>
      </c>
    </row>
    <row r="38" spans="1:21">
      <c r="B38" s="109"/>
      <c r="C38" t="s">
        <v>151</v>
      </c>
      <c r="E38" s="73">
        <v>6</v>
      </c>
      <c r="H38" s="73">
        <v>2</v>
      </c>
      <c r="I38" s="4">
        <v>18</v>
      </c>
      <c r="J38" s="73">
        <f>E38*H38</f>
        <v>12</v>
      </c>
      <c r="K38" s="77"/>
      <c r="L38" s="9">
        <v>1</v>
      </c>
      <c r="N38" s="9">
        <v>1</v>
      </c>
      <c r="O38" s="9">
        <v>3</v>
      </c>
      <c r="P38" s="103" t="e">
        <f>INDEX(#REF!,O38,N38)*E38*H38</f>
        <v>#REF!</v>
      </c>
      <c r="Q38" s="5" t="e">
        <f>P38*(1-K38)</f>
        <v>#REF!</v>
      </c>
      <c r="R38" s="105">
        <f t="shared" si="0"/>
        <v>147</v>
      </c>
      <c r="S38" s="105">
        <f t="shared" si="1"/>
        <v>30.599999999999998</v>
      </c>
      <c r="T38" s="5">
        <f t="shared" si="2"/>
        <v>177.6</v>
      </c>
      <c r="U38" s="12" t="s">
        <v>14</v>
      </c>
    </row>
    <row r="39" spans="1:21">
      <c r="B39" s="109"/>
      <c r="C39" t="s">
        <v>50</v>
      </c>
      <c r="E39" s="73">
        <v>16</v>
      </c>
      <c r="H39" s="73">
        <v>3</v>
      </c>
      <c r="I39" s="4">
        <v>47</v>
      </c>
      <c r="J39" s="73">
        <f>E39*H39</f>
        <v>48</v>
      </c>
      <c r="K39" s="77"/>
      <c r="L39" s="9">
        <v>3</v>
      </c>
      <c r="N39" s="9">
        <v>1</v>
      </c>
      <c r="O39" s="9">
        <v>3</v>
      </c>
      <c r="P39" s="103" t="e">
        <f>INDEX(#REF!,O39,N39)*E39*H39</f>
        <v>#REF!</v>
      </c>
      <c r="Q39" s="5" t="e">
        <f>P39*(1-K39)</f>
        <v>#REF!</v>
      </c>
      <c r="R39" s="105">
        <f t="shared" si="0"/>
        <v>392</v>
      </c>
      <c r="S39" s="105">
        <f t="shared" si="1"/>
        <v>81.599999999999994</v>
      </c>
      <c r="T39" s="5">
        <f t="shared" si="2"/>
        <v>473.6</v>
      </c>
      <c r="U39" s="12" t="s">
        <v>190</v>
      </c>
    </row>
    <row r="40" spans="1:21">
      <c r="B40" s="109"/>
      <c r="E40" s="73"/>
      <c r="J40" s="73"/>
      <c r="K40" s="77"/>
      <c r="P40" s="103"/>
      <c r="Q40" s="5"/>
      <c r="R40" s="105"/>
      <c r="S40" s="105"/>
      <c r="T40" s="5"/>
    </row>
    <row r="41" spans="1:21">
      <c r="A41" s="80"/>
      <c r="B41" s="108" t="s">
        <v>155</v>
      </c>
      <c r="C41" s="80"/>
      <c r="D41" s="80"/>
      <c r="E41" s="84">
        <v>7.5</v>
      </c>
      <c r="F41" s="81"/>
      <c r="G41" s="81"/>
      <c r="H41" s="80"/>
      <c r="I41" s="80"/>
      <c r="J41" s="88">
        <v>15</v>
      </c>
      <c r="K41" s="89"/>
      <c r="L41" s="81"/>
      <c r="M41" s="81"/>
      <c r="N41" s="82"/>
      <c r="O41" s="82"/>
      <c r="P41" s="102" t="e">
        <f>SUM(P42:P43)</f>
        <v>#REF!</v>
      </c>
      <c r="Q41" s="83" t="e">
        <f>SUM(Q42:Q43)</f>
        <v>#REF!</v>
      </c>
      <c r="R41" s="107">
        <f t="shared" si="0"/>
        <v>183.75</v>
      </c>
      <c r="S41" s="107">
        <f t="shared" si="1"/>
        <v>38.25</v>
      </c>
      <c r="T41" s="83">
        <f t="shared" si="2"/>
        <v>222</v>
      </c>
      <c r="U41" s="100"/>
    </row>
    <row r="42" spans="1:21">
      <c r="B42" s="109"/>
      <c r="C42" t="s">
        <v>156</v>
      </c>
      <c r="E42" s="73">
        <v>6</v>
      </c>
      <c r="H42" s="73">
        <v>2</v>
      </c>
      <c r="I42">
        <v>80</v>
      </c>
      <c r="J42" s="73">
        <f>E42*H42</f>
        <v>12</v>
      </c>
      <c r="K42" s="77"/>
      <c r="L42" s="9">
        <v>3</v>
      </c>
      <c r="N42" s="9">
        <v>1</v>
      </c>
      <c r="O42" s="9">
        <v>2</v>
      </c>
      <c r="P42" s="103" t="e">
        <f>INDEX(#REF!,O42,N42)*E42*H42</f>
        <v>#REF!</v>
      </c>
      <c r="Q42" s="5" t="e">
        <f>P42*(1-K42)</f>
        <v>#REF!</v>
      </c>
      <c r="R42" s="105">
        <f t="shared" si="0"/>
        <v>147</v>
      </c>
      <c r="S42" s="105">
        <f t="shared" si="1"/>
        <v>30.599999999999998</v>
      </c>
      <c r="T42" s="5">
        <f t="shared" si="2"/>
        <v>177.6</v>
      </c>
      <c r="U42" s="12" t="s">
        <v>191</v>
      </c>
    </row>
    <row r="43" spans="1:21">
      <c r="B43" s="109"/>
      <c r="C43" t="s">
        <v>151</v>
      </c>
      <c r="E43" s="73">
        <v>1.5</v>
      </c>
      <c r="H43" s="73">
        <v>2</v>
      </c>
      <c r="I43">
        <v>20</v>
      </c>
      <c r="J43" s="73">
        <f>E43*H43</f>
        <v>3</v>
      </c>
      <c r="K43" s="77"/>
      <c r="L43" s="9">
        <v>1</v>
      </c>
      <c r="N43" s="9">
        <v>1</v>
      </c>
      <c r="O43" s="9">
        <v>3</v>
      </c>
      <c r="P43" s="103" t="e">
        <f>INDEX(#REF!,O43,N43)*E43*H43</f>
        <v>#REF!</v>
      </c>
      <c r="Q43" s="5" t="e">
        <f>P43*(1-K43)</f>
        <v>#REF!</v>
      </c>
      <c r="R43" s="105">
        <f t="shared" si="0"/>
        <v>36.75</v>
      </c>
      <c r="S43" s="105">
        <f t="shared" si="1"/>
        <v>7.6499999999999995</v>
      </c>
      <c r="T43" s="5">
        <f t="shared" si="2"/>
        <v>44.4</v>
      </c>
    </row>
    <row r="44" spans="1:21">
      <c r="B44" s="109"/>
      <c r="J44" s="73"/>
      <c r="K44" s="77"/>
      <c r="P44" s="103"/>
      <c r="Q44" s="5"/>
      <c r="R44" s="105"/>
      <c r="S44" s="105"/>
      <c r="T44" s="5"/>
    </row>
    <row r="45" spans="1:21">
      <c r="A45" s="80"/>
      <c r="B45" s="108" t="s">
        <v>157</v>
      </c>
      <c r="C45" s="80"/>
      <c r="D45" s="80"/>
      <c r="E45" s="84">
        <v>18</v>
      </c>
      <c r="F45" s="81"/>
      <c r="G45" s="81"/>
      <c r="H45" s="80"/>
      <c r="I45" s="80"/>
      <c r="J45" s="84">
        <v>54</v>
      </c>
      <c r="K45" s="85"/>
      <c r="L45" s="81"/>
      <c r="M45" s="81"/>
      <c r="N45" s="82"/>
      <c r="O45" s="82"/>
      <c r="P45" s="102" t="e">
        <f>SUM(P46:P47)</f>
        <v>#REF!</v>
      </c>
      <c r="Q45" s="83" t="e">
        <f>SUM(Q46:Q47)</f>
        <v>#REF!</v>
      </c>
      <c r="R45" s="107">
        <f t="shared" si="0"/>
        <v>441</v>
      </c>
      <c r="S45" s="107">
        <f t="shared" si="1"/>
        <v>91.8</v>
      </c>
      <c r="T45" s="83">
        <f t="shared" si="2"/>
        <v>532.79999999999995</v>
      </c>
      <c r="U45" s="100" t="s">
        <v>192</v>
      </c>
    </row>
    <row r="46" spans="1:21">
      <c r="B46" s="109"/>
      <c r="C46" t="s">
        <v>50</v>
      </c>
      <c r="E46" s="73">
        <v>14</v>
      </c>
      <c r="H46" s="73">
        <v>3</v>
      </c>
      <c r="I46" s="74">
        <v>78</v>
      </c>
      <c r="J46" s="73">
        <f>E46*H46</f>
        <v>42</v>
      </c>
      <c r="K46" s="77"/>
      <c r="L46" s="9">
        <v>3</v>
      </c>
      <c r="N46" s="9">
        <v>1</v>
      </c>
      <c r="O46" s="9">
        <v>3</v>
      </c>
      <c r="P46" s="103" t="e">
        <f>INDEX(#REF!,O46,N46)*E46*H46</f>
        <v>#REF!</v>
      </c>
      <c r="Q46" s="5" t="e">
        <f>P46*(1-K46)</f>
        <v>#REF!</v>
      </c>
      <c r="R46" s="105">
        <f t="shared" si="0"/>
        <v>343</v>
      </c>
      <c r="S46" s="105">
        <f t="shared" si="1"/>
        <v>71.399999999999991</v>
      </c>
      <c r="T46" s="5">
        <f t="shared" si="2"/>
        <v>414.4</v>
      </c>
      <c r="U46" s="12" t="s">
        <v>190</v>
      </c>
    </row>
    <row r="47" spans="1:21">
      <c r="B47" s="109"/>
      <c r="C47" t="s">
        <v>151</v>
      </c>
      <c r="E47" s="73">
        <v>4</v>
      </c>
      <c r="H47" s="73">
        <v>3</v>
      </c>
      <c r="I47" s="74">
        <v>22</v>
      </c>
      <c r="J47" s="73">
        <f>E47*H47</f>
        <v>12</v>
      </c>
      <c r="K47" s="77"/>
      <c r="L47" s="9">
        <v>1</v>
      </c>
      <c r="N47" s="9">
        <v>1</v>
      </c>
      <c r="O47" s="9">
        <v>3</v>
      </c>
      <c r="P47" s="103" t="e">
        <f>INDEX(#REF!,O47,N47)*E47*H47</f>
        <v>#REF!</v>
      </c>
      <c r="Q47" s="5" t="e">
        <f>P47*(1-K47)</f>
        <v>#REF!</v>
      </c>
      <c r="R47" s="105">
        <f t="shared" si="0"/>
        <v>98</v>
      </c>
      <c r="S47" s="105">
        <f t="shared" si="1"/>
        <v>20.399999999999999</v>
      </c>
      <c r="T47" s="5">
        <f t="shared" si="2"/>
        <v>118.4</v>
      </c>
      <c r="U47" s="12" t="s">
        <v>14</v>
      </c>
    </row>
    <row r="48" spans="1:21">
      <c r="B48" s="109"/>
      <c r="J48" s="73"/>
      <c r="K48" s="77"/>
      <c r="P48" s="103"/>
      <c r="Q48" s="5"/>
      <c r="R48" s="105"/>
      <c r="S48" s="105"/>
      <c r="T48" s="5"/>
    </row>
    <row r="49" spans="1:21">
      <c r="A49" s="80"/>
      <c r="B49" s="108" t="s">
        <v>158</v>
      </c>
      <c r="C49" s="80"/>
      <c r="D49" s="80"/>
      <c r="E49" s="80">
        <v>2.5</v>
      </c>
      <c r="F49" s="81"/>
      <c r="G49" s="81"/>
      <c r="H49" s="80"/>
      <c r="I49" s="80"/>
      <c r="J49" s="84">
        <v>5</v>
      </c>
      <c r="K49" s="85"/>
      <c r="L49" s="81"/>
      <c r="M49" s="81"/>
      <c r="N49" s="82"/>
      <c r="O49" s="82"/>
      <c r="P49" s="102" t="e">
        <f>SUM(P50)</f>
        <v>#REF!</v>
      </c>
      <c r="Q49" s="83" t="e">
        <f>SUM(Q50)</f>
        <v>#REF!</v>
      </c>
      <c r="R49" s="107">
        <f t="shared" si="0"/>
        <v>61.25</v>
      </c>
      <c r="S49" s="107">
        <f t="shared" si="1"/>
        <v>12.75</v>
      </c>
      <c r="T49" s="83">
        <f t="shared" si="2"/>
        <v>74</v>
      </c>
      <c r="U49" s="100"/>
    </row>
    <row r="50" spans="1:21">
      <c r="B50" s="109"/>
      <c r="C50" t="s">
        <v>58</v>
      </c>
      <c r="E50">
        <v>2.5</v>
      </c>
      <c r="H50" s="73">
        <v>2</v>
      </c>
      <c r="I50">
        <f>E50/(E49/100)</f>
        <v>100</v>
      </c>
      <c r="J50" s="73">
        <f>E50*H50</f>
        <v>5</v>
      </c>
      <c r="K50" s="77"/>
      <c r="L50" s="9">
        <v>2</v>
      </c>
      <c r="N50" s="9">
        <v>1</v>
      </c>
      <c r="O50" s="9">
        <v>2</v>
      </c>
      <c r="P50" s="103" t="e">
        <f>INDEX(#REF!,O50,N50)*E50*H50</f>
        <v>#REF!</v>
      </c>
      <c r="Q50" s="5" t="e">
        <f>P50*(1-K50)</f>
        <v>#REF!</v>
      </c>
      <c r="R50" s="105">
        <f t="shared" si="0"/>
        <v>61.25</v>
      </c>
      <c r="S50" s="105">
        <f t="shared" si="1"/>
        <v>12.75</v>
      </c>
      <c r="T50" s="5">
        <f t="shared" si="2"/>
        <v>74</v>
      </c>
      <c r="U50" s="12" t="s">
        <v>193</v>
      </c>
    </row>
    <row r="51" spans="1:21">
      <c r="B51" s="109"/>
      <c r="J51" s="73"/>
      <c r="K51" s="77"/>
      <c r="P51" s="103"/>
      <c r="Q51" s="5"/>
      <c r="R51" s="105"/>
      <c r="S51" s="105"/>
      <c r="T51" s="5"/>
    </row>
    <row r="52" spans="1:21">
      <c r="A52" s="80"/>
      <c r="B52" s="108" t="s">
        <v>159</v>
      </c>
      <c r="C52" s="80"/>
      <c r="D52" s="80"/>
      <c r="E52" s="84">
        <v>96</v>
      </c>
      <c r="F52" s="81"/>
      <c r="G52" s="81"/>
      <c r="H52" s="80"/>
      <c r="I52" s="80"/>
      <c r="J52" s="84">
        <v>393</v>
      </c>
      <c r="K52" s="85"/>
      <c r="L52" s="81"/>
      <c r="M52" s="81"/>
      <c r="N52" s="82"/>
      <c r="O52" s="82"/>
      <c r="P52" s="102" t="e">
        <f>SUM(P53:P59)</f>
        <v>#REF!</v>
      </c>
      <c r="Q52" s="83" t="e">
        <f>SUM(Q53:Q59)</f>
        <v>#REF!</v>
      </c>
      <c r="R52" s="107">
        <f t="shared" si="0"/>
        <v>2352</v>
      </c>
      <c r="S52" s="107">
        <f t="shared" si="1"/>
        <v>489.59999999999997</v>
      </c>
      <c r="T52" s="83">
        <f t="shared" si="2"/>
        <v>2841.6</v>
      </c>
      <c r="U52" s="100"/>
    </row>
    <row r="53" spans="1:21">
      <c r="B53" s="109"/>
      <c r="C53" t="s">
        <v>160</v>
      </c>
      <c r="E53" s="73">
        <v>24</v>
      </c>
      <c r="F53" s="9">
        <v>5</v>
      </c>
      <c r="G53" s="9">
        <v>10</v>
      </c>
      <c r="H53" s="73">
        <v>4</v>
      </c>
      <c r="I53" s="74">
        <v>25</v>
      </c>
      <c r="J53" s="73">
        <f t="shared" ref="J53:J59" si="5">E53*H53</f>
        <v>96</v>
      </c>
      <c r="K53" s="77"/>
      <c r="N53" s="9">
        <v>1</v>
      </c>
      <c r="O53" s="9">
        <v>2</v>
      </c>
      <c r="P53" s="103" t="e">
        <f>INDEX(#REF!,O53,N53)*E53*H53</f>
        <v>#REF!</v>
      </c>
      <c r="Q53" s="5" t="e">
        <f t="shared" ref="Q53:Q59" si="6">P53*(1-K53)</f>
        <v>#REF!</v>
      </c>
      <c r="R53" s="105">
        <f t="shared" si="0"/>
        <v>588</v>
      </c>
      <c r="S53" s="105">
        <f t="shared" si="1"/>
        <v>122.39999999999999</v>
      </c>
      <c r="T53" s="5">
        <f t="shared" si="2"/>
        <v>710.4</v>
      </c>
      <c r="U53" s="12" t="s">
        <v>14</v>
      </c>
    </row>
    <row r="54" spans="1:21">
      <c r="B54" s="109"/>
      <c r="C54" t="s">
        <v>161</v>
      </c>
      <c r="E54" s="73">
        <v>8</v>
      </c>
      <c r="H54" s="73">
        <v>2.5</v>
      </c>
      <c r="I54" s="74">
        <v>8</v>
      </c>
      <c r="J54" s="73">
        <f t="shared" si="5"/>
        <v>20</v>
      </c>
      <c r="K54" s="77"/>
      <c r="N54" s="9">
        <v>1</v>
      </c>
      <c r="O54" s="9">
        <v>3</v>
      </c>
      <c r="P54" s="103" t="e">
        <f>INDEX(#REF!,O54,N54)*E54*H54</f>
        <v>#REF!</v>
      </c>
      <c r="Q54" s="5" t="e">
        <f t="shared" si="6"/>
        <v>#REF!</v>
      </c>
      <c r="R54" s="105">
        <f t="shared" si="0"/>
        <v>196</v>
      </c>
      <c r="S54" s="105">
        <f t="shared" si="1"/>
        <v>40.799999999999997</v>
      </c>
      <c r="T54" s="5">
        <f t="shared" si="2"/>
        <v>236.8</v>
      </c>
      <c r="U54" s="12" t="s">
        <v>14</v>
      </c>
    </row>
    <row r="55" spans="1:21">
      <c r="B55" s="109"/>
      <c r="C55" t="s">
        <v>50</v>
      </c>
      <c r="E55" s="73">
        <v>10</v>
      </c>
      <c r="H55" s="73">
        <v>3.5</v>
      </c>
      <c r="I55" s="74">
        <v>10</v>
      </c>
      <c r="J55" s="73">
        <f t="shared" si="5"/>
        <v>35</v>
      </c>
      <c r="K55" s="77"/>
      <c r="N55" s="9">
        <v>1</v>
      </c>
      <c r="O55" s="9">
        <v>2</v>
      </c>
      <c r="P55" s="103" t="e">
        <f>INDEX(#REF!,O55,N55)*E55*H55</f>
        <v>#REF!</v>
      </c>
      <c r="Q55" s="5" t="e">
        <f t="shared" si="6"/>
        <v>#REF!</v>
      </c>
      <c r="R55" s="105">
        <f t="shared" si="0"/>
        <v>245</v>
      </c>
      <c r="S55" s="105">
        <f t="shared" si="1"/>
        <v>51</v>
      </c>
      <c r="T55" s="5">
        <f t="shared" si="2"/>
        <v>296</v>
      </c>
    </row>
    <row r="56" spans="1:21">
      <c r="B56" s="109"/>
      <c r="C56" t="s">
        <v>162</v>
      </c>
      <c r="E56" s="73">
        <v>18</v>
      </c>
      <c r="H56" s="73">
        <v>4</v>
      </c>
      <c r="I56" s="74">
        <v>19</v>
      </c>
      <c r="J56" s="73">
        <f t="shared" si="5"/>
        <v>72</v>
      </c>
      <c r="K56" s="77"/>
      <c r="N56" s="9">
        <v>1</v>
      </c>
      <c r="O56" s="9">
        <v>2</v>
      </c>
      <c r="P56" s="103" t="e">
        <f>INDEX(#REF!,O56,N56)*E56*H56</f>
        <v>#REF!</v>
      </c>
      <c r="Q56" s="5" t="e">
        <f t="shared" si="6"/>
        <v>#REF!</v>
      </c>
      <c r="R56" s="105">
        <f t="shared" si="0"/>
        <v>441</v>
      </c>
      <c r="S56" s="105">
        <f t="shared" si="1"/>
        <v>91.8</v>
      </c>
      <c r="T56" s="5">
        <f t="shared" si="2"/>
        <v>532.79999999999995</v>
      </c>
    </row>
    <row r="57" spans="1:21">
      <c r="B57" s="109"/>
      <c r="C57" t="s">
        <v>152</v>
      </c>
      <c r="E57" s="73">
        <v>14</v>
      </c>
      <c r="H57" s="73">
        <v>3</v>
      </c>
      <c r="I57" s="74">
        <v>15</v>
      </c>
      <c r="J57" s="73">
        <f t="shared" si="5"/>
        <v>42</v>
      </c>
      <c r="K57" s="77"/>
      <c r="N57" s="9">
        <v>1</v>
      </c>
      <c r="O57" s="9">
        <v>3</v>
      </c>
      <c r="P57" s="103" t="e">
        <f>INDEX(#REF!,O57,N57)*E57*H57</f>
        <v>#REF!</v>
      </c>
      <c r="Q57" s="5" t="e">
        <f t="shared" si="6"/>
        <v>#REF!</v>
      </c>
      <c r="R57" s="105">
        <f t="shared" si="0"/>
        <v>343</v>
      </c>
      <c r="S57" s="105">
        <f t="shared" si="1"/>
        <v>71.399999999999991</v>
      </c>
      <c r="T57" s="5">
        <f t="shared" si="2"/>
        <v>414.4</v>
      </c>
      <c r="U57" s="12" t="s">
        <v>14</v>
      </c>
    </row>
    <row r="58" spans="1:21">
      <c r="B58" s="109"/>
      <c r="C58" t="s">
        <v>151</v>
      </c>
      <c r="E58" s="73">
        <v>12</v>
      </c>
      <c r="H58" s="73">
        <v>8</v>
      </c>
      <c r="I58" s="74">
        <v>12</v>
      </c>
      <c r="J58" s="73">
        <f t="shared" si="5"/>
        <v>96</v>
      </c>
      <c r="K58" s="77"/>
      <c r="N58" s="9">
        <v>1</v>
      </c>
      <c r="O58" s="9">
        <v>3</v>
      </c>
      <c r="P58" s="103" t="e">
        <f>INDEX(#REF!,O58,N58)*E58*H58</f>
        <v>#REF!</v>
      </c>
      <c r="Q58" s="5" t="e">
        <f t="shared" si="6"/>
        <v>#REF!</v>
      </c>
      <c r="R58" s="105">
        <f t="shared" si="0"/>
        <v>294</v>
      </c>
      <c r="S58" s="105">
        <f t="shared" si="1"/>
        <v>61.199999999999996</v>
      </c>
      <c r="T58" s="5">
        <f t="shared" si="2"/>
        <v>355.2</v>
      </c>
      <c r="U58" s="12" t="s">
        <v>14</v>
      </c>
    </row>
    <row r="59" spans="1:21">
      <c r="B59" s="109"/>
      <c r="C59" t="s">
        <v>143</v>
      </c>
      <c r="E59" s="73">
        <v>10</v>
      </c>
      <c r="H59" s="73">
        <v>3</v>
      </c>
      <c r="I59" s="74">
        <v>11</v>
      </c>
      <c r="J59" s="73">
        <f t="shared" si="5"/>
        <v>30</v>
      </c>
      <c r="K59" s="77"/>
      <c r="N59" s="9">
        <v>1</v>
      </c>
      <c r="O59" s="9">
        <v>3</v>
      </c>
      <c r="P59" s="103" t="e">
        <f>INDEX(#REF!,O59,N59)*E59*H59</f>
        <v>#REF!</v>
      </c>
      <c r="Q59" s="5" t="e">
        <f t="shared" si="6"/>
        <v>#REF!</v>
      </c>
      <c r="R59" s="105">
        <f t="shared" si="0"/>
        <v>245</v>
      </c>
      <c r="S59" s="105">
        <f t="shared" si="1"/>
        <v>51</v>
      </c>
      <c r="T59" s="5">
        <f t="shared" si="2"/>
        <v>296</v>
      </c>
      <c r="U59" s="12" t="s">
        <v>188</v>
      </c>
    </row>
    <row r="60" spans="1:21">
      <c r="B60" s="109"/>
      <c r="E60" s="73"/>
      <c r="H60" s="73"/>
      <c r="I60" s="4"/>
      <c r="J60" s="73"/>
      <c r="K60" s="77"/>
      <c r="P60" s="103"/>
      <c r="Q60" s="5"/>
      <c r="R60" s="105"/>
      <c r="S60" s="105"/>
      <c r="T60" s="5"/>
    </row>
    <row r="61" spans="1:21">
      <c r="A61" s="79"/>
      <c r="B61" s="108" t="s">
        <v>163</v>
      </c>
      <c r="C61" s="79"/>
      <c r="D61" s="79"/>
      <c r="E61" s="84">
        <v>376</v>
      </c>
      <c r="F61" s="82"/>
      <c r="G61" s="82"/>
      <c r="H61" s="88"/>
      <c r="I61" s="79"/>
      <c r="J61" s="88"/>
      <c r="K61" s="89"/>
      <c r="L61" s="82"/>
      <c r="M61" s="82"/>
      <c r="N61" s="82"/>
      <c r="O61" s="82"/>
      <c r="P61" s="102" t="e">
        <f>SUM(P62:P69)</f>
        <v>#REF!</v>
      </c>
      <c r="Q61" s="83" t="e">
        <f>SUM(Q62:Q69)</f>
        <v>#REF!</v>
      </c>
      <c r="R61" s="107">
        <f t="shared" si="0"/>
        <v>9212</v>
      </c>
      <c r="S61" s="107">
        <f t="shared" si="1"/>
        <v>1917.6</v>
      </c>
      <c r="T61" s="83">
        <f t="shared" si="2"/>
        <v>11129.6</v>
      </c>
      <c r="U61" s="100"/>
    </row>
    <row r="62" spans="1:21">
      <c r="B62" s="109"/>
      <c r="C62" t="s">
        <v>160</v>
      </c>
      <c r="E62" s="73">
        <v>40</v>
      </c>
      <c r="H62" s="73">
        <v>5</v>
      </c>
      <c r="I62">
        <v>11</v>
      </c>
      <c r="J62" s="73">
        <f t="shared" ref="J62:J69" si="7">E62*H62</f>
        <v>200</v>
      </c>
      <c r="K62" s="77"/>
      <c r="N62" s="9">
        <v>1</v>
      </c>
      <c r="O62" s="9">
        <v>2</v>
      </c>
      <c r="P62" s="103" t="e">
        <f>INDEX(#REF!,O62,N62)*E62*H62</f>
        <v>#REF!</v>
      </c>
      <c r="Q62" s="5" t="e">
        <f t="shared" ref="Q62:Q69" si="8">P62*(1-K62)</f>
        <v>#REF!</v>
      </c>
      <c r="R62" s="105">
        <f t="shared" si="0"/>
        <v>980</v>
      </c>
      <c r="S62" s="105">
        <f t="shared" si="1"/>
        <v>204</v>
      </c>
      <c r="T62" s="5">
        <f t="shared" si="2"/>
        <v>1184</v>
      </c>
      <c r="U62" s="12" t="s">
        <v>14</v>
      </c>
    </row>
    <row r="63" spans="1:21">
      <c r="B63" s="109"/>
      <c r="C63" t="s">
        <v>161</v>
      </c>
      <c r="E63" s="73">
        <v>12</v>
      </c>
      <c r="H63" s="73">
        <v>3</v>
      </c>
      <c r="I63" s="74">
        <v>3</v>
      </c>
      <c r="J63" s="73">
        <f t="shared" si="7"/>
        <v>36</v>
      </c>
      <c r="K63" s="77"/>
      <c r="N63" s="9">
        <v>1</v>
      </c>
      <c r="O63" s="9">
        <v>3</v>
      </c>
      <c r="P63" s="103" t="e">
        <f>INDEX(#REF!,O63,N63)*E63*H63</f>
        <v>#REF!</v>
      </c>
      <c r="Q63" s="5" t="e">
        <f t="shared" si="8"/>
        <v>#REF!</v>
      </c>
      <c r="R63" s="105">
        <f t="shared" si="0"/>
        <v>294</v>
      </c>
      <c r="S63" s="105">
        <f t="shared" si="1"/>
        <v>61.199999999999996</v>
      </c>
      <c r="T63" s="5">
        <f t="shared" si="2"/>
        <v>355.2</v>
      </c>
      <c r="U63" s="12" t="s">
        <v>188</v>
      </c>
    </row>
    <row r="64" spans="1:21">
      <c r="B64" s="109"/>
      <c r="C64" t="s">
        <v>50</v>
      </c>
      <c r="E64" s="73">
        <v>66</v>
      </c>
      <c r="H64" s="73">
        <v>4</v>
      </c>
      <c r="I64">
        <v>18</v>
      </c>
      <c r="J64" s="73">
        <f t="shared" si="7"/>
        <v>264</v>
      </c>
      <c r="K64" s="77"/>
      <c r="N64" s="9">
        <v>1</v>
      </c>
      <c r="O64" s="9">
        <v>3</v>
      </c>
      <c r="P64" s="103" t="e">
        <f>INDEX(#REF!,O64,N64)*E64*H64</f>
        <v>#REF!</v>
      </c>
      <c r="Q64" s="5" t="e">
        <f t="shared" si="8"/>
        <v>#REF!</v>
      </c>
      <c r="R64" s="105">
        <f t="shared" si="0"/>
        <v>1617</v>
      </c>
      <c r="S64" s="105">
        <f t="shared" si="1"/>
        <v>336.59999999999997</v>
      </c>
      <c r="T64" s="5">
        <f t="shared" si="2"/>
        <v>1953.6</v>
      </c>
      <c r="U64" s="12" t="s">
        <v>190</v>
      </c>
    </row>
    <row r="65" spans="1:21">
      <c r="B65" s="109"/>
      <c r="C65" t="s">
        <v>162</v>
      </c>
      <c r="E65" s="73">
        <v>52</v>
      </c>
      <c r="H65" s="73">
        <v>6</v>
      </c>
      <c r="I65">
        <v>14</v>
      </c>
      <c r="J65" s="73">
        <f t="shared" si="7"/>
        <v>312</v>
      </c>
      <c r="K65" s="77"/>
      <c r="N65" s="9">
        <v>1</v>
      </c>
      <c r="O65" s="9">
        <v>2</v>
      </c>
      <c r="P65" s="103" t="e">
        <f>INDEX(#REF!,O65,N65)*E65*H65</f>
        <v>#REF!</v>
      </c>
      <c r="Q65" s="5" t="e">
        <f t="shared" si="8"/>
        <v>#REF!</v>
      </c>
      <c r="R65" s="105">
        <f t="shared" si="0"/>
        <v>1274</v>
      </c>
      <c r="S65" s="105">
        <f t="shared" si="1"/>
        <v>265.2</v>
      </c>
      <c r="T65" s="5">
        <f t="shared" si="2"/>
        <v>1539.2</v>
      </c>
      <c r="U65" s="12" t="s">
        <v>194</v>
      </c>
    </row>
    <row r="66" spans="1:21">
      <c r="B66" s="109"/>
      <c r="C66" t="s">
        <v>152</v>
      </c>
      <c r="E66" s="73">
        <v>46</v>
      </c>
      <c r="H66" s="73">
        <v>4</v>
      </c>
      <c r="I66">
        <v>12</v>
      </c>
      <c r="J66" s="73">
        <f t="shared" si="7"/>
        <v>184</v>
      </c>
      <c r="K66" s="77"/>
      <c r="N66" s="9">
        <v>1</v>
      </c>
      <c r="O66" s="9">
        <v>2</v>
      </c>
      <c r="P66" s="103" t="e">
        <f>INDEX(#REF!,O66,N66)*E66*H66</f>
        <v>#REF!</v>
      </c>
      <c r="Q66" s="5" t="e">
        <f t="shared" si="8"/>
        <v>#REF!</v>
      </c>
      <c r="R66" s="105">
        <f t="shared" si="0"/>
        <v>1127</v>
      </c>
      <c r="S66" s="105">
        <f t="shared" si="1"/>
        <v>234.6</v>
      </c>
      <c r="T66" s="5">
        <f t="shared" si="2"/>
        <v>1361.6</v>
      </c>
      <c r="U66" s="12" t="s">
        <v>14</v>
      </c>
    </row>
    <row r="67" spans="1:21">
      <c r="B67" s="109"/>
      <c r="C67" t="s">
        <v>164</v>
      </c>
      <c r="E67" s="73">
        <v>64</v>
      </c>
      <c r="H67" s="73">
        <v>8</v>
      </c>
      <c r="I67">
        <v>17</v>
      </c>
      <c r="J67" s="73">
        <f t="shared" si="7"/>
        <v>512</v>
      </c>
      <c r="K67" s="77"/>
      <c r="N67" s="9">
        <v>1</v>
      </c>
      <c r="O67" s="9">
        <v>2</v>
      </c>
      <c r="P67" s="103" t="e">
        <f>INDEX(#REF!,O67,N67)*E67*H67</f>
        <v>#REF!</v>
      </c>
      <c r="Q67" s="5" t="e">
        <f t="shared" si="8"/>
        <v>#REF!</v>
      </c>
      <c r="R67" s="105">
        <f t="shared" si="0"/>
        <v>1568</v>
      </c>
      <c r="S67" s="105">
        <f t="shared" si="1"/>
        <v>326.39999999999998</v>
      </c>
      <c r="T67" s="5">
        <f t="shared" si="2"/>
        <v>1894.4</v>
      </c>
      <c r="U67" s="12" t="s">
        <v>14</v>
      </c>
    </row>
    <row r="68" spans="1:21">
      <c r="B68" s="109"/>
      <c r="C68" t="s">
        <v>151</v>
      </c>
      <c r="E68" s="73">
        <v>32</v>
      </c>
      <c r="H68" s="73">
        <v>3</v>
      </c>
      <c r="I68" s="74">
        <v>8</v>
      </c>
      <c r="J68" s="73">
        <f t="shared" si="7"/>
        <v>96</v>
      </c>
      <c r="K68" s="77"/>
      <c r="N68" s="9">
        <v>1</v>
      </c>
      <c r="O68" s="9">
        <v>3</v>
      </c>
      <c r="P68" s="103" t="e">
        <f>INDEX(#REF!,O68,N68)*E68*H68</f>
        <v>#REF!</v>
      </c>
      <c r="Q68" s="5" t="e">
        <f t="shared" si="8"/>
        <v>#REF!</v>
      </c>
      <c r="R68" s="105">
        <f t="shared" si="0"/>
        <v>784</v>
      </c>
      <c r="S68" s="105">
        <f t="shared" si="1"/>
        <v>163.19999999999999</v>
      </c>
      <c r="T68" s="5">
        <f t="shared" si="2"/>
        <v>947.2</v>
      </c>
      <c r="U68" s="12" t="s">
        <v>14</v>
      </c>
    </row>
    <row r="69" spans="1:21">
      <c r="B69" s="109"/>
      <c r="C69" t="s">
        <v>143</v>
      </c>
      <c r="E69" s="73">
        <v>64</v>
      </c>
      <c r="H69" s="73">
        <v>3</v>
      </c>
      <c r="I69">
        <v>17</v>
      </c>
      <c r="J69" s="73">
        <f t="shared" si="7"/>
        <v>192</v>
      </c>
      <c r="K69" s="77"/>
      <c r="N69" s="9">
        <v>1</v>
      </c>
      <c r="O69" s="9">
        <v>3</v>
      </c>
      <c r="P69" s="103" t="e">
        <f>INDEX(#REF!,O69,N69)*E69*H69</f>
        <v>#REF!</v>
      </c>
      <c r="Q69" s="5" t="e">
        <f t="shared" si="8"/>
        <v>#REF!</v>
      </c>
      <c r="R69" s="105">
        <f t="shared" si="0"/>
        <v>1568</v>
      </c>
      <c r="S69" s="105">
        <f t="shared" si="1"/>
        <v>326.39999999999998</v>
      </c>
      <c r="T69" s="5">
        <f t="shared" si="2"/>
        <v>1894.4</v>
      </c>
      <c r="U69" s="12" t="s">
        <v>188</v>
      </c>
    </row>
    <row r="70" spans="1:21">
      <c r="B70" s="109"/>
      <c r="E70" s="73"/>
      <c r="J70" s="73"/>
      <c r="K70" s="77"/>
      <c r="P70" s="103"/>
      <c r="Q70" s="5"/>
      <c r="R70" s="105"/>
      <c r="S70" s="105"/>
      <c r="T70" s="5"/>
    </row>
    <row r="71" spans="1:21">
      <c r="A71" s="79"/>
      <c r="B71" s="108" t="s">
        <v>165</v>
      </c>
      <c r="C71" s="80"/>
      <c r="D71" s="80"/>
      <c r="E71" s="84">
        <v>32</v>
      </c>
      <c r="F71" s="81"/>
      <c r="G71" s="81"/>
      <c r="H71" s="80"/>
      <c r="I71" s="79"/>
      <c r="J71" s="84">
        <v>89</v>
      </c>
      <c r="K71" s="85"/>
      <c r="L71" s="82"/>
      <c r="M71" s="82"/>
      <c r="N71" s="82"/>
      <c r="O71" s="82"/>
      <c r="P71" s="102" t="e">
        <f>SUM(P72:P75)</f>
        <v>#REF!</v>
      </c>
      <c r="Q71" s="83" t="e">
        <f>SUM(Q72:Q75)</f>
        <v>#REF!</v>
      </c>
      <c r="R71" s="107">
        <f t="shared" si="0"/>
        <v>784</v>
      </c>
      <c r="S71" s="107">
        <f t="shared" si="1"/>
        <v>163.19999999999999</v>
      </c>
      <c r="T71" s="83">
        <f t="shared" si="2"/>
        <v>947.2</v>
      </c>
      <c r="U71" s="100"/>
    </row>
    <row r="72" spans="1:21">
      <c r="B72" s="109"/>
      <c r="C72" t="s">
        <v>50</v>
      </c>
      <c r="E72" s="73">
        <v>2</v>
      </c>
      <c r="H72" s="73">
        <v>4</v>
      </c>
      <c r="I72">
        <v>6</v>
      </c>
      <c r="J72" s="73">
        <f>E72*H72</f>
        <v>8</v>
      </c>
      <c r="K72" s="77"/>
      <c r="N72" s="9">
        <v>1</v>
      </c>
      <c r="O72" s="9">
        <v>3</v>
      </c>
      <c r="P72" s="103" t="e">
        <f>INDEX(#REF!,O72,N72)*E72*H72</f>
        <v>#REF!</v>
      </c>
      <c r="Q72" s="5" t="e">
        <f>P72*(1-K72)</f>
        <v>#REF!</v>
      </c>
      <c r="R72" s="105">
        <f t="shared" si="0"/>
        <v>49</v>
      </c>
      <c r="S72" s="105">
        <f t="shared" si="1"/>
        <v>10.199999999999999</v>
      </c>
      <c r="T72" s="5">
        <f t="shared" si="2"/>
        <v>59.2</v>
      </c>
      <c r="U72" s="12" t="s">
        <v>188</v>
      </c>
    </row>
    <row r="73" spans="1:21">
      <c r="B73" s="109"/>
      <c r="C73" t="s">
        <v>162</v>
      </c>
      <c r="E73" s="73">
        <v>10</v>
      </c>
      <c r="H73" s="73">
        <v>3</v>
      </c>
      <c r="I73">
        <v>32</v>
      </c>
      <c r="J73" s="73">
        <f>E73*H73</f>
        <v>30</v>
      </c>
      <c r="K73" s="77"/>
      <c r="N73" s="9">
        <v>1</v>
      </c>
      <c r="O73" s="9">
        <v>2</v>
      </c>
      <c r="P73" s="103" t="e">
        <f>INDEX(#REF!,O73,N73)*E73*H73</f>
        <v>#REF!</v>
      </c>
      <c r="Q73" s="5" t="e">
        <f>P73*(1-K73)</f>
        <v>#REF!</v>
      </c>
      <c r="R73" s="105">
        <f t="shared" si="0"/>
        <v>245</v>
      </c>
      <c r="S73" s="105">
        <f t="shared" si="1"/>
        <v>51</v>
      </c>
      <c r="T73" s="5">
        <f t="shared" si="2"/>
        <v>296</v>
      </c>
      <c r="U73" s="12" t="s">
        <v>194</v>
      </c>
    </row>
    <row r="74" spans="1:21">
      <c r="B74" s="109"/>
      <c r="C74" t="s">
        <v>151</v>
      </c>
      <c r="E74" s="73">
        <v>2</v>
      </c>
      <c r="H74" s="73">
        <v>3</v>
      </c>
      <c r="I74">
        <v>6</v>
      </c>
      <c r="J74" s="73">
        <f>E74*H74</f>
        <v>6</v>
      </c>
      <c r="K74" s="77"/>
      <c r="N74" s="9">
        <v>1</v>
      </c>
      <c r="O74" s="9">
        <v>3</v>
      </c>
      <c r="P74" s="103" t="e">
        <f>INDEX(#REF!,O74,N74)*E74*H74</f>
        <v>#REF!</v>
      </c>
      <c r="Q74" s="5" t="e">
        <f>P74*(1-K74)</f>
        <v>#REF!</v>
      </c>
      <c r="R74" s="105">
        <f t="shared" si="0"/>
        <v>49</v>
      </c>
      <c r="S74" s="105">
        <f t="shared" si="1"/>
        <v>10.199999999999999</v>
      </c>
      <c r="T74" s="5">
        <f t="shared" si="2"/>
        <v>59.2</v>
      </c>
      <c r="U74" s="12" t="s">
        <v>14</v>
      </c>
    </row>
    <row r="75" spans="1:21">
      <c r="B75" s="109"/>
      <c r="C75" t="s">
        <v>143</v>
      </c>
      <c r="E75" s="73">
        <v>18</v>
      </c>
      <c r="H75" s="73">
        <v>2.5</v>
      </c>
      <c r="I75">
        <v>56</v>
      </c>
      <c r="J75" s="73">
        <f>E75*H75</f>
        <v>45</v>
      </c>
      <c r="K75" s="77"/>
      <c r="N75" s="9">
        <v>1</v>
      </c>
      <c r="O75" s="9">
        <v>3</v>
      </c>
      <c r="P75" s="103" t="e">
        <f>INDEX(#REF!,O75,N75)*E75*H75</f>
        <v>#REF!</v>
      </c>
      <c r="Q75" s="5" t="e">
        <f>P75*(1-K75)</f>
        <v>#REF!</v>
      </c>
      <c r="R75" s="105">
        <f t="shared" si="0"/>
        <v>441</v>
      </c>
      <c r="S75" s="105">
        <f t="shared" si="1"/>
        <v>91.8</v>
      </c>
      <c r="T75" s="5">
        <f t="shared" si="2"/>
        <v>532.79999999999995</v>
      </c>
      <c r="U75" s="12" t="s">
        <v>188</v>
      </c>
    </row>
    <row r="76" spans="1:21">
      <c r="B76" s="109"/>
      <c r="E76" s="73"/>
      <c r="J76" s="73"/>
      <c r="K76" s="77"/>
      <c r="P76" s="103"/>
      <c r="Q76" s="5"/>
      <c r="R76" s="105"/>
      <c r="S76" s="105"/>
      <c r="T76" s="5"/>
    </row>
    <row r="77" spans="1:21">
      <c r="A77" s="79"/>
      <c r="B77" s="108" t="s">
        <v>166</v>
      </c>
      <c r="C77" s="80"/>
      <c r="D77" s="80"/>
      <c r="E77" s="84">
        <v>80</v>
      </c>
      <c r="F77" s="81"/>
      <c r="G77" s="81"/>
      <c r="H77" s="80"/>
      <c r="I77" s="79"/>
      <c r="J77" s="84">
        <v>324</v>
      </c>
      <c r="K77" s="85"/>
      <c r="L77" s="82"/>
      <c r="M77" s="82"/>
      <c r="N77" s="82"/>
      <c r="O77" s="82"/>
      <c r="P77" s="102" t="e">
        <f>SUM(P78:P81)</f>
        <v>#REF!</v>
      </c>
      <c r="Q77" s="83" t="e">
        <f>SUM(Q78:Q81)</f>
        <v>#REF!</v>
      </c>
      <c r="R77" s="107">
        <f t="shared" ref="R77:R135" si="9">E77*24.5</f>
        <v>1960</v>
      </c>
      <c r="S77" s="107">
        <f t="shared" ref="S77:S135" si="10">E77*5.1</f>
        <v>408</v>
      </c>
      <c r="T77" s="83">
        <f t="shared" ref="T77:T135" si="11">SUM(R77:S77)</f>
        <v>2368</v>
      </c>
      <c r="U77" s="100"/>
    </row>
    <row r="78" spans="1:21">
      <c r="B78" s="109"/>
      <c r="C78" t="s">
        <v>162</v>
      </c>
      <c r="E78" s="73">
        <v>8</v>
      </c>
      <c r="H78" s="73">
        <v>5</v>
      </c>
      <c r="I78" s="74">
        <v>10</v>
      </c>
      <c r="J78" s="73">
        <f>E78*H78</f>
        <v>40</v>
      </c>
      <c r="K78" s="77"/>
      <c r="L78" s="9">
        <v>1</v>
      </c>
      <c r="N78" s="9">
        <v>1</v>
      </c>
      <c r="O78" s="9">
        <v>2</v>
      </c>
      <c r="P78" s="103" t="e">
        <f>INDEX(#REF!,O78,N78)*E78*H78</f>
        <v>#REF!</v>
      </c>
      <c r="Q78" s="5" t="e">
        <f>P78*(1-K78)</f>
        <v>#REF!</v>
      </c>
      <c r="R78" s="105">
        <f t="shared" si="9"/>
        <v>196</v>
      </c>
      <c r="S78" s="105">
        <f t="shared" si="10"/>
        <v>40.799999999999997</v>
      </c>
      <c r="T78" s="5">
        <f t="shared" si="11"/>
        <v>236.8</v>
      </c>
      <c r="U78" s="12" t="s">
        <v>194</v>
      </c>
    </row>
    <row r="79" spans="1:21">
      <c r="B79" s="109"/>
      <c r="C79" t="s">
        <v>151</v>
      </c>
      <c r="E79" s="73">
        <v>4</v>
      </c>
      <c r="H79" s="73">
        <v>3</v>
      </c>
      <c r="I79" s="74">
        <v>5</v>
      </c>
      <c r="J79" s="73">
        <f>E79*H79</f>
        <v>12</v>
      </c>
      <c r="K79" s="77"/>
      <c r="L79" s="9">
        <v>1</v>
      </c>
      <c r="N79" s="9">
        <v>1</v>
      </c>
      <c r="O79" s="9">
        <v>3</v>
      </c>
      <c r="P79" s="103" t="e">
        <f>INDEX(#REF!,O79,N79)*E79*H79</f>
        <v>#REF!</v>
      </c>
      <c r="Q79" s="5" t="e">
        <f>P79*(1-K79)</f>
        <v>#REF!</v>
      </c>
      <c r="R79" s="105">
        <f t="shared" si="9"/>
        <v>98</v>
      </c>
      <c r="S79" s="105">
        <f t="shared" si="10"/>
        <v>20.399999999999999</v>
      </c>
      <c r="T79" s="5">
        <f t="shared" si="11"/>
        <v>118.4</v>
      </c>
      <c r="U79" s="12" t="s">
        <v>14</v>
      </c>
    </row>
    <row r="80" spans="1:21">
      <c r="B80" s="109"/>
      <c r="C80" t="s">
        <v>143</v>
      </c>
      <c r="E80" s="73">
        <v>60</v>
      </c>
      <c r="H80" s="73">
        <v>4</v>
      </c>
      <c r="I80" s="74">
        <v>75</v>
      </c>
      <c r="J80" s="73">
        <f>E80*H80</f>
        <v>240</v>
      </c>
      <c r="K80" s="77"/>
      <c r="L80" s="9">
        <v>2</v>
      </c>
      <c r="N80" s="9">
        <v>1</v>
      </c>
      <c r="O80" s="9">
        <v>3</v>
      </c>
      <c r="P80" s="103" t="e">
        <f>INDEX(#REF!,O80,N80)*E80*H80</f>
        <v>#REF!</v>
      </c>
      <c r="Q80" s="5" t="e">
        <f>P80*(1-K80)</f>
        <v>#REF!</v>
      </c>
      <c r="R80" s="105">
        <f t="shared" si="9"/>
        <v>1470</v>
      </c>
      <c r="S80" s="105">
        <f t="shared" si="10"/>
        <v>306</v>
      </c>
      <c r="T80" s="5">
        <f t="shared" si="11"/>
        <v>1776</v>
      </c>
      <c r="U80" s="12" t="s">
        <v>188</v>
      </c>
    </row>
    <row r="81" spans="1:21">
      <c r="B81" s="109"/>
      <c r="C81" t="s">
        <v>167</v>
      </c>
      <c r="E81" s="73">
        <v>8</v>
      </c>
      <c r="H81" s="73">
        <v>4</v>
      </c>
      <c r="I81" s="74">
        <v>10</v>
      </c>
      <c r="J81" s="73">
        <f>E81*H81</f>
        <v>32</v>
      </c>
      <c r="K81" s="77"/>
      <c r="L81" s="9">
        <v>1</v>
      </c>
      <c r="N81" s="9">
        <v>1</v>
      </c>
      <c r="O81" s="9">
        <v>3</v>
      </c>
      <c r="P81" s="103" t="e">
        <f>INDEX(#REF!,O81,N81)*E81*H81</f>
        <v>#REF!</v>
      </c>
      <c r="Q81" s="5" t="e">
        <f>P81*(1-K81)</f>
        <v>#REF!</v>
      </c>
      <c r="R81" s="105">
        <f t="shared" si="9"/>
        <v>196</v>
      </c>
      <c r="S81" s="105">
        <f t="shared" si="10"/>
        <v>40.799999999999997</v>
      </c>
      <c r="T81" s="5">
        <f t="shared" si="11"/>
        <v>236.8</v>
      </c>
      <c r="U81" s="12" t="s">
        <v>14</v>
      </c>
    </row>
    <row r="82" spans="1:21">
      <c r="B82" s="109"/>
      <c r="E82" s="73"/>
      <c r="I82" s="74"/>
      <c r="J82" s="73"/>
      <c r="K82" s="77"/>
      <c r="P82" s="103"/>
      <c r="Q82" s="5"/>
      <c r="R82" s="105"/>
      <c r="S82" s="105"/>
      <c r="T82" s="5"/>
    </row>
    <row r="83" spans="1:21">
      <c r="A83" s="80"/>
      <c r="B83" s="108" t="s">
        <v>168</v>
      </c>
      <c r="C83" s="80"/>
      <c r="D83" s="80"/>
      <c r="E83" s="84">
        <v>170</v>
      </c>
      <c r="F83" s="81"/>
      <c r="G83" s="81"/>
      <c r="H83" s="80"/>
      <c r="I83" s="90"/>
      <c r="J83" s="84">
        <v>731</v>
      </c>
      <c r="K83" s="85"/>
      <c r="L83" s="81"/>
      <c r="M83" s="81"/>
      <c r="N83" s="82"/>
      <c r="O83" s="82"/>
      <c r="P83" s="102" t="e">
        <f>SUM(P84:P87)</f>
        <v>#REF!</v>
      </c>
      <c r="Q83" s="83" t="e">
        <f>SUM(Q84:Q87)</f>
        <v>#REF!</v>
      </c>
      <c r="R83" s="107">
        <f t="shared" si="9"/>
        <v>4165</v>
      </c>
      <c r="S83" s="107">
        <f t="shared" si="10"/>
        <v>866.99999999999989</v>
      </c>
      <c r="T83" s="83">
        <f t="shared" si="11"/>
        <v>5032</v>
      </c>
      <c r="U83" s="100"/>
    </row>
    <row r="84" spans="1:21">
      <c r="B84" s="109"/>
      <c r="C84" t="s">
        <v>164</v>
      </c>
      <c r="E84" s="73">
        <v>17</v>
      </c>
      <c r="F84" s="9">
        <v>5</v>
      </c>
      <c r="G84" s="9">
        <v>10</v>
      </c>
      <c r="H84" s="73">
        <v>6</v>
      </c>
      <c r="I84" s="74">
        <v>10</v>
      </c>
      <c r="J84" s="73">
        <f>E84*H84</f>
        <v>102</v>
      </c>
      <c r="K84" s="77"/>
      <c r="L84" s="78">
        <v>1</v>
      </c>
      <c r="N84" s="9">
        <v>1</v>
      </c>
      <c r="O84" s="9">
        <v>2</v>
      </c>
      <c r="P84" s="103" t="e">
        <f>INDEX(#REF!,O84,N84)*E84*H84</f>
        <v>#REF!</v>
      </c>
      <c r="Q84" s="5" t="e">
        <f>P84*(1-K84)</f>
        <v>#REF!</v>
      </c>
      <c r="R84" s="105">
        <f t="shared" si="9"/>
        <v>416.5</v>
      </c>
      <c r="S84" s="105">
        <f t="shared" si="10"/>
        <v>86.699999999999989</v>
      </c>
      <c r="T84" s="5">
        <f t="shared" si="11"/>
        <v>503.2</v>
      </c>
      <c r="U84" s="12" t="s">
        <v>14</v>
      </c>
    </row>
    <row r="85" spans="1:21">
      <c r="B85" s="109"/>
      <c r="C85" t="s">
        <v>151</v>
      </c>
      <c r="E85" s="73">
        <v>17</v>
      </c>
      <c r="H85" s="73">
        <v>3</v>
      </c>
      <c r="I85" s="74">
        <v>10</v>
      </c>
      <c r="J85" s="73">
        <f>E85*H85</f>
        <v>51</v>
      </c>
      <c r="K85" s="77"/>
      <c r="L85" s="78">
        <v>1</v>
      </c>
      <c r="N85" s="9">
        <v>1</v>
      </c>
      <c r="O85" s="9">
        <v>3</v>
      </c>
      <c r="P85" s="103" t="e">
        <f>INDEX(#REF!,O85,N85)*E85*H85</f>
        <v>#REF!</v>
      </c>
      <c r="Q85" s="5" t="e">
        <f>P85*(1-K85)</f>
        <v>#REF!</v>
      </c>
      <c r="R85" s="105">
        <f t="shared" si="9"/>
        <v>416.5</v>
      </c>
      <c r="S85" s="105">
        <f t="shared" si="10"/>
        <v>86.699999999999989</v>
      </c>
      <c r="T85" s="5">
        <f t="shared" si="11"/>
        <v>503.2</v>
      </c>
      <c r="U85" s="12" t="s">
        <v>14</v>
      </c>
    </row>
    <row r="86" spans="1:21">
      <c r="B86" s="109"/>
      <c r="C86" t="s">
        <v>167</v>
      </c>
      <c r="E86" s="73">
        <v>34</v>
      </c>
      <c r="H86" s="73">
        <v>5</v>
      </c>
      <c r="I86" s="74">
        <v>20</v>
      </c>
      <c r="J86" s="73">
        <f>E86*H86</f>
        <v>170</v>
      </c>
      <c r="K86" s="77"/>
      <c r="L86" s="78">
        <v>1</v>
      </c>
      <c r="N86" s="9">
        <v>1</v>
      </c>
      <c r="O86" s="9">
        <v>3</v>
      </c>
      <c r="P86" s="103" t="e">
        <f>INDEX(#REF!,O86,N86)*E86*H86</f>
        <v>#REF!</v>
      </c>
      <c r="Q86" s="5" t="e">
        <f>P86*(1-K86)</f>
        <v>#REF!</v>
      </c>
      <c r="R86" s="105">
        <f t="shared" si="9"/>
        <v>833</v>
      </c>
      <c r="S86" s="105">
        <f t="shared" si="10"/>
        <v>173.39999999999998</v>
      </c>
      <c r="T86" s="5">
        <f t="shared" si="11"/>
        <v>1006.4</v>
      </c>
      <c r="U86" s="12" t="s">
        <v>14</v>
      </c>
    </row>
    <row r="87" spans="1:21">
      <c r="B87" s="109"/>
      <c r="C87" t="s">
        <v>143</v>
      </c>
      <c r="E87" s="73">
        <v>102</v>
      </c>
      <c r="H87" s="73">
        <v>4</v>
      </c>
      <c r="I87" s="74">
        <v>60</v>
      </c>
      <c r="J87" s="73">
        <f>E87*H87</f>
        <v>408</v>
      </c>
      <c r="K87" s="77"/>
      <c r="L87" s="78">
        <v>2</v>
      </c>
      <c r="N87" s="9">
        <v>1</v>
      </c>
      <c r="O87" s="9">
        <v>3</v>
      </c>
      <c r="P87" s="103" t="e">
        <f>INDEX(#REF!,O87,N87)*E87*H87</f>
        <v>#REF!</v>
      </c>
      <c r="Q87" s="5" t="e">
        <f>P87*(1-K87)</f>
        <v>#REF!</v>
      </c>
      <c r="R87" s="105">
        <f t="shared" si="9"/>
        <v>2499</v>
      </c>
      <c r="S87" s="105">
        <f t="shared" si="10"/>
        <v>520.19999999999993</v>
      </c>
      <c r="T87" s="5">
        <f t="shared" si="11"/>
        <v>3019.2</v>
      </c>
      <c r="U87" s="12" t="s">
        <v>188</v>
      </c>
    </row>
    <row r="88" spans="1:21">
      <c r="B88" s="109"/>
      <c r="E88" s="73"/>
      <c r="I88" s="74"/>
      <c r="J88" s="73"/>
      <c r="K88" s="77"/>
      <c r="P88" s="103"/>
      <c r="Q88" s="5"/>
      <c r="R88" s="105"/>
      <c r="S88" s="105"/>
      <c r="T88" s="5"/>
    </row>
    <row r="89" spans="1:21">
      <c r="A89" s="79"/>
      <c r="B89" s="108" t="s">
        <v>169</v>
      </c>
      <c r="C89" s="80"/>
      <c r="D89" s="80"/>
      <c r="E89" s="84">
        <v>22</v>
      </c>
      <c r="F89" s="81"/>
      <c r="G89" s="81"/>
      <c r="H89" s="80"/>
      <c r="I89" s="91"/>
      <c r="J89" s="84">
        <v>80</v>
      </c>
      <c r="K89" s="85"/>
      <c r="L89" s="82"/>
      <c r="M89" s="82"/>
      <c r="N89" s="82"/>
      <c r="O89" s="82"/>
      <c r="P89" s="102" t="e">
        <f>SUM(P90:P93)</f>
        <v>#REF!</v>
      </c>
      <c r="Q89" s="83" t="e">
        <f>SUM(Q90:Q93)</f>
        <v>#REF!</v>
      </c>
      <c r="R89" s="107">
        <f t="shared" si="9"/>
        <v>539</v>
      </c>
      <c r="S89" s="107">
        <f t="shared" si="10"/>
        <v>112.19999999999999</v>
      </c>
      <c r="T89" s="83">
        <f t="shared" si="11"/>
        <v>651.20000000000005</v>
      </c>
      <c r="U89" s="100"/>
    </row>
    <row r="90" spans="1:21">
      <c r="B90" s="109"/>
      <c r="C90" t="s">
        <v>50</v>
      </c>
      <c r="E90" s="73">
        <v>11</v>
      </c>
      <c r="H90" s="73">
        <v>4</v>
      </c>
      <c r="I90" s="74">
        <v>50</v>
      </c>
      <c r="J90" s="73">
        <f>E90*H90</f>
        <v>44</v>
      </c>
      <c r="K90" s="77"/>
      <c r="L90" s="78">
        <v>3</v>
      </c>
      <c r="N90" s="9">
        <v>1</v>
      </c>
      <c r="O90" s="9">
        <v>3</v>
      </c>
      <c r="P90" s="103" t="e">
        <f>INDEX(#REF!,O90,N90)*E90*H90</f>
        <v>#REF!</v>
      </c>
      <c r="Q90" s="5" t="e">
        <f>P90*(1-K90)</f>
        <v>#REF!</v>
      </c>
      <c r="R90" s="105">
        <f t="shared" si="9"/>
        <v>269.5</v>
      </c>
      <c r="S90" s="105">
        <f t="shared" si="10"/>
        <v>56.099999999999994</v>
      </c>
      <c r="T90" s="5">
        <f t="shared" si="11"/>
        <v>325.60000000000002</v>
      </c>
      <c r="U90" s="12" t="s">
        <v>190</v>
      </c>
    </row>
    <row r="91" spans="1:21">
      <c r="B91" s="109"/>
      <c r="C91" t="s">
        <v>170</v>
      </c>
      <c r="E91" s="73">
        <v>4</v>
      </c>
      <c r="H91" s="73">
        <v>4</v>
      </c>
      <c r="I91" s="74">
        <v>18</v>
      </c>
      <c r="J91" s="73">
        <f>E91*H91</f>
        <v>16</v>
      </c>
      <c r="K91" s="77"/>
      <c r="L91" s="78">
        <v>3</v>
      </c>
      <c r="N91" s="9">
        <v>1</v>
      </c>
      <c r="O91" s="9">
        <v>3</v>
      </c>
      <c r="P91" s="103" t="e">
        <f>INDEX(#REF!,O91,N91)*E91*H91</f>
        <v>#REF!</v>
      </c>
      <c r="Q91" s="5" t="e">
        <f>P91*(1-K91)</f>
        <v>#REF!</v>
      </c>
      <c r="R91" s="105">
        <f t="shared" si="9"/>
        <v>98</v>
      </c>
      <c r="S91" s="105">
        <f t="shared" si="10"/>
        <v>20.399999999999999</v>
      </c>
      <c r="T91" s="5">
        <f t="shared" si="11"/>
        <v>118.4</v>
      </c>
      <c r="U91" s="12" t="s">
        <v>194</v>
      </c>
    </row>
    <row r="92" spans="1:21">
      <c r="B92" s="109"/>
      <c r="C92" t="s">
        <v>15</v>
      </c>
      <c r="E92" s="73">
        <v>5</v>
      </c>
      <c r="H92" s="73">
        <v>3</v>
      </c>
      <c r="I92" s="74">
        <v>23</v>
      </c>
      <c r="J92" s="73">
        <f>E92*H92</f>
        <v>15</v>
      </c>
      <c r="K92" s="77"/>
      <c r="L92" s="78">
        <v>3</v>
      </c>
      <c r="N92" s="9">
        <v>1</v>
      </c>
      <c r="O92" s="9">
        <v>2</v>
      </c>
      <c r="P92" s="103" t="e">
        <f>INDEX(#REF!,O92,N92)*E92*H92</f>
        <v>#REF!</v>
      </c>
      <c r="Q92" s="5" t="e">
        <f>P92*(1-K92)</f>
        <v>#REF!</v>
      </c>
      <c r="R92" s="105">
        <f t="shared" si="9"/>
        <v>122.5</v>
      </c>
      <c r="S92" s="105">
        <f t="shared" si="10"/>
        <v>25.5</v>
      </c>
      <c r="T92" s="5">
        <f t="shared" si="11"/>
        <v>148</v>
      </c>
      <c r="U92" s="12" t="s">
        <v>194</v>
      </c>
    </row>
    <row r="93" spans="1:21">
      <c r="B93" s="109"/>
      <c r="C93" t="s">
        <v>151</v>
      </c>
      <c r="E93" s="73">
        <v>2</v>
      </c>
      <c r="H93" s="73">
        <v>2.5</v>
      </c>
      <c r="I93" s="74">
        <v>9</v>
      </c>
      <c r="J93" s="73">
        <f>E93*H93</f>
        <v>5</v>
      </c>
      <c r="K93" s="77"/>
      <c r="L93" s="78">
        <v>2</v>
      </c>
      <c r="N93" s="9">
        <v>1</v>
      </c>
      <c r="O93" s="9">
        <v>3</v>
      </c>
      <c r="P93" s="103" t="e">
        <f>INDEX(#REF!,O93,N93)*E93*H93</f>
        <v>#REF!</v>
      </c>
      <c r="Q93" s="5" t="e">
        <f>P93*(1-K93)</f>
        <v>#REF!</v>
      </c>
      <c r="R93" s="105">
        <f t="shared" si="9"/>
        <v>49</v>
      </c>
      <c r="S93" s="105">
        <f t="shared" si="10"/>
        <v>10.199999999999999</v>
      </c>
      <c r="T93" s="5">
        <f t="shared" si="11"/>
        <v>59.2</v>
      </c>
      <c r="U93" s="12" t="s">
        <v>14</v>
      </c>
    </row>
    <row r="94" spans="1:21">
      <c r="B94" s="109"/>
      <c r="E94" s="73"/>
      <c r="I94" s="74"/>
      <c r="J94" s="73"/>
      <c r="K94" s="77"/>
      <c r="P94" s="103"/>
      <c r="Q94" s="5"/>
      <c r="R94" s="105"/>
      <c r="S94" s="105"/>
      <c r="T94" s="5"/>
    </row>
    <row r="95" spans="1:21">
      <c r="A95" s="79"/>
      <c r="B95" s="108" t="s">
        <v>171</v>
      </c>
      <c r="C95" s="80"/>
      <c r="D95" s="80"/>
      <c r="E95" s="84">
        <v>28</v>
      </c>
      <c r="F95" s="81"/>
      <c r="G95" s="81"/>
      <c r="H95" s="80"/>
      <c r="I95" s="91"/>
      <c r="J95" s="84">
        <v>90</v>
      </c>
      <c r="K95" s="85"/>
      <c r="L95" s="82"/>
      <c r="M95" s="82"/>
      <c r="N95" s="82"/>
      <c r="O95" s="82"/>
      <c r="P95" s="102" t="e">
        <f>SUM(P96:P99)</f>
        <v>#REF!</v>
      </c>
      <c r="Q95" s="83" t="e">
        <f>SUM(Q96:Q99)</f>
        <v>#REF!</v>
      </c>
      <c r="R95" s="107">
        <f t="shared" si="9"/>
        <v>686</v>
      </c>
      <c r="S95" s="107">
        <f t="shared" si="10"/>
        <v>142.79999999999998</v>
      </c>
      <c r="T95" s="83">
        <f t="shared" si="11"/>
        <v>828.8</v>
      </c>
      <c r="U95" s="100"/>
    </row>
    <row r="96" spans="1:21">
      <c r="B96" s="109"/>
      <c r="C96" t="s">
        <v>172</v>
      </c>
      <c r="E96" s="73">
        <v>4</v>
      </c>
      <c r="H96" s="73">
        <v>3</v>
      </c>
      <c r="I96" s="74">
        <v>14</v>
      </c>
      <c r="J96" s="73">
        <f>E96*H96</f>
        <v>12</v>
      </c>
      <c r="K96" s="77"/>
      <c r="L96" s="78">
        <v>1</v>
      </c>
      <c r="N96" s="9">
        <v>1</v>
      </c>
      <c r="O96" s="9">
        <v>2</v>
      </c>
      <c r="P96" s="103" t="e">
        <f>INDEX(#REF!,O96,N96)*E96*H96</f>
        <v>#REF!</v>
      </c>
      <c r="Q96" s="5" t="e">
        <f>P96*(1-K96)</f>
        <v>#REF!</v>
      </c>
      <c r="R96" s="105">
        <f t="shared" si="9"/>
        <v>98</v>
      </c>
      <c r="S96" s="105">
        <f t="shared" si="10"/>
        <v>20.399999999999999</v>
      </c>
      <c r="T96" s="5">
        <f t="shared" si="11"/>
        <v>118.4</v>
      </c>
      <c r="U96" s="12" t="s">
        <v>14</v>
      </c>
    </row>
    <row r="97" spans="1:21">
      <c r="B97" s="109"/>
      <c r="C97" t="s">
        <v>141</v>
      </c>
      <c r="E97" s="73">
        <v>14</v>
      </c>
      <c r="H97" s="73">
        <v>3</v>
      </c>
      <c r="I97" s="74">
        <v>50</v>
      </c>
      <c r="J97" s="73">
        <f>E97*H97</f>
        <v>42</v>
      </c>
      <c r="K97" s="77"/>
      <c r="L97" s="78">
        <v>2</v>
      </c>
      <c r="N97" s="9">
        <v>1</v>
      </c>
      <c r="O97" s="9">
        <v>3</v>
      </c>
      <c r="P97" s="103" t="e">
        <f>INDEX(#REF!,O97,N97)*E97*H97</f>
        <v>#REF!</v>
      </c>
      <c r="Q97" s="5" t="e">
        <f>P97*(1-K97)</f>
        <v>#REF!</v>
      </c>
      <c r="R97" s="105">
        <f t="shared" si="9"/>
        <v>343</v>
      </c>
      <c r="S97" s="105">
        <f t="shared" si="10"/>
        <v>71.399999999999991</v>
      </c>
      <c r="T97" s="5">
        <f t="shared" si="11"/>
        <v>414.4</v>
      </c>
      <c r="U97" s="12" t="s">
        <v>190</v>
      </c>
    </row>
    <row r="98" spans="1:21">
      <c r="B98" s="109"/>
      <c r="C98" t="s">
        <v>173</v>
      </c>
      <c r="E98" s="73">
        <v>4</v>
      </c>
      <c r="H98" s="73">
        <v>3</v>
      </c>
      <c r="I98" s="74">
        <v>14</v>
      </c>
      <c r="J98" s="73">
        <f>E98*H98</f>
        <v>12</v>
      </c>
      <c r="K98" s="77"/>
      <c r="L98" s="78">
        <v>3</v>
      </c>
      <c r="N98" s="9">
        <v>1</v>
      </c>
      <c r="O98" s="9">
        <v>2</v>
      </c>
      <c r="P98" s="103" t="e">
        <f>INDEX(#REF!,O98,N98)*E98*H98</f>
        <v>#REF!</v>
      </c>
      <c r="Q98" s="5" t="e">
        <f>P98*(1-K98)</f>
        <v>#REF!</v>
      </c>
      <c r="R98" s="105">
        <f t="shared" si="9"/>
        <v>98</v>
      </c>
      <c r="S98" s="105">
        <f t="shared" si="10"/>
        <v>20.399999999999999</v>
      </c>
      <c r="T98" s="5">
        <f t="shared" si="11"/>
        <v>118.4</v>
      </c>
      <c r="U98" s="12" t="s">
        <v>190</v>
      </c>
    </row>
    <row r="99" spans="1:21">
      <c r="B99" s="109"/>
      <c r="C99" t="s">
        <v>143</v>
      </c>
      <c r="E99" s="73">
        <v>6</v>
      </c>
      <c r="H99" s="73">
        <v>4</v>
      </c>
      <c r="I99" s="74">
        <v>21</v>
      </c>
      <c r="J99" s="73">
        <f>E99*H99</f>
        <v>24</v>
      </c>
      <c r="K99" s="77"/>
      <c r="L99" s="78">
        <v>2</v>
      </c>
      <c r="N99" s="9">
        <v>1</v>
      </c>
      <c r="O99" s="9">
        <v>3</v>
      </c>
      <c r="P99" s="103" t="e">
        <f>INDEX(#REF!,O99,N99)*E99*H99</f>
        <v>#REF!</v>
      </c>
      <c r="Q99" s="5" t="e">
        <f>P99*(1-K99)</f>
        <v>#REF!</v>
      </c>
      <c r="R99" s="105">
        <f t="shared" si="9"/>
        <v>147</v>
      </c>
      <c r="S99" s="105">
        <f t="shared" si="10"/>
        <v>30.599999999999998</v>
      </c>
      <c r="T99" s="5">
        <f t="shared" si="11"/>
        <v>177.6</v>
      </c>
      <c r="U99" s="12" t="s">
        <v>188</v>
      </c>
    </row>
    <row r="100" spans="1:21">
      <c r="B100" s="109"/>
      <c r="E100" s="73"/>
      <c r="I100" s="74"/>
      <c r="J100" s="73"/>
      <c r="K100" s="77"/>
      <c r="P100" s="103"/>
      <c r="Q100" s="5"/>
      <c r="R100" s="105"/>
      <c r="S100" s="105"/>
      <c r="T100" s="5"/>
    </row>
    <row r="101" spans="1:21">
      <c r="A101" s="79"/>
      <c r="B101" s="108" t="s">
        <v>174</v>
      </c>
      <c r="C101" s="79"/>
      <c r="D101" s="79"/>
      <c r="E101" s="84">
        <v>6</v>
      </c>
      <c r="F101" s="82"/>
      <c r="G101" s="82"/>
      <c r="H101" s="79"/>
      <c r="I101" s="91"/>
      <c r="J101" s="80">
        <v>18</v>
      </c>
      <c r="K101" s="81"/>
      <c r="L101" s="82"/>
      <c r="M101" s="82"/>
      <c r="N101" s="82"/>
      <c r="O101" s="82"/>
      <c r="P101" s="102" t="e">
        <f>SUM(P102)</f>
        <v>#REF!</v>
      </c>
      <c r="Q101" s="83" t="e">
        <f>SUM(Q102)</f>
        <v>#REF!</v>
      </c>
      <c r="R101" s="107">
        <f t="shared" si="9"/>
        <v>147</v>
      </c>
      <c r="S101" s="107">
        <f t="shared" si="10"/>
        <v>30.599999999999998</v>
      </c>
      <c r="T101" s="83">
        <f t="shared" si="11"/>
        <v>177.6</v>
      </c>
      <c r="U101" s="100"/>
    </row>
    <row r="102" spans="1:21">
      <c r="B102" s="109"/>
      <c r="C102" t="s">
        <v>143</v>
      </c>
      <c r="E102" s="73">
        <v>6</v>
      </c>
      <c r="H102" s="73">
        <v>3</v>
      </c>
      <c r="I102" s="74">
        <v>100</v>
      </c>
      <c r="J102">
        <v>18</v>
      </c>
      <c r="L102" s="78">
        <v>1</v>
      </c>
      <c r="N102" s="9">
        <v>1</v>
      </c>
      <c r="O102" s="9">
        <v>3</v>
      </c>
      <c r="P102" s="103" t="e">
        <f>INDEX(#REF!,O102,N102)*E102*H102</f>
        <v>#REF!</v>
      </c>
      <c r="Q102" s="5" t="e">
        <f>P102*(1-K102)</f>
        <v>#REF!</v>
      </c>
      <c r="R102" s="105">
        <f t="shared" si="9"/>
        <v>147</v>
      </c>
      <c r="S102" s="105">
        <f t="shared" si="10"/>
        <v>30.599999999999998</v>
      </c>
      <c r="T102" s="5">
        <f t="shared" si="11"/>
        <v>177.6</v>
      </c>
      <c r="U102" s="12" t="s">
        <v>188</v>
      </c>
    </row>
    <row r="103" spans="1:21">
      <c r="B103" s="109"/>
      <c r="I103" s="74"/>
      <c r="P103" s="103"/>
      <c r="Q103" s="5"/>
      <c r="R103" s="105"/>
      <c r="S103" s="105"/>
      <c r="T103" s="5"/>
    </row>
    <row r="104" spans="1:21">
      <c r="A104" s="79"/>
      <c r="B104" s="108" t="s">
        <v>56</v>
      </c>
      <c r="C104" s="79"/>
      <c r="D104" s="79"/>
      <c r="E104" s="84">
        <v>15</v>
      </c>
      <c r="F104" s="82"/>
      <c r="G104" s="82"/>
      <c r="H104" s="79"/>
      <c r="I104" s="91"/>
      <c r="J104" s="84">
        <v>60</v>
      </c>
      <c r="K104" s="85"/>
      <c r="L104" s="82"/>
      <c r="M104" s="82"/>
      <c r="N104" s="82"/>
      <c r="O104" s="82"/>
      <c r="P104" s="102" t="e">
        <f>SUM(P105:P106)</f>
        <v>#REF!</v>
      </c>
      <c r="Q104" s="83" t="e">
        <f>SUM(Q105:Q106)</f>
        <v>#REF!</v>
      </c>
      <c r="R104" s="107">
        <f t="shared" si="9"/>
        <v>367.5</v>
      </c>
      <c r="S104" s="107">
        <f t="shared" si="10"/>
        <v>76.5</v>
      </c>
      <c r="T104" s="83">
        <f t="shared" si="11"/>
        <v>444</v>
      </c>
      <c r="U104" s="100"/>
    </row>
    <row r="105" spans="1:21">
      <c r="B105" s="109"/>
      <c r="C105" t="s">
        <v>141</v>
      </c>
      <c r="E105" s="73">
        <v>15</v>
      </c>
      <c r="H105" s="73">
        <v>4</v>
      </c>
      <c r="I105" s="74">
        <v>100</v>
      </c>
      <c r="J105" s="73">
        <v>60</v>
      </c>
      <c r="K105" s="77"/>
      <c r="L105" s="9">
        <v>2</v>
      </c>
      <c r="N105" s="9">
        <v>1</v>
      </c>
      <c r="O105" s="9">
        <v>3</v>
      </c>
      <c r="P105" s="103" t="e">
        <f>INDEX(#REF!,O105,N105)*E105*H105</f>
        <v>#REF!</v>
      </c>
      <c r="Q105" s="5" t="e">
        <f>P105*(1-K105)</f>
        <v>#REF!</v>
      </c>
      <c r="R105" s="105">
        <f t="shared" si="9"/>
        <v>367.5</v>
      </c>
      <c r="S105" s="105">
        <f t="shared" si="10"/>
        <v>76.5</v>
      </c>
      <c r="T105" s="5">
        <f t="shared" si="11"/>
        <v>444</v>
      </c>
      <c r="U105" s="12" t="s">
        <v>190</v>
      </c>
    </row>
    <row r="106" spans="1:21">
      <c r="B106" s="109"/>
      <c r="C106" t="s">
        <v>173</v>
      </c>
      <c r="I106" s="74"/>
      <c r="N106" s="9">
        <v>1</v>
      </c>
      <c r="O106" s="9">
        <v>3</v>
      </c>
      <c r="P106" s="103" t="e">
        <f>INDEX(#REF!,O106,N106)*E106*H106</f>
        <v>#REF!</v>
      </c>
      <c r="Q106" s="5" t="e">
        <f>P106*(1-K106)</f>
        <v>#REF!</v>
      </c>
      <c r="R106" s="105">
        <f t="shared" si="9"/>
        <v>0</v>
      </c>
      <c r="S106" s="105">
        <f t="shared" si="10"/>
        <v>0</v>
      </c>
      <c r="T106" s="5">
        <f t="shared" si="11"/>
        <v>0</v>
      </c>
      <c r="U106" s="12" t="s">
        <v>190</v>
      </c>
    </row>
    <row r="107" spans="1:21">
      <c r="B107" s="109"/>
      <c r="I107" s="74"/>
      <c r="P107" s="103"/>
      <c r="Q107" s="5"/>
      <c r="R107" s="105"/>
      <c r="S107" s="105"/>
      <c r="T107" s="5"/>
    </row>
    <row r="108" spans="1:21">
      <c r="A108" s="79"/>
      <c r="B108" s="108" t="s">
        <v>16</v>
      </c>
      <c r="C108" s="79"/>
      <c r="D108" s="79"/>
      <c r="E108" s="84">
        <v>16</v>
      </c>
      <c r="F108" s="82"/>
      <c r="G108" s="82"/>
      <c r="H108" s="79"/>
      <c r="I108" s="91"/>
      <c r="J108" s="80">
        <v>60</v>
      </c>
      <c r="K108" s="81"/>
      <c r="L108" s="82"/>
      <c r="M108" s="82"/>
      <c r="N108" s="82"/>
      <c r="O108" s="82"/>
      <c r="P108" s="102" t="e">
        <f>SUM(P109:P111)</f>
        <v>#REF!</v>
      </c>
      <c r="Q108" s="83" t="e">
        <f>SUM(Q109:Q111)</f>
        <v>#REF!</v>
      </c>
      <c r="R108" s="107">
        <f t="shared" si="9"/>
        <v>392</v>
      </c>
      <c r="S108" s="107">
        <f t="shared" si="10"/>
        <v>81.599999999999994</v>
      </c>
      <c r="T108" s="83">
        <f t="shared" si="11"/>
        <v>473.6</v>
      </c>
      <c r="U108" s="100"/>
    </row>
    <row r="109" spans="1:21">
      <c r="B109" s="109"/>
      <c r="C109" t="s">
        <v>162</v>
      </c>
      <c r="E109" s="73">
        <v>4</v>
      </c>
      <c r="H109">
        <v>4</v>
      </c>
      <c r="I109" s="74">
        <v>25</v>
      </c>
      <c r="J109" s="73">
        <f>E109*H109</f>
        <v>16</v>
      </c>
      <c r="K109" s="77"/>
      <c r="L109" s="9">
        <v>2</v>
      </c>
      <c r="N109" s="9">
        <v>1</v>
      </c>
      <c r="O109" s="9">
        <v>2</v>
      </c>
      <c r="P109" s="103" t="e">
        <f>INDEX(#REF!,O109,N109)*E109*H109</f>
        <v>#REF!</v>
      </c>
      <c r="Q109" s="5" t="e">
        <f>P109*(1-K109)</f>
        <v>#REF!</v>
      </c>
      <c r="R109" s="105">
        <f t="shared" si="9"/>
        <v>98</v>
      </c>
      <c r="S109" s="105">
        <f t="shared" si="10"/>
        <v>20.399999999999999</v>
      </c>
      <c r="T109" s="5">
        <f t="shared" si="11"/>
        <v>118.4</v>
      </c>
      <c r="U109" s="12" t="s">
        <v>194</v>
      </c>
    </row>
    <row r="110" spans="1:21">
      <c r="B110" s="109"/>
      <c r="C110" t="s">
        <v>143</v>
      </c>
      <c r="E110" s="73">
        <v>8</v>
      </c>
      <c r="H110">
        <v>4</v>
      </c>
      <c r="I110" s="74">
        <v>50</v>
      </c>
      <c r="J110" s="73">
        <f>E110*H110</f>
        <v>32</v>
      </c>
      <c r="K110" s="77"/>
      <c r="L110" s="9">
        <v>2</v>
      </c>
      <c r="N110" s="9">
        <v>1</v>
      </c>
      <c r="O110" s="9">
        <v>3</v>
      </c>
      <c r="P110" s="103" t="e">
        <f>INDEX(#REF!,O110,N110)*E110*H110</f>
        <v>#REF!</v>
      </c>
      <c r="Q110" s="5" t="e">
        <f>P110*(1-K110)</f>
        <v>#REF!</v>
      </c>
      <c r="R110" s="105">
        <f t="shared" si="9"/>
        <v>196</v>
      </c>
      <c r="S110" s="105">
        <f t="shared" si="10"/>
        <v>40.799999999999997</v>
      </c>
      <c r="T110" s="5">
        <f t="shared" si="11"/>
        <v>236.8</v>
      </c>
      <c r="U110" s="12" t="s">
        <v>188</v>
      </c>
    </row>
    <row r="111" spans="1:21">
      <c r="B111" s="109"/>
      <c r="C111" t="s">
        <v>151</v>
      </c>
      <c r="E111" s="73">
        <v>4</v>
      </c>
      <c r="H111">
        <v>3</v>
      </c>
      <c r="I111" s="74">
        <v>25</v>
      </c>
      <c r="J111" s="73">
        <f>E111*H111</f>
        <v>12</v>
      </c>
      <c r="K111" s="77"/>
      <c r="L111" s="9">
        <v>1</v>
      </c>
      <c r="N111" s="9">
        <v>1</v>
      </c>
      <c r="O111" s="9">
        <v>3</v>
      </c>
      <c r="P111" s="103" t="e">
        <f>INDEX(#REF!,O111,N111)*E111*H111</f>
        <v>#REF!</v>
      </c>
      <c r="Q111" s="5" t="e">
        <f>P111*(1-K111)</f>
        <v>#REF!</v>
      </c>
      <c r="R111" s="105">
        <f t="shared" si="9"/>
        <v>98</v>
      </c>
      <c r="S111" s="105">
        <f t="shared" si="10"/>
        <v>20.399999999999999</v>
      </c>
      <c r="T111" s="5">
        <f t="shared" si="11"/>
        <v>118.4</v>
      </c>
      <c r="U111" s="12" t="s">
        <v>14</v>
      </c>
    </row>
    <row r="112" spans="1:21">
      <c r="B112" s="109"/>
      <c r="I112" s="74"/>
      <c r="J112" s="73"/>
      <c r="K112" s="77"/>
      <c r="P112" s="103"/>
      <c r="Q112" s="5"/>
      <c r="R112" s="105"/>
      <c r="S112" s="105"/>
      <c r="T112" s="5"/>
    </row>
    <row r="113" spans="1:21">
      <c r="A113" s="79"/>
      <c r="B113" s="108" t="s">
        <v>175</v>
      </c>
      <c r="C113" s="79"/>
      <c r="D113" s="79"/>
      <c r="E113" s="84">
        <v>10</v>
      </c>
      <c r="F113" s="82"/>
      <c r="G113" s="82"/>
      <c r="H113" s="79"/>
      <c r="I113" s="91"/>
      <c r="J113" s="84">
        <v>27</v>
      </c>
      <c r="K113" s="85"/>
      <c r="L113" s="82"/>
      <c r="M113" s="82"/>
      <c r="N113" s="82"/>
      <c r="O113" s="82"/>
      <c r="P113" s="102" t="e">
        <f>SUM(P114:P116)</f>
        <v>#REF!</v>
      </c>
      <c r="Q113" s="83" t="e">
        <f>SUM(Q114:Q116)</f>
        <v>#REF!</v>
      </c>
      <c r="R113" s="107">
        <f t="shared" si="9"/>
        <v>245</v>
      </c>
      <c r="S113" s="107">
        <f t="shared" si="10"/>
        <v>51</v>
      </c>
      <c r="T113" s="83">
        <f t="shared" si="11"/>
        <v>296</v>
      </c>
      <c r="U113" s="100"/>
    </row>
    <row r="114" spans="1:21">
      <c r="B114" s="109"/>
      <c r="C114" t="s">
        <v>162</v>
      </c>
      <c r="E114" s="73">
        <v>4</v>
      </c>
      <c r="H114">
        <v>3</v>
      </c>
      <c r="I114" s="74">
        <v>40</v>
      </c>
      <c r="J114" s="73">
        <f>E114*H114</f>
        <v>12</v>
      </c>
      <c r="K114" s="77"/>
      <c r="L114" s="78">
        <v>1</v>
      </c>
      <c r="N114" s="9">
        <v>1</v>
      </c>
      <c r="O114" s="9">
        <v>2</v>
      </c>
      <c r="P114" s="103" t="e">
        <f>INDEX(#REF!,O114,N114)*E114*H114</f>
        <v>#REF!</v>
      </c>
      <c r="Q114" s="5" t="e">
        <f>P114*(1-K114)</f>
        <v>#REF!</v>
      </c>
      <c r="R114" s="105">
        <f t="shared" si="9"/>
        <v>98</v>
      </c>
      <c r="S114" s="105">
        <f t="shared" si="10"/>
        <v>20.399999999999999</v>
      </c>
      <c r="T114" s="5">
        <f t="shared" si="11"/>
        <v>118.4</v>
      </c>
      <c r="U114" s="12" t="s">
        <v>194</v>
      </c>
    </row>
    <row r="115" spans="1:21">
      <c r="B115" s="109"/>
      <c r="C115" t="s">
        <v>143</v>
      </c>
      <c r="E115" s="73">
        <v>3</v>
      </c>
      <c r="H115">
        <v>3</v>
      </c>
      <c r="I115" s="74">
        <v>30</v>
      </c>
      <c r="J115" s="73">
        <f>E115*H115</f>
        <v>9</v>
      </c>
      <c r="K115" s="77"/>
      <c r="L115" s="78">
        <v>1</v>
      </c>
      <c r="N115" s="9">
        <v>1</v>
      </c>
      <c r="O115" s="9">
        <v>3</v>
      </c>
      <c r="P115" s="103" t="e">
        <f>INDEX(#REF!,O115,N115)*E115*H115</f>
        <v>#REF!</v>
      </c>
      <c r="Q115" s="5" t="e">
        <f>P115*(1-K115)</f>
        <v>#REF!</v>
      </c>
      <c r="R115" s="105">
        <f t="shared" si="9"/>
        <v>73.5</v>
      </c>
      <c r="S115" s="105">
        <f t="shared" si="10"/>
        <v>15.299999999999999</v>
      </c>
      <c r="T115" s="5">
        <f t="shared" si="11"/>
        <v>88.8</v>
      </c>
      <c r="U115" s="12" t="s">
        <v>188</v>
      </c>
    </row>
    <row r="116" spans="1:21">
      <c r="B116" s="109"/>
      <c r="C116" t="s">
        <v>151</v>
      </c>
      <c r="E116" s="73">
        <v>3</v>
      </c>
      <c r="H116">
        <v>2</v>
      </c>
      <c r="I116" s="74">
        <v>30</v>
      </c>
      <c r="J116" s="73">
        <f>E116*H116</f>
        <v>6</v>
      </c>
      <c r="K116" s="77"/>
      <c r="L116" s="78">
        <v>1</v>
      </c>
      <c r="N116" s="9">
        <v>1</v>
      </c>
      <c r="O116" s="9">
        <v>3</v>
      </c>
      <c r="P116" s="103" t="e">
        <f>INDEX(#REF!,O116,N116)*E116*H116</f>
        <v>#REF!</v>
      </c>
      <c r="Q116" s="5" t="e">
        <f>P116*(1-K116)</f>
        <v>#REF!</v>
      </c>
      <c r="R116" s="105">
        <f t="shared" si="9"/>
        <v>73.5</v>
      </c>
      <c r="S116" s="105">
        <f t="shared" si="10"/>
        <v>15.299999999999999</v>
      </c>
      <c r="T116" s="5">
        <f t="shared" si="11"/>
        <v>88.8</v>
      </c>
      <c r="U116" s="12" t="s">
        <v>14</v>
      </c>
    </row>
    <row r="117" spans="1:21">
      <c r="B117" s="109"/>
      <c r="I117" s="74"/>
      <c r="J117" s="73"/>
      <c r="K117" s="77"/>
      <c r="P117" s="103"/>
      <c r="Q117" s="5"/>
      <c r="R117" s="105"/>
      <c r="S117" s="105"/>
      <c r="T117" s="5"/>
    </row>
    <row r="118" spans="1:21">
      <c r="A118" s="79"/>
      <c r="B118" s="108" t="s">
        <v>176</v>
      </c>
      <c r="C118" s="79"/>
      <c r="D118" s="79"/>
      <c r="E118" s="84">
        <v>32</v>
      </c>
      <c r="F118" s="82"/>
      <c r="G118" s="82"/>
      <c r="H118" s="79"/>
      <c r="I118" s="92"/>
      <c r="J118" s="84">
        <v>60</v>
      </c>
      <c r="K118" s="85"/>
      <c r="L118" s="82"/>
      <c r="M118" s="82"/>
      <c r="N118" s="82"/>
      <c r="O118" s="82"/>
      <c r="P118" s="102" t="e">
        <f>SUM(P119:P120)</f>
        <v>#REF!</v>
      </c>
      <c r="Q118" s="83" t="e">
        <f>SUM(Q119:Q120)</f>
        <v>#REF!</v>
      </c>
      <c r="R118" s="107">
        <f t="shared" si="9"/>
        <v>784</v>
      </c>
      <c r="S118" s="107">
        <f t="shared" si="10"/>
        <v>163.19999999999999</v>
      </c>
      <c r="T118" s="83">
        <f t="shared" si="11"/>
        <v>947.2</v>
      </c>
      <c r="U118" s="100"/>
    </row>
    <row r="119" spans="1:21">
      <c r="B119" s="109"/>
      <c r="C119" t="s">
        <v>162</v>
      </c>
      <c r="E119" s="73">
        <v>24</v>
      </c>
      <c r="H119">
        <v>2</v>
      </c>
      <c r="I119" s="74">
        <v>75</v>
      </c>
      <c r="J119" s="73">
        <f>E119*H119</f>
        <v>48</v>
      </c>
      <c r="K119" s="77"/>
      <c r="L119" s="78">
        <v>1</v>
      </c>
      <c r="N119" s="9">
        <v>1</v>
      </c>
      <c r="O119" s="9">
        <v>2</v>
      </c>
      <c r="P119" s="103" t="e">
        <f>INDEX(#REF!,O119,N119)*E119*H119</f>
        <v>#REF!</v>
      </c>
      <c r="Q119" s="5" t="e">
        <f>P119*(1-K119)</f>
        <v>#REF!</v>
      </c>
      <c r="R119" s="105">
        <f t="shared" si="9"/>
        <v>588</v>
      </c>
      <c r="S119" s="105">
        <f t="shared" si="10"/>
        <v>122.39999999999999</v>
      </c>
      <c r="T119" s="5">
        <f t="shared" si="11"/>
        <v>710.4</v>
      </c>
      <c r="U119" s="12" t="s">
        <v>195</v>
      </c>
    </row>
    <row r="120" spans="1:21">
      <c r="B120" s="109"/>
      <c r="C120" t="s">
        <v>151</v>
      </c>
      <c r="E120" s="73">
        <v>8</v>
      </c>
      <c r="H120">
        <v>1.5</v>
      </c>
      <c r="I120" s="74">
        <v>25</v>
      </c>
      <c r="J120" s="73">
        <f>E120*H120</f>
        <v>12</v>
      </c>
      <c r="K120" s="77"/>
      <c r="L120" s="78">
        <v>1</v>
      </c>
      <c r="N120" s="9">
        <v>1</v>
      </c>
      <c r="O120" s="9">
        <v>3</v>
      </c>
      <c r="P120" s="103" t="e">
        <f>INDEX(#REF!,O120,N120)*E120*H120</f>
        <v>#REF!</v>
      </c>
      <c r="Q120" s="5" t="e">
        <f>P120*(1-K120)</f>
        <v>#REF!</v>
      </c>
      <c r="R120" s="105">
        <f t="shared" si="9"/>
        <v>196</v>
      </c>
      <c r="S120" s="105">
        <f t="shared" si="10"/>
        <v>40.799999999999997</v>
      </c>
      <c r="T120" s="5">
        <f t="shared" si="11"/>
        <v>236.8</v>
      </c>
      <c r="U120" s="12" t="s">
        <v>196</v>
      </c>
    </row>
    <row r="121" spans="1:21">
      <c r="B121" s="109"/>
      <c r="J121" s="73"/>
      <c r="K121" s="77"/>
      <c r="P121" s="103"/>
      <c r="Q121" s="5"/>
      <c r="R121" s="105"/>
      <c r="S121" s="105"/>
      <c r="T121" s="5"/>
    </row>
    <row r="122" spans="1:21">
      <c r="A122" s="79"/>
      <c r="B122" s="108" t="s">
        <v>177</v>
      </c>
      <c r="C122" s="79"/>
      <c r="D122" s="79"/>
      <c r="E122" s="84">
        <v>148</v>
      </c>
      <c r="F122" s="82"/>
      <c r="G122" s="82"/>
      <c r="H122" s="79"/>
      <c r="I122" s="80"/>
      <c r="J122" s="84">
        <v>222</v>
      </c>
      <c r="K122" s="85"/>
      <c r="L122" s="82"/>
      <c r="M122" s="82"/>
      <c r="N122" s="82"/>
      <c r="O122" s="82"/>
      <c r="P122" s="102" t="e">
        <f>SUM(P123:P124)</f>
        <v>#REF!</v>
      </c>
      <c r="Q122" s="83" t="e">
        <f>SUM(Q123:Q124)</f>
        <v>#REF!</v>
      </c>
      <c r="R122" s="107">
        <f t="shared" si="9"/>
        <v>3626</v>
      </c>
      <c r="S122" s="107">
        <f t="shared" si="10"/>
        <v>754.8</v>
      </c>
      <c r="T122" s="83">
        <f t="shared" si="11"/>
        <v>4380.8</v>
      </c>
      <c r="U122" s="100"/>
    </row>
    <row r="123" spans="1:21">
      <c r="B123" s="109"/>
      <c r="C123" t="s">
        <v>178</v>
      </c>
      <c r="E123" s="73">
        <v>60</v>
      </c>
      <c r="H123">
        <v>1.5</v>
      </c>
      <c r="I123">
        <v>40</v>
      </c>
      <c r="J123" s="73">
        <f>E123*H123</f>
        <v>90</v>
      </c>
      <c r="K123" s="77"/>
      <c r="L123" s="9">
        <v>1</v>
      </c>
      <c r="N123" s="9">
        <v>1</v>
      </c>
      <c r="O123" s="9">
        <v>3</v>
      </c>
      <c r="P123" s="103" t="e">
        <f>INDEX(#REF!,O123,N123)*E123*H123</f>
        <v>#REF!</v>
      </c>
      <c r="Q123" s="5" t="e">
        <f>P123*(1-K123)</f>
        <v>#REF!</v>
      </c>
      <c r="R123" s="105">
        <f t="shared" si="9"/>
        <v>1470</v>
      </c>
      <c r="S123" s="105">
        <f t="shared" si="10"/>
        <v>306</v>
      </c>
      <c r="T123" s="5">
        <f t="shared" si="11"/>
        <v>1776</v>
      </c>
      <c r="U123" s="12" t="s">
        <v>195</v>
      </c>
    </row>
    <row r="124" spans="1:21">
      <c r="B124" s="109"/>
      <c r="C124" t="s">
        <v>162</v>
      </c>
      <c r="E124" s="73">
        <v>88</v>
      </c>
      <c r="H124">
        <v>1.5</v>
      </c>
      <c r="I124">
        <v>60</v>
      </c>
      <c r="J124" s="73">
        <f>E124*H124</f>
        <v>132</v>
      </c>
      <c r="K124" s="77"/>
      <c r="L124" s="9">
        <v>1</v>
      </c>
      <c r="N124" s="9">
        <v>1</v>
      </c>
      <c r="O124" s="9">
        <v>2</v>
      </c>
      <c r="P124" s="103" t="e">
        <f>INDEX(#REF!,O124,N124)*E124*H124</f>
        <v>#REF!</v>
      </c>
      <c r="Q124" s="5" t="e">
        <f>P124*(1-K124)</f>
        <v>#REF!</v>
      </c>
      <c r="R124" s="105">
        <f t="shared" si="9"/>
        <v>2156</v>
      </c>
      <c r="S124" s="105">
        <f t="shared" si="10"/>
        <v>448.79999999999995</v>
      </c>
      <c r="T124" s="5">
        <f t="shared" si="11"/>
        <v>2604.8000000000002</v>
      </c>
      <c r="U124" s="12" t="s">
        <v>197</v>
      </c>
    </row>
    <row r="125" spans="1:21">
      <c r="B125" s="109"/>
      <c r="J125" s="73"/>
      <c r="K125" s="77"/>
      <c r="P125" s="103"/>
      <c r="Q125" s="5"/>
      <c r="R125" s="105"/>
      <c r="S125" s="105"/>
      <c r="T125" s="5"/>
    </row>
    <row r="126" spans="1:21">
      <c r="A126" s="79"/>
      <c r="B126" s="108" t="s">
        <v>179</v>
      </c>
      <c r="C126" s="79"/>
      <c r="D126" s="79"/>
      <c r="E126" s="84">
        <v>80</v>
      </c>
      <c r="F126" s="82"/>
      <c r="G126" s="82"/>
      <c r="H126" s="79"/>
      <c r="I126" s="80"/>
      <c r="J126" s="84">
        <v>300</v>
      </c>
      <c r="K126" s="85"/>
      <c r="L126" s="82"/>
      <c r="M126" s="82"/>
      <c r="N126" s="82"/>
      <c r="O126" s="82"/>
      <c r="P126" s="102" t="e">
        <f>SUM(P127:P130)</f>
        <v>#REF!</v>
      </c>
      <c r="Q126" s="83" t="e">
        <f>SUM(Q127:Q130)</f>
        <v>#REF!</v>
      </c>
      <c r="R126" s="107">
        <f t="shared" si="9"/>
        <v>1960</v>
      </c>
      <c r="S126" s="107">
        <f t="shared" si="10"/>
        <v>408</v>
      </c>
      <c r="T126" s="83">
        <f t="shared" si="11"/>
        <v>2368</v>
      </c>
      <c r="U126" s="100"/>
    </row>
    <row r="127" spans="1:21">
      <c r="B127" s="109"/>
      <c r="C127" t="s">
        <v>180</v>
      </c>
      <c r="E127" s="73">
        <v>16</v>
      </c>
      <c r="F127" s="9">
        <v>15</v>
      </c>
      <c r="G127" s="9">
        <v>20</v>
      </c>
      <c r="H127">
        <v>6</v>
      </c>
      <c r="I127">
        <v>20</v>
      </c>
      <c r="J127" s="73">
        <f>E127*H127</f>
        <v>96</v>
      </c>
      <c r="K127" s="77"/>
      <c r="L127" s="9">
        <v>1</v>
      </c>
      <c r="N127" s="9">
        <v>1</v>
      </c>
      <c r="O127" s="9">
        <v>2</v>
      </c>
      <c r="P127" s="103" t="e">
        <f>INDEX(#REF!,O127,N127)*E127*H127</f>
        <v>#REF!</v>
      </c>
      <c r="Q127" s="5" t="e">
        <f>P127*(1-K127)</f>
        <v>#REF!</v>
      </c>
      <c r="R127" s="105">
        <f t="shared" si="9"/>
        <v>392</v>
      </c>
      <c r="S127" s="105">
        <f t="shared" si="10"/>
        <v>81.599999999999994</v>
      </c>
      <c r="T127" s="5">
        <f t="shared" si="11"/>
        <v>473.6</v>
      </c>
      <c r="U127" s="12" t="s">
        <v>14</v>
      </c>
    </row>
    <row r="128" spans="1:21">
      <c r="B128" s="109"/>
      <c r="C128" t="s">
        <v>181</v>
      </c>
      <c r="E128" s="73">
        <v>4</v>
      </c>
      <c r="F128" s="9">
        <v>10</v>
      </c>
      <c r="G128" s="9">
        <v>15</v>
      </c>
      <c r="H128">
        <v>6</v>
      </c>
      <c r="I128">
        <v>5</v>
      </c>
      <c r="J128" s="73">
        <f>E128*H128</f>
        <v>24</v>
      </c>
      <c r="K128" s="77"/>
      <c r="L128" s="9">
        <v>3</v>
      </c>
      <c r="N128" s="9">
        <v>1</v>
      </c>
      <c r="O128" s="9">
        <v>2</v>
      </c>
      <c r="P128" s="103" t="e">
        <f>INDEX(#REF!,O128,N128)*E128*H128</f>
        <v>#REF!</v>
      </c>
      <c r="Q128" s="5" t="e">
        <f>P128*(1-K128)</f>
        <v>#REF!</v>
      </c>
      <c r="R128" s="105">
        <f t="shared" si="9"/>
        <v>98</v>
      </c>
      <c r="S128" s="105">
        <f t="shared" si="10"/>
        <v>20.399999999999999</v>
      </c>
      <c r="T128" s="5">
        <f t="shared" si="11"/>
        <v>118.4</v>
      </c>
      <c r="U128" s="12" t="s">
        <v>14</v>
      </c>
    </row>
    <row r="129" spans="1:21">
      <c r="B129" s="109"/>
      <c r="C129" t="s">
        <v>143</v>
      </c>
      <c r="E129" s="73">
        <v>56</v>
      </c>
      <c r="H129">
        <v>3</v>
      </c>
      <c r="I129">
        <v>70</v>
      </c>
      <c r="J129" s="73">
        <f>E129*H129</f>
        <v>168</v>
      </c>
      <c r="K129" s="77"/>
      <c r="L129" s="9">
        <v>2</v>
      </c>
      <c r="N129" s="9">
        <v>1</v>
      </c>
      <c r="O129" s="9">
        <v>3</v>
      </c>
      <c r="P129" s="103" t="e">
        <f>INDEX(#REF!,O129,N129)*E129*H129</f>
        <v>#REF!</v>
      </c>
      <c r="Q129" s="5" t="e">
        <f>P129*(1-K129)</f>
        <v>#REF!</v>
      </c>
      <c r="R129" s="105">
        <f t="shared" si="9"/>
        <v>1372</v>
      </c>
      <c r="S129" s="105">
        <f t="shared" si="10"/>
        <v>285.59999999999997</v>
      </c>
      <c r="T129" s="5">
        <f t="shared" si="11"/>
        <v>1657.6</v>
      </c>
      <c r="U129" s="12" t="s">
        <v>198</v>
      </c>
    </row>
    <row r="130" spans="1:21">
      <c r="B130" s="109"/>
      <c r="C130" t="s">
        <v>151</v>
      </c>
      <c r="E130" s="73">
        <v>4</v>
      </c>
      <c r="H130">
        <v>3</v>
      </c>
      <c r="I130">
        <v>5</v>
      </c>
      <c r="J130" s="73">
        <f>E130*H130</f>
        <v>12</v>
      </c>
      <c r="K130" s="77"/>
      <c r="L130" s="9">
        <v>1</v>
      </c>
      <c r="N130" s="9">
        <v>1</v>
      </c>
      <c r="O130" s="9">
        <v>3</v>
      </c>
      <c r="P130" s="103" t="e">
        <f>INDEX(#REF!,O130,N130)*E130*H130</f>
        <v>#REF!</v>
      </c>
      <c r="Q130" s="5" t="e">
        <f>P130*(1-K130)</f>
        <v>#REF!</v>
      </c>
      <c r="R130" s="105">
        <f t="shared" si="9"/>
        <v>98</v>
      </c>
      <c r="S130" s="105">
        <f t="shared" si="10"/>
        <v>20.399999999999999</v>
      </c>
      <c r="T130" s="5">
        <f t="shared" si="11"/>
        <v>118.4</v>
      </c>
      <c r="U130" s="12" t="s">
        <v>14</v>
      </c>
    </row>
    <row r="131" spans="1:21">
      <c r="B131" s="109"/>
      <c r="E131" s="73"/>
      <c r="J131" s="73"/>
      <c r="K131" s="77"/>
      <c r="P131" s="103"/>
      <c r="Q131" s="5"/>
      <c r="R131" s="105"/>
      <c r="S131" s="105"/>
      <c r="T131" s="5"/>
    </row>
    <row r="132" spans="1:21">
      <c r="A132" s="79"/>
      <c r="B132" s="108" t="s">
        <v>182</v>
      </c>
      <c r="C132" s="79"/>
      <c r="D132" s="79"/>
      <c r="E132" s="84">
        <v>72</v>
      </c>
      <c r="F132" s="82"/>
      <c r="G132" s="82"/>
      <c r="H132" s="79"/>
      <c r="I132" s="79"/>
      <c r="J132" s="84">
        <v>216</v>
      </c>
      <c r="K132" s="85"/>
      <c r="L132" s="82"/>
      <c r="M132" s="82"/>
      <c r="N132" s="82"/>
      <c r="O132" s="82"/>
      <c r="P132" s="102" t="e">
        <f>SUM(P133:P135)</f>
        <v>#REF!</v>
      </c>
      <c r="Q132" s="83" t="e">
        <f>SUM(Q133:Q135)</f>
        <v>#REF!</v>
      </c>
      <c r="R132" s="107">
        <f t="shared" si="9"/>
        <v>1764</v>
      </c>
      <c r="S132" s="107">
        <f t="shared" si="10"/>
        <v>367.2</v>
      </c>
      <c r="T132" s="83">
        <f t="shared" si="11"/>
        <v>2131.1999999999998</v>
      </c>
      <c r="U132" s="100"/>
    </row>
    <row r="133" spans="1:21">
      <c r="A133" s="93"/>
      <c r="B133" s="110"/>
      <c r="C133" s="93" t="s">
        <v>183</v>
      </c>
      <c r="D133" s="93"/>
      <c r="E133" s="95">
        <v>26</v>
      </c>
      <c r="F133" s="94"/>
      <c r="G133" s="94"/>
      <c r="H133" s="93">
        <v>3</v>
      </c>
      <c r="I133" s="95">
        <v>36</v>
      </c>
      <c r="J133" s="95">
        <f>E133*H133</f>
        <v>78</v>
      </c>
      <c r="K133" s="96"/>
      <c r="L133" s="96">
        <v>4</v>
      </c>
      <c r="M133" s="94"/>
      <c r="N133" s="94">
        <v>2</v>
      </c>
      <c r="O133" s="94">
        <v>2</v>
      </c>
      <c r="P133" s="104" t="e">
        <f>INDEX(#REF!,O133,N133)*E133*H133</f>
        <v>#REF!</v>
      </c>
      <c r="Q133" s="97" t="e">
        <f>P133*(1-K133)</f>
        <v>#REF!</v>
      </c>
      <c r="R133" s="106">
        <f t="shared" si="9"/>
        <v>637</v>
      </c>
      <c r="S133" s="106">
        <f t="shared" si="10"/>
        <v>132.6</v>
      </c>
      <c r="T133" s="97">
        <f t="shared" si="11"/>
        <v>769.6</v>
      </c>
      <c r="U133" s="101" t="s">
        <v>199</v>
      </c>
    </row>
    <row r="134" spans="1:21">
      <c r="B134" s="109"/>
      <c r="C134" t="s">
        <v>141</v>
      </c>
      <c r="E134" s="73">
        <v>36</v>
      </c>
      <c r="H134">
        <v>3</v>
      </c>
      <c r="I134" s="73">
        <v>50</v>
      </c>
      <c r="J134" s="73">
        <f>E134*H134</f>
        <v>108</v>
      </c>
      <c r="K134" s="77"/>
      <c r="L134" s="77">
        <v>3</v>
      </c>
      <c r="N134" s="9">
        <v>1</v>
      </c>
      <c r="O134" s="9">
        <v>3</v>
      </c>
      <c r="P134" s="103" t="e">
        <f>INDEX(#REF!,O134,N134)*E134*H134</f>
        <v>#REF!</v>
      </c>
      <c r="Q134" s="5" t="e">
        <f>P134*(1-K134)</f>
        <v>#REF!</v>
      </c>
      <c r="R134" s="105">
        <f t="shared" si="9"/>
        <v>882</v>
      </c>
      <c r="S134" s="105">
        <f t="shared" si="10"/>
        <v>183.6</v>
      </c>
      <c r="T134" s="5">
        <f t="shared" si="11"/>
        <v>1065.5999999999999</v>
      </c>
      <c r="U134" s="12" t="s">
        <v>190</v>
      </c>
    </row>
    <row r="135" spans="1:21">
      <c r="B135" s="109"/>
      <c r="C135" t="s">
        <v>151</v>
      </c>
      <c r="E135" s="73">
        <v>10</v>
      </c>
      <c r="H135">
        <v>3</v>
      </c>
      <c r="I135" s="73">
        <v>14</v>
      </c>
      <c r="J135" s="73">
        <f>E135*H135</f>
        <v>30</v>
      </c>
      <c r="K135" s="77"/>
      <c r="L135" s="77">
        <v>1</v>
      </c>
      <c r="N135" s="9">
        <v>1</v>
      </c>
      <c r="O135" s="9">
        <v>3</v>
      </c>
      <c r="P135" s="103" t="e">
        <f>INDEX(#REF!,O135,N135)*E135*H135</f>
        <v>#REF!</v>
      </c>
      <c r="Q135" s="5" t="e">
        <f>P135*(1-K135)</f>
        <v>#REF!</v>
      </c>
      <c r="R135" s="105">
        <f t="shared" si="9"/>
        <v>245</v>
      </c>
      <c r="S135" s="105">
        <f t="shared" si="10"/>
        <v>51</v>
      </c>
      <c r="T135" s="5">
        <f t="shared" si="11"/>
        <v>296</v>
      </c>
      <c r="U135" s="12" t="s">
        <v>14</v>
      </c>
    </row>
    <row r="136" spans="1:21">
      <c r="Q136" s="5"/>
    </row>
    <row r="137" spans="1:21">
      <c r="A137" s="44"/>
      <c r="B137" s="13"/>
      <c r="C137" s="13"/>
      <c r="D137" s="64" t="s">
        <v>207</v>
      </c>
      <c r="E137" s="71">
        <f>COUNT(Q132,Q126,Q122,Q118,Q113,Q108,Q104,Q101,Q95,Q89,Q83,Q77,Q71,Q61,Q52,Q49,Q45,Q41,Q36,Q31,Q23,Q20,Q13,Q10)</f>
        <v>0</v>
      </c>
      <c r="F137" s="45"/>
      <c r="G137" s="43"/>
      <c r="H137" s="43"/>
      <c r="I137" s="43"/>
      <c r="J137" s="43"/>
      <c r="K137" s="43"/>
      <c r="L137" s="43"/>
      <c r="M137" s="43"/>
      <c r="N137" s="43"/>
      <c r="O137" s="61"/>
      <c r="P137" s="64" t="s">
        <v>134</v>
      </c>
      <c r="Q137" s="14" t="e">
        <f>SUM(Q132,Q126,Q122,Q118,Q113,Q108,Q104,Q101,Q95,Q89,Q83,Q77,Q71,Q61,Q52,Q49,Q45,Q41,Q36,Q31,Q23,Q20,Q13,Q10)</f>
        <v>#REF!</v>
      </c>
      <c r="R137" s="17"/>
      <c r="S137" s="64" t="s">
        <v>206</v>
      </c>
      <c r="T137" s="14">
        <f>SUM(T132,T126,T122,T118,T113,T108,T104,T101,T95,T89,T83,T77,T71,T61,T52,T49,T45,T41,T36,T31,T23,T20,T13,T10)</f>
        <v>43378.80000000001</v>
      </c>
      <c r="U137" s="62"/>
    </row>
    <row r="138" spans="1:21">
      <c r="A138" s="44"/>
      <c r="B138" s="44"/>
      <c r="C138" s="45"/>
      <c r="D138" s="45"/>
      <c r="E138" s="45"/>
      <c r="F138" s="45"/>
      <c r="G138" s="46"/>
      <c r="H138" s="46"/>
      <c r="I138" s="46"/>
      <c r="J138" s="46"/>
      <c r="K138" s="47"/>
      <c r="L138" s="46"/>
      <c r="M138" s="46"/>
      <c r="N138" s="46"/>
      <c r="O138" s="61"/>
      <c r="P138" s="62"/>
      <c r="Q138" s="63"/>
      <c r="R138" s="61"/>
      <c r="S138" s="61"/>
      <c r="T138" s="62"/>
      <c r="U138" s="62"/>
    </row>
    <row r="140" spans="1:21">
      <c r="U140"/>
    </row>
    <row r="141" spans="1:21">
      <c r="U141"/>
    </row>
  </sheetData>
  <mergeCells count="1">
    <mergeCell ref="F9:G9"/>
  </mergeCells>
  <phoneticPr fontId="8" type="noConversion"/>
  <conditionalFormatting sqref="C10">
    <cfRule type="cellIs" dxfId="0" priority="1" stopIfTrue="1" operator="equal">
      <formula>$C$10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  <pageSetUpPr fitToPage="1"/>
  </sheetPr>
  <dimension ref="A3:R256"/>
  <sheetViews>
    <sheetView workbookViewId="0">
      <selection activeCell="A20" sqref="A20:I23"/>
    </sheetView>
  </sheetViews>
  <sheetFormatPr defaultRowHeight="12.75"/>
  <cols>
    <col min="1" max="1" width="7.7109375" customWidth="1"/>
    <col min="2" max="2" width="5.85546875" customWidth="1"/>
    <col min="3" max="3" width="22.28515625" bestFit="1" customWidth="1"/>
    <col min="4" max="4" width="20" customWidth="1"/>
    <col min="5" max="8" width="6.7109375" style="40" customWidth="1"/>
    <col min="9" max="9" width="6.7109375" style="42" customWidth="1"/>
    <col min="10" max="11" width="6.7109375" style="40" customWidth="1"/>
    <col min="12" max="12" width="6.7109375" style="41" customWidth="1"/>
    <col min="13" max="13" width="16" style="7" customWidth="1"/>
    <col min="14" max="14" width="14.85546875" bestFit="1" customWidth="1"/>
    <col min="15" max="15" width="8.85546875" bestFit="1" customWidth="1"/>
    <col min="16" max="16" width="9.28515625" customWidth="1"/>
    <col min="17" max="17" width="9" customWidth="1"/>
    <col min="18" max="18" width="13.42578125" customWidth="1"/>
  </cols>
  <sheetData>
    <row r="3" spans="1:18">
      <c r="A3" t="s">
        <v>31</v>
      </c>
      <c r="C3" s="6" t="s">
        <v>32</v>
      </c>
    </row>
    <row r="4" spans="1:18">
      <c r="A4" s="12" t="s">
        <v>4</v>
      </c>
      <c r="C4" s="11">
        <v>350</v>
      </c>
    </row>
    <row r="6" spans="1:18">
      <c r="A6" s="6" t="s">
        <v>51</v>
      </c>
      <c r="D6" s="6"/>
    </row>
    <row r="7" spans="1:18">
      <c r="A7" s="6" t="s">
        <v>35</v>
      </c>
      <c r="D7" s="6"/>
    </row>
    <row r="9" spans="1:18" s="8" customFormat="1" ht="43.5" customHeight="1">
      <c r="A9" s="16" t="s">
        <v>28</v>
      </c>
      <c r="B9" s="16" t="s">
        <v>11</v>
      </c>
      <c r="C9" s="16" t="s">
        <v>0</v>
      </c>
      <c r="D9" s="15"/>
      <c r="E9" s="16" t="s">
        <v>33</v>
      </c>
      <c r="F9" s="16" t="s">
        <v>34</v>
      </c>
      <c r="G9" s="16" t="s">
        <v>36</v>
      </c>
      <c r="H9" s="16" t="s">
        <v>57</v>
      </c>
      <c r="I9" s="48" t="s">
        <v>1</v>
      </c>
      <c r="J9" s="16" t="s">
        <v>29</v>
      </c>
      <c r="K9" s="16" t="s">
        <v>2</v>
      </c>
      <c r="L9" s="16" t="s">
        <v>3</v>
      </c>
      <c r="M9" s="15" t="s">
        <v>37</v>
      </c>
      <c r="N9" s="15" t="s">
        <v>38</v>
      </c>
      <c r="O9" s="16" t="s">
        <v>129</v>
      </c>
      <c r="P9" s="16" t="s">
        <v>130</v>
      </c>
      <c r="Q9" s="16" t="s">
        <v>131</v>
      </c>
      <c r="R9" s="16" t="s">
        <v>132</v>
      </c>
    </row>
    <row r="10" spans="1:18">
      <c r="A10" s="49">
        <v>1</v>
      </c>
      <c r="B10" s="7" t="s">
        <v>22</v>
      </c>
      <c r="C10" s="7" t="e">
        <f>VLOOKUP(B10,#REF!,3,)</f>
        <v>#REF!</v>
      </c>
      <c r="D10" s="7" t="e">
        <f>VLOOKUP(B10,#REF!,2,)</f>
        <v>#REF!</v>
      </c>
      <c r="E10" s="40">
        <v>30</v>
      </c>
      <c r="F10" s="40">
        <v>6</v>
      </c>
      <c r="G10" s="40">
        <v>8</v>
      </c>
      <c r="H10" s="40">
        <v>30</v>
      </c>
      <c r="I10" s="42">
        <v>0.6</v>
      </c>
      <c r="J10" s="40">
        <v>3</v>
      </c>
      <c r="K10" s="40">
        <v>4</v>
      </c>
      <c r="L10" s="41" t="e">
        <f>VLOOKUP(C10,[0]!dlo,3)</f>
        <v>#REF!</v>
      </c>
      <c r="M10" s="67" t="e">
        <f>INDEX(#REF!,E10/5,L10)*0.4</f>
        <v>#REF!</v>
      </c>
      <c r="N10" s="69" t="e">
        <f t="shared" ref="N10:N73" si="0">M10*(1-I10)</f>
        <v>#REF!</v>
      </c>
      <c r="O10" s="68">
        <f>VLOOKUP(H10,li,9)</f>
        <v>115</v>
      </c>
      <c r="P10" s="68">
        <f t="shared" ref="P10:P73" si="1">VLOOKUP(H10,pa,9)</f>
        <v>201</v>
      </c>
      <c r="Q10" s="68">
        <v>291</v>
      </c>
      <c r="R10" s="70">
        <f>SUM(O10:Q10)</f>
        <v>607</v>
      </c>
    </row>
    <row r="11" spans="1:18">
      <c r="A11" s="49">
        <v>2</v>
      </c>
      <c r="B11" s="7" t="s">
        <v>13</v>
      </c>
      <c r="C11" s="7" t="e">
        <f>VLOOKUP(B11,#REF!,3,)</f>
        <v>#REF!</v>
      </c>
      <c r="D11" s="7" t="e">
        <f>VLOOKUP(B11,#REF!,2,)</f>
        <v>#REF!</v>
      </c>
      <c r="E11" s="40">
        <v>5</v>
      </c>
      <c r="F11" s="40">
        <v>2.5</v>
      </c>
      <c r="G11" s="40">
        <v>2.5</v>
      </c>
      <c r="H11" s="40">
        <v>5</v>
      </c>
      <c r="I11" s="42">
        <v>0</v>
      </c>
      <c r="J11" s="40">
        <v>2</v>
      </c>
      <c r="K11" s="40">
        <v>1</v>
      </c>
      <c r="L11" s="41" t="e">
        <f>VLOOKUP(C11,[0]!dlo,3)</f>
        <v>#REF!</v>
      </c>
      <c r="M11" s="67" t="e">
        <f>INDEX(#REF!,E11/5,L11)*0.4</f>
        <v>#REF!</v>
      </c>
      <c r="N11" s="69" t="e">
        <f t="shared" si="0"/>
        <v>#REF!</v>
      </c>
      <c r="O11" s="68">
        <f>VLOOKUP(H11,je,9)</f>
        <v>65.5</v>
      </c>
      <c r="P11" s="68">
        <f t="shared" si="1"/>
        <v>201</v>
      </c>
      <c r="Q11" s="68">
        <v>291</v>
      </c>
      <c r="R11" s="70">
        <f t="shared" ref="R11:R74" si="2">SUM(O11:Q11)</f>
        <v>557.5</v>
      </c>
    </row>
    <row r="12" spans="1:18">
      <c r="A12" s="49">
        <v>3</v>
      </c>
      <c r="B12" t="s">
        <v>20</v>
      </c>
      <c r="C12" s="7" t="e">
        <f>VLOOKUP(B12,#REF!,3,)</f>
        <v>#REF!</v>
      </c>
      <c r="D12" s="7" t="e">
        <f>VLOOKUP(B12,#REF!,2,)</f>
        <v>#REF!</v>
      </c>
      <c r="E12" s="40">
        <v>15</v>
      </c>
      <c r="F12" s="40">
        <v>3</v>
      </c>
      <c r="G12" s="40">
        <v>4</v>
      </c>
      <c r="H12" s="40">
        <v>20</v>
      </c>
      <c r="I12" s="42">
        <v>0.4</v>
      </c>
      <c r="J12" s="40">
        <v>4</v>
      </c>
      <c r="K12" s="40">
        <v>4</v>
      </c>
      <c r="L12" s="41" t="e">
        <f>VLOOKUP(C12,[0]!dlo,3)</f>
        <v>#REF!</v>
      </c>
      <c r="M12" s="67" t="e">
        <f>INDEX(#REF!,E12/5,L12)*0.4</f>
        <v>#REF!</v>
      </c>
      <c r="N12" s="69" t="e">
        <f t="shared" si="0"/>
        <v>#REF!</v>
      </c>
      <c r="O12" s="68">
        <f>VLOOKUP(H12,li,9)</f>
        <v>115</v>
      </c>
      <c r="P12" s="68">
        <f t="shared" si="1"/>
        <v>201</v>
      </c>
      <c r="Q12" s="68">
        <v>291</v>
      </c>
      <c r="R12" s="70">
        <f t="shared" si="2"/>
        <v>607</v>
      </c>
    </row>
    <row r="13" spans="1:18">
      <c r="A13" s="49">
        <v>4</v>
      </c>
      <c r="B13" t="s">
        <v>20</v>
      </c>
      <c r="C13" s="7" t="e">
        <f>VLOOKUP(B13,#REF!,3,)</f>
        <v>#REF!</v>
      </c>
      <c r="D13" s="7" t="e">
        <f>VLOOKUP(B13,#REF!,2,)</f>
        <v>#REF!</v>
      </c>
      <c r="E13" s="40">
        <v>10</v>
      </c>
      <c r="F13" s="40">
        <v>2</v>
      </c>
      <c r="G13" s="40">
        <v>3</v>
      </c>
      <c r="H13" s="40">
        <v>10</v>
      </c>
      <c r="I13" s="42">
        <v>0.6</v>
      </c>
      <c r="J13" s="40">
        <v>5</v>
      </c>
      <c r="K13" s="40">
        <v>5</v>
      </c>
      <c r="L13" s="41" t="e">
        <f>VLOOKUP(C13,[0]!dlo,3)</f>
        <v>#REF!</v>
      </c>
      <c r="M13" s="67" t="e">
        <f>INDEX(#REF!,E13/5,L13)*0.4</f>
        <v>#REF!</v>
      </c>
      <c r="N13" s="69" t="e">
        <f t="shared" si="0"/>
        <v>#REF!</v>
      </c>
      <c r="O13" s="68">
        <f>VLOOKUP(H13,li,9)</f>
        <v>115</v>
      </c>
      <c r="P13" s="68">
        <f t="shared" si="1"/>
        <v>201</v>
      </c>
      <c r="Q13" s="68">
        <v>291</v>
      </c>
      <c r="R13" s="70">
        <f t="shared" si="2"/>
        <v>607</v>
      </c>
    </row>
    <row r="14" spans="1:18">
      <c r="A14" s="49">
        <v>5</v>
      </c>
      <c r="B14" s="7" t="s">
        <v>18</v>
      </c>
      <c r="C14" s="7" t="e">
        <f>VLOOKUP(B14,#REF!,3,)</f>
        <v>#REF!</v>
      </c>
      <c r="D14" s="7" t="e">
        <f>VLOOKUP(B14,#REF!,2,)</f>
        <v>#REF!</v>
      </c>
      <c r="E14" s="40">
        <v>40</v>
      </c>
      <c r="F14" s="40">
        <v>12</v>
      </c>
      <c r="G14" s="40">
        <v>14</v>
      </c>
      <c r="H14" s="40">
        <v>40</v>
      </c>
      <c r="I14" s="42">
        <v>0.2</v>
      </c>
      <c r="J14" s="40">
        <v>3</v>
      </c>
      <c r="K14" s="40">
        <v>2</v>
      </c>
      <c r="L14" s="41" t="e">
        <f>VLOOKUP(C14,[0]!dlo,3)</f>
        <v>#REF!</v>
      </c>
      <c r="M14" s="67" t="e">
        <f>INDEX(#REF!,E14/5,L14)*0.4</f>
        <v>#REF!</v>
      </c>
      <c r="N14" s="69" t="e">
        <f t="shared" si="0"/>
        <v>#REF!</v>
      </c>
      <c r="O14" s="68">
        <f>VLOOKUP(H14,li,9)</f>
        <v>206</v>
      </c>
      <c r="P14" s="68">
        <f t="shared" si="1"/>
        <v>390</v>
      </c>
      <c r="Q14" s="68">
        <v>291</v>
      </c>
      <c r="R14" s="70">
        <f t="shared" si="2"/>
        <v>887</v>
      </c>
    </row>
    <row r="15" spans="1:18">
      <c r="A15" s="49">
        <v>6</v>
      </c>
      <c r="B15" s="7" t="s">
        <v>25</v>
      </c>
      <c r="C15" s="7" t="e">
        <f>VLOOKUP(B15,#REF!,3,)</f>
        <v>#REF!</v>
      </c>
      <c r="D15" s="7" t="e">
        <f>VLOOKUP(B15,#REF!,2,)</f>
        <v>#REF!</v>
      </c>
      <c r="E15" s="40">
        <v>10</v>
      </c>
      <c r="F15" s="40">
        <v>3</v>
      </c>
      <c r="G15" s="40">
        <v>4</v>
      </c>
      <c r="H15" s="40">
        <v>10</v>
      </c>
      <c r="I15" s="42">
        <v>0.5</v>
      </c>
      <c r="J15" s="40">
        <v>1</v>
      </c>
      <c r="K15" s="40">
        <v>4</v>
      </c>
      <c r="L15" s="41" t="e">
        <f>VLOOKUP(C15,[0]!dlo,3)</f>
        <v>#REF!</v>
      </c>
      <c r="M15" s="67" t="e">
        <f>INDEX(#REF!,E15/5,L15)*0.4</f>
        <v>#REF!</v>
      </c>
      <c r="N15" s="69" t="e">
        <f t="shared" si="0"/>
        <v>#REF!</v>
      </c>
      <c r="O15" s="68">
        <f>VLOOKUP(H15,li,9)</f>
        <v>115</v>
      </c>
      <c r="P15" s="68">
        <f t="shared" si="1"/>
        <v>201</v>
      </c>
      <c r="Q15" s="68">
        <v>291</v>
      </c>
      <c r="R15" s="70">
        <f t="shared" si="2"/>
        <v>607</v>
      </c>
    </row>
    <row r="16" spans="1:18">
      <c r="A16" s="49">
        <v>7</v>
      </c>
      <c r="B16" s="7" t="s">
        <v>12</v>
      </c>
      <c r="C16" s="7" t="e">
        <f>VLOOKUP(B16,#REF!,3,)</f>
        <v>#REF!</v>
      </c>
      <c r="D16" s="7" t="e">
        <f>VLOOKUP(B16,#REF!,2,)</f>
        <v>#REF!</v>
      </c>
      <c r="E16" s="40">
        <v>40</v>
      </c>
      <c r="F16" s="40">
        <v>8</v>
      </c>
      <c r="G16" s="40">
        <v>14</v>
      </c>
      <c r="H16" s="40">
        <v>40</v>
      </c>
      <c r="I16" s="42">
        <v>0.1</v>
      </c>
      <c r="J16" s="40">
        <v>3</v>
      </c>
      <c r="K16" s="40">
        <v>1</v>
      </c>
      <c r="L16" s="41" t="e">
        <f>VLOOKUP(C16,[0]!dlo,3)</f>
        <v>#REF!</v>
      </c>
      <c r="M16" s="67" t="e">
        <f>INDEX(#REF!,E16/5,L16)*0.4</f>
        <v>#REF!</v>
      </c>
      <c r="N16" s="69" t="e">
        <f t="shared" si="0"/>
        <v>#REF!</v>
      </c>
      <c r="O16" s="68">
        <f>VLOOKUP(H16,je,9)</f>
        <v>129</v>
      </c>
      <c r="P16" s="68">
        <f t="shared" si="1"/>
        <v>390</v>
      </c>
      <c r="Q16" s="68">
        <v>291</v>
      </c>
      <c r="R16" s="70">
        <f t="shared" si="2"/>
        <v>810</v>
      </c>
    </row>
    <row r="17" spans="1:18">
      <c r="A17" s="49">
        <v>8</v>
      </c>
      <c r="B17" s="7" t="s">
        <v>12</v>
      </c>
      <c r="C17" s="7" t="e">
        <f>VLOOKUP(B17,#REF!,3,)</f>
        <v>#REF!</v>
      </c>
      <c r="D17" s="7" t="e">
        <f>VLOOKUP(B17,#REF!,2,)</f>
        <v>#REF!</v>
      </c>
      <c r="E17" s="40">
        <v>40</v>
      </c>
      <c r="F17" s="40">
        <v>8</v>
      </c>
      <c r="G17" s="40">
        <v>12</v>
      </c>
      <c r="H17" s="40">
        <v>40</v>
      </c>
      <c r="I17" s="42">
        <v>0.1</v>
      </c>
      <c r="J17" s="40">
        <v>3</v>
      </c>
      <c r="K17" s="40">
        <v>1</v>
      </c>
      <c r="L17" s="41" t="e">
        <f>VLOOKUP(C17,[0]!dlo,3)</f>
        <v>#REF!</v>
      </c>
      <c r="M17" s="67" t="e">
        <f>INDEX(#REF!,E17/5,L17)*0.4</f>
        <v>#REF!</v>
      </c>
      <c r="N17" s="69" t="e">
        <f t="shared" si="0"/>
        <v>#REF!</v>
      </c>
      <c r="O17" s="68">
        <f>VLOOKUP(H17,je,9)</f>
        <v>129</v>
      </c>
      <c r="P17" s="68">
        <f t="shared" si="1"/>
        <v>390</v>
      </c>
      <c r="Q17" s="68">
        <v>291</v>
      </c>
      <c r="R17" s="70">
        <f t="shared" si="2"/>
        <v>810</v>
      </c>
    </row>
    <row r="18" spans="1:18">
      <c r="A18" s="49">
        <v>9</v>
      </c>
      <c r="B18" s="7" t="s">
        <v>20</v>
      </c>
      <c r="C18" s="7" t="e">
        <f>VLOOKUP(B18,#REF!,3,)</f>
        <v>#REF!</v>
      </c>
      <c r="D18" s="7" t="e">
        <f>VLOOKUP(B18,#REF!,2,)</f>
        <v>#REF!</v>
      </c>
      <c r="E18" s="40">
        <v>20</v>
      </c>
      <c r="F18" s="40">
        <v>6</v>
      </c>
      <c r="G18" s="40">
        <v>6</v>
      </c>
      <c r="H18" s="40">
        <v>20</v>
      </c>
      <c r="I18" s="42">
        <v>0.6</v>
      </c>
      <c r="J18" s="40">
        <v>5</v>
      </c>
      <c r="K18" s="40">
        <v>5</v>
      </c>
      <c r="L18" s="41" t="e">
        <f>VLOOKUP(C18,[0]!dlo,3)</f>
        <v>#REF!</v>
      </c>
      <c r="M18" s="67" t="e">
        <f>INDEX(#REF!,E18/5,L18)*0.4</f>
        <v>#REF!</v>
      </c>
      <c r="N18" s="69" t="e">
        <f t="shared" si="0"/>
        <v>#REF!</v>
      </c>
      <c r="O18" s="68">
        <f t="shared" ref="O18:O55" si="3">VLOOKUP(H18,li,9)</f>
        <v>115</v>
      </c>
      <c r="P18" s="68">
        <f t="shared" si="1"/>
        <v>201</v>
      </c>
      <c r="Q18" s="68">
        <v>291</v>
      </c>
      <c r="R18" s="70">
        <f t="shared" si="2"/>
        <v>607</v>
      </c>
    </row>
    <row r="19" spans="1:18">
      <c r="A19" s="49">
        <v>10</v>
      </c>
      <c r="B19" s="7" t="s">
        <v>18</v>
      </c>
      <c r="C19" s="7" t="e">
        <f>VLOOKUP(B19,#REF!,3,)</f>
        <v>#REF!</v>
      </c>
      <c r="D19" s="7" t="e">
        <f>VLOOKUP(B19,#REF!,2,)</f>
        <v>#REF!</v>
      </c>
      <c r="E19" s="40">
        <v>40</v>
      </c>
      <c r="F19" s="40">
        <v>10</v>
      </c>
      <c r="G19" s="40">
        <v>14</v>
      </c>
      <c r="H19" s="40">
        <v>40</v>
      </c>
      <c r="I19" s="42">
        <v>0.6</v>
      </c>
      <c r="J19" s="40">
        <v>4</v>
      </c>
      <c r="K19" s="40">
        <v>3</v>
      </c>
      <c r="L19" s="41" t="e">
        <f>VLOOKUP(C19,[0]!dlo,3)</f>
        <v>#REF!</v>
      </c>
      <c r="M19" s="67" t="e">
        <f>INDEX(#REF!,E19/5,L19)*0.4</f>
        <v>#REF!</v>
      </c>
      <c r="N19" s="69" t="e">
        <f t="shared" si="0"/>
        <v>#REF!</v>
      </c>
      <c r="O19" s="68">
        <f t="shared" si="3"/>
        <v>206</v>
      </c>
      <c r="P19" s="68">
        <f t="shared" si="1"/>
        <v>390</v>
      </c>
      <c r="Q19" s="68">
        <v>291</v>
      </c>
      <c r="R19" s="70">
        <f t="shared" si="2"/>
        <v>887</v>
      </c>
    </row>
    <row r="20" spans="1:18">
      <c r="A20" s="49">
        <v>11</v>
      </c>
      <c r="B20" s="7" t="s">
        <v>18</v>
      </c>
      <c r="C20" s="7" t="e">
        <f>VLOOKUP(B20,#REF!,3,)</f>
        <v>#REF!</v>
      </c>
      <c r="D20" s="7" t="e">
        <f>VLOOKUP(B20,#REF!,2,)</f>
        <v>#REF!</v>
      </c>
      <c r="E20" s="40">
        <v>30</v>
      </c>
      <c r="F20" s="40">
        <v>6</v>
      </c>
      <c r="G20" s="40">
        <v>6</v>
      </c>
      <c r="H20" s="40">
        <v>30</v>
      </c>
      <c r="I20" s="42">
        <v>0.6</v>
      </c>
      <c r="J20" s="40">
        <v>5</v>
      </c>
      <c r="K20" s="40">
        <v>5</v>
      </c>
      <c r="L20" s="41" t="e">
        <f>VLOOKUP(C20,[0]!dlo,3)</f>
        <v>#REF!</v>
      </c>
      <c r="M20" s="67" t="e">
        <f>INDEX(#REF!,E20/5,L20)*0.4</f>
        <v>#REF!</v>
      </c>
      <c r="N20" s="69" t="e">
        <f t="shared" si="0"/>
        <v>#REF!</v>
      </c>
      <c r="O20" s="68">
        <f t="shared" si="3"/>
        <v>115</v>
      </c>
      <c r="P20" s="68">
        <f t="shared" si="1"/>
        <v>201</v>
      </c>
      <c r="Q20" s="68">
        <v>291</v>
      </c>
      <c r="R20" s="70">
        <f t="shared" si="2"/>
        <v>607</v>
      </c>
    </row>
    <row r="21" spans="1:18">
      <c r="A21" s="49">
        <v>12</v>
      </c>
      <c r="B21" s="7" t="s">
        <v>20</v>
      </c>
      <c r="C21" s="7" t="e">
        <f>VLOOKUP(B21,#REF!,3,)</f>
        <v>#REF!</v>
      </c>
      <c r="D21" s="7" t="e">
        <f>VLOOKUP(B21,#REF!,2,)</f>
        <v>#REF!</v>
      </c>
      <c r="E21" s="40">
        <v>20</v>
      </c>
      <c r="F21" s="40">
        <v>6</v>
      </c>
      <c r="G21" s="40">
        <v>5</v>
      </c>
      <c r="H21" s="40">
        <v>20</v>
      </c>
      <c r="I21" s="42">
        <v>0.2</v>
      </c>
      <c r="J21" s="40">
        <v>5</v>
      </c>
      <c r="K21" s="40">
        <v>4</v>
      </c>
      <c r="L21" s="41" t="e">
        <f>VLOOKUP(C21,[0]!dlo,3)</f>
        <v>#REF!</v>
      </c>
      <c r="M21" s="67" t="e">
        <f>INDEX(#REF!,E21/5,L21)*0.4</f>
        <v>#REF!</v>
      </c>
      <c r="N21" s="69" t="e">
        <f t="shared" si="0"/>
        <v>#REF!</v>
      </c>
      <c r="O21" s="68">
        <f t="shared" si="3"/>
        <v>115</v>
      </c>
      <c r="P21" s="68">
        <f t="shared" si="1"/>
        <v>201</v>
      </c>
      <c r="Q21" s="68">
        <v>291</v>
      </c>
      <c r="R21" s="70">
        <f t="shared" si="2"/>
        <v>607</v>
      </c>
    </row>
    <row r="22" spans="1:18">
      <c r="A22" s="49">
        <v>13</v>
      </c>
      <c r="B22" s="7" t="s">
        <v>18</v>
      </c>
      <c r="C22" s="7" t="e">
        <f>VLOOKUP(B22,#REF!,3,)</f>
        <v>#REF!</v>
      </c>
      <c r="D22" s="7" t="e">
        <f>VLOOKUP(B22,#REF!,2,)</f>
        <v>#REF!</v>
      </c>
      <c r="E22" s="40">
        <v>30</v>
      </c>
      <c r="F22" s="40">
        <v>8</v>
      </c>
      <c r="G22" s="40">
        <v>8</v>
      </c>
      <c r="H22" s="40">
        <v>30</v>
      </c>
      <c r="I22" s="42">
        <v>0.2</v>
      </c>
      <c r="J22" s="40">
        <v>4</v>
      </c>
      <c r="K22" s="40">
        <v>3</v>
      </c>
      <c r="L22" s="41" t="e">
        <f>VLOOKUP(C22,[0]!dlo,3)</f>
        <v>#REF!</v>
      </c>
      <c r="M22" s="67" t="e">
        <f>INDEX(#REF!,E22/5,L22)*0.4</f>
        <v>#REF!</v>
      </c>
      <c r="N22" s="69" t="e">
        <f t="shared" si="0"/>
        <v>#REF!</v>
      </c>
      <c r="O22" s="68">
        <f t="shared" si="3"/>
        <v>115</v>
      </c>
      <c r="P22" s="68">
        <f t="shared" si="1"/>
        <v>201</v>
      </c>
      <c r="Q22" s="68">
        <v>291</v>
      </c>
      <c r="R22" s="70">
        <f t="shared" si="2"/>
        <v>607</v>
      </c>
    </row>
    <row r="23" spans="1:18">
      <c r="A23" s="49">
        <v>14</v>
      </c>
      <c r="B23" s="7" t="s">
        <v>23</v>
      </c>
      <c r="C23" s="7" t="e">
        <f>VLOOKUP(B23,#REF!,3,)</f>
        <v>#REF!</v>
      </c>
      <c r="D23" s="7" t="e">
        <f>VLOOKUP(B23,#REF!,2,)</f>
        <v>#REF!</v>
      </c>
      <c r="E23" s="40">
        <v>20</v>
      </c>
      <c r="F23" s="40">
        <v>6</v>
      </c>
      <c r="G23" s="40">
        <v>8</v>
      </c>
      <c r="H23" s="40">
        <v>20</v>
      </c>
      <c r="I23" s="42">
        <v>0.3</v>
      </c>
      <c r="J23" s="40">
        <v>4</v>
      </c>
      <c r="K23" s="40">
        <v>4</v>
      </c>
      <c r="L23" s="41" t="e">
        <f>VLOOKUP(C23,[0]!dlo,3)</f>
        <v>#REF!</v>
      </c>
      <c r="M23" s="67" t="e">
        <f>INDEX(#REF!,E23/5,L23)*0.4</f>
        <v>#REF!</v>
      </c>
      <c r="N23" s="69" t="e">
        <f t="shared" si="0"/>
        <v>#REF!</v>
      </c>
      <c r="O23" s="68">
        <f t="shared" si="3"/>
        <v>115</v>
      </c>
      <c r="P23" s="68">
        <f t="shared" si="1"/>
        <v>201</v>
      </c>
      <c r="Q23" s="68">
        <v>291</v>
      </c>
      <c r="R23" s="70">
        <f t="shared" si="2"/>
        <v>607</v>
      </c>
    </row>
    <row r="24" spans="1:18">
      <c r="A24" s="49">
        <v>15</v>
      </c>
      <c r="B24" s="7" t="s">
        <v>24</v>
      </c>
      <c r="C24" s="7" t="e">
        <f>VLOOKUP(B24,#REF!,3,)</f>
        <v>#REF!</v>
      </c>
      <c r="D24" s="7" t="e">
        <f>VLOOKUP(B24,#REF!,2,)</f>
        <v>#REF!</v>
      </c>
      <c r="E24" s="40">
        <v>15</v>
      </c>
      <c r="F24" s="40">
        <v>4</v>
      </c>
      <c r="G24" s="40">
        <v>6</v>
      </c>
      <c r="H24" s="40">
        <v>20</v>
      </c>
      <c r="I24" s="42">
        <v>0.2</v>
      </c>
      <c r="J24" s="40">
        <v>3</v>
      </c>
      <c r="K24" s="40">
        <v>4</v>
      </c>
      <c r="L24" s="41" t="e">
        <f>VLOOKUP(C24,[0]!dlo,3)</f>
        <v>#REF!</v>
      </c>
      <c r="M24" s="67" t="e">
        <f>INDEX(#REF!,E24/5,L24)*0.4</f>
        <v>#REF!</v>
      </c>
      <c r="N24" s="69" t="e">
        <f t="shared" si="0"/>
        <v>#REF!</v>
      </c>
      <c r="O24" s="68">
        <f t="shared" si="3"/>
        <v>115</v>
      </c>
      <c r="P24" s="68">
        <f t="shared" si="1"/>
        <v>201</v>
      </c>
      <c r="Q24" s="68">
        <v>291</v>
      </c>
      <c r="R24" s="70">
        <f t="shared" si="2"/>
        <v>607</v>
      </c>
    </row>
    <row r="25" spans="1:18">
      <c r="A25" s="49">
        <v>16</v>
      </c>
      <c r="B25" s="7" t="s">
        <v>59</v>
      </c>
      <c r="C25" s="7" t="e">
        <f>VLOOKUP(B25,#REF!,3,)</f>
        <v>#REF!</v>
      </c>
      <c r="D25" s="7" t="e">
        <f>VLOOKUP(B25,#REF!,2,)</f>
        <v>#REF!</v>
      </c>
      <c r="E25" s="40">
        <v>15</v>
      </c>
      <c r="F25" s="40">
        <v>5</v>
      </c>
      <c r="G25" s="40">
        <v>7</v>
      </c>
      <c r="H25" s="40">
        <v>20</v>
      </c>
      <c r="I25" s="42">
        <v>0.1</v>
      </c>
      <c r="J25" s="40">
        <v>3</v>
      </c>
      <c r="K25" s="40">
        <v>3</v>
      </c>
      <c r="L25" s="41" t="e">
        <f>VLOOKUP(C25,[0]!dlo,3)</f>
        <v>#REF!</v>
      </c>
      <c r="M25" s="67" t="e">
        <f>INDEX(#REF!,E25/5,L25)*0.4</f>
        <v>#REF!</v>
      </c>
      <c r="N25" s="69" t="e">
        <f t="shared" si="0"/>
        <v>#REF!</v>
      </c>
      <c r="O25" s="68">
        <f t="shared" si="3"/>
        <v>115</v>
      </c>
      <c r="P25" s="68">
        <f t="shared" si="1"/>
        <v>201</v>
      </c>
      <c r="Q25" s="68">
        <v>291</v>
      </c>
      <c r="R25" s="70">
        <f t="shared" si="2"/>
        <v>607</v>
      </c>
    </row>
    <row r="26" spans="1:18">
      <c r="A26" s="49">
        <v>17</v>
      </c>
      <c r="B26" s="7" t="s">
        <v>20</v>
      </c>
      <c r="C26" s="7" t="e">
        <f>VLOOKUP(B26,#REF!,3,)</f>
        <v>#REF!</v>
      </c>
      <c r="D26" s="7" t="e">
        <f>VLOOKUP(B26,#REF!,2,)</f>
        <v>#REF!</v>
      </c>
      <c r="E26" s="40">
        <v>10</v>
      </c>
      <c r="F26" s="40">
        <v>2</v>
      </c>
      <c r="G26" s="40">
        <v>3</v>
      </c>
      <c r="H26" s="40">
        <v>10</v>
      </c>
      <c r="I26" s="42">
        <v>0.6</v>
      </c>
      <c r="J26" s="40">
        <v>5</v>
      </c>
      <c r="K26" s="40">
        <v>5</v>
      </c>
      <c r="L26" s="41" t="e">
        <f>VLOOKUP(C26,[0]!dlo,3)</f>
        <v>#REF!</v>
      </c>
      <c r="M26" s="67" t="e">
        <f>INDEX(#REF!,E26/5,L26)*0.4</f>
        <v>#REF!</v>
      </c>
      <c r="N26" s="69" t="e">
        <f t="shared" si="0"/>
        <v>#REF!</v>
      </c>
      <c r="O26" s="68">
        <f t="shared" si="3"/>
        <v>115</v>
      </c>
      <c r="P26" s="68">
        <f t="shared" si="1"/>
        <v>201</v>
      </c>
      <c r="Q26" s="68">
        <v>291</v>
      </c>
      <c r="R26" s="70">
        <f t="shared" si="2"/>
        <v>607</v>
      </c>
    </row>
    <row r="27" spans="1:18">
      <c r="A27" s="49">
        <v>18</v>
      </c>
      <c r="B27" s="7" t="s">
        <v>20</v>
      </c>
      <c r="C27" s="7" t="e">
        <f>VLOOKUP(B27,#REF!,3,)</f>
        <v>#REF!</v>
      </c>
      <c r="D27" s="7" t="e">
        <f>VLOOKUP(B27,#REF!,2,)</f>
        <v>#REF!</v>
      </c>
      <c r="E27" s="40">
        <v>10</v>
      </c>
      <c r="F27" s="40">
        <v>2</v>
      </c>
      <c r="G27" s="40">
        <v>3</v>
      </c>
      <c r="H27" s="40">
        <v>10</v>
      </c>
      <c r="I27" s="42">
        <v>0.6</v>
      </c>
      <c r="J27" s="40">
        <v>5</v>
      </c>
      <c r="K27" s="40">
        <v>5</v>
      </c>
      <c r="L27" s="41" t="e">
        <f>VLOOKUP(C27,[0]!dlo,3)</f>
        <v>#REF!</v>
      </c>
      <c r="M27" s="67" t="e">
        <f>INDEX(#REF!,E27/5,L27)*0.4</f>
        <v>#REF!</v>
      </c>
      <c r="N27" s="69" t="e">
        <f t="shared" si="0"/>
        <v>#REF!</v>
      </c>
      <c r="O27" s="68">
        <f t="shared" si="3"/>
        <v>115</v>
      </c>
      <c r="P27" s="68">
        <f t="shared" si="1"/>
        <v>201</v>
      </c>
      <c r="Q27" s="68">
        <v>291</v>
      </c>
      <c r="R27" s="70">
        <f t="shared" si="2"/>
        <v>607</v>
      </c>
    </row>
    <row r="28" spans="1:18">
      <c r="A28" s="49">
        <v>19</v>
      </c>
      <c r="B28" s="7" t="s">
        <v>20</v>
      </c>
      <c r="C28" s="7" t="e">
        <f>VLOOKUP(B28,#REF!,3,)</f>
        <v>#REF!</v>
      </c>
      <c r="D28" s="7" t="e">
        <f>VLOOKUP(B28,#REF!,2,)</f>
        <v>#REF!</v>
      </c>
      <c r="E28" s="40">
        <v>10</v>
      </c>
      <c r="F28" s="40">
        <v>2</v>
      </c>
      <c r="G28" s="40">
        <v>3</v>
      </c>
      <c r="H28" s="40">
        <v>10</v>
      </c>
      <c r="I28" s="42">
        <v>0.6</v>
      </c>
      <c r="J28" s="40">
        <v>5</v>
      </c>
      <c r="K28" s="40">
        <v>5</v>
      </c>
      <c r="L28" s="41" t="e">
        <f>VLOOKUP(C28,[0]!dlo,3)</f>
        <v>#REF!</v>
      </c>
      <c r="M28" s="67" t="e">
        <f>INDEX(#REF!,E28/5,L28)*0.4</f>
        <v>#REF!</v>
      </c>
      <c r="N28" s="69" t="e">
        <f t="shared" si="0"/>
        <v>#REF!</v>
      </c>
      <c r="O28" s="68">
        <f t="shared" si="3"/>
        <v>115</v>
      </c>
      <c r="P28" s="68">
        <f t="shared" si="1"/>
        <v>201</v>
      </c>
      <c r="Q28" s="68">
        <v>291</v>
      </c>
      <c r="R28" s="70">
        <f t="shared" si="2"/>
        <v>607</v>
      </c>
    </row>
    <row r="29" spans="1:18">
      <c r="A29" s="49">
        <v>20</v>
      </c>
      <c r="B29" s="7" t="s">
        <v>20</v>
      </c>
      <c r="C29" s="7" t="e">
        <f>VLOOKUP(B29,#REF!,3,)</f>
        <v>#REF!</v>
      </c>
      <c r="D29" s="7" t="e">
        <f>VLOOKUP(B29,#REF!,2,)</f>
        <v>#REF!</v>
      </c>
      <c r="E29" s="40">
        <v>10</v>
      </c>
      <c r="F29" s="40">
        <v>2</v>
      </c>
      <c r="G29" s="40">
        <v>3</v>
      </c>
      <c r="H29" s="40">
        <v>10</v>
      </c>
      <c r="I29" s="42">
        <v>0.6</v>
      </c>
      <c r="J29" s="40">
        <v>5</v>
      </c>
      <c r="K29" s="40">
        <v>5</v>
      </c>
      <c r="L29" s="41" t="e">
        <f>VLOOKUP(C29,[0]!dlo,3)</f>
        <v>#REF!</v>
      </c>
      <c r="M29" s="67" t="e">
        <f>INDEX(#REF!,E29/5,L29)*0.4</f>
        <v>#REF!</v>
      </c>
      <c r="N29" s="69" t="e">
        <f t="shared" si="0"/>
        <v>#REF!</v>
      </c>
      <c r="O29" s="68">
        <f t="shared" si="3"/>
        <v>115</v>
      </c>
      <c r="P29" s="68">
        <f t="shared" si="1"/>
        <v>201</v>
      </c>
      <c r="Q29" s="68">
        <v>291</v>
      </c>
      <c r="R29" s="70">
        <f t="shared" si="2"/>
        <v>607</v>
      </c>
    </row>
    <row r="30" spans="1:18">
      <c r="A30" s="49">
        <v>21</v>
      </c>
      <c r="B30" s="7" t="s">
        <v>20</v>
      </c>
      <c r="C30" s="7" t="e">
        <f>VLOOKUP(B30,#REF!,3,)</f>
        <v>#REF!</v>
      </c>
      <c r="D30" s="7" t="e">
        <f>VLOOKUP(B30,#REF!,2,)</f>
        <v>#REF!</v>
      </c>
      <c r="E30" s="40">
        <v>10</v>
      </c>
      <c r="F30" s="40">
        <v>2</v>
      </c>
      <c r="G30" s="40">
        <v>3</v>
      </c>
      <c r="H30" s="40">
        <v>10</v>
      </c>
      <c r="I30" s="42">
        <v>0.6</v>
      </c>
      <c r="J30" s="40">
        <v>5</v>
      </c>
      <c r="K30" s="40">
        <v>5</v>
      </c>
      <c r="L30" s="41" t="e">
        <f>VLOOKUP(C30,[0]!dlo,3)</f>
        <v>#REF!</v>
      </c>
      <c r="M30" s="67" t="e">
        <f>INDEX(#REF!,E30/5,L30)*0.4</f>
        <v>#REF!</v>
      </c>
      <c r="N30" s="69" t="e">
        <f t="shared" si="0"/>
        <v>#REF!</v>
      </c>
      <c r="O30" s="68">
        <f t="shared" si="3"/>
        <v>115</v>
      </c>
      <c r="P30" s="68">
        <f t="shared" si="1"/>
        <v>201</v>
      </c>
      <c r="Q30" s="68">
        <v>291</v>
      </c>
      <c r="R30" s="70">
        <f t="shared" si="2"/>
        <v>607</v>
      </c>
    </row>
    <row r="31" spans="1:18">
      <c r="A31" s="49">
        <v>22</v>
      </c>
      <c r="B31" s="7" t="s">
        <v>20</v>
      </c>
      <c r="C31" s="7" t="e">
        <f>VLOOKUP(B31,#REF!,3,)</f>
        <v>#REF!</v>
      </c>
      <c r="D31" s="7" t="e">
        <f>VLOOKUP(B31,#REF!,2,)</f>
        <v>#REF!</v>
      </c>
      <c r="E31" s="40">
        <v>10</v>
      </c>
      <c r="F31" s="40">
        <v>2</v>
      </c>
      <c r="G31" s="40">
        <v>3</v>
      </c>
      <c r="H31" s="40">
        <v>10</v>
      </c>
      <c r="I31" s="42">
        <v>0.6</v>
      </c>
      <c r="J31" s="40">
        <v>5</v>
      </c>
      <c r="K31" s="40">
        <v>5</v>
      </c>
      <c r="L31" s="41" t="e">
        <f>VLOOKUP(C31,[0]!dlo,3)</f>
        <v>#REF!</v>
      </c>
      <c r="M31" s="67" t="e">
        <f>INDEX(#REF!,E31/5,L31)*0.4</f>
        <v>#REF!</v>
      </c>
      <c r="N31" s="69" t="e">
        <f t="shared" si="0"/>
        <v>#REF!</v>
      </c>
      <c r="O31" s="68">
        <f t="shared" si="3"/>
        <v>115</v>
      </c>
      <c r="P31" s="68">
        <f t="shared" si="1"/>
        <v>201</v>
      </c>
      <c r="Q31" s="68">
        <v>291</v>
      </c>
      <c r="R31" s="70">
        <f t="shared" si="2"/>
        <v>607</v>
      </c>
    </row>
    <row r="32" spans="1:18">
      <c r="A32" s="49">
        <v>23</v>
      </c>
      <c r="B32" s="7" t="s">
        <v>20</v>
      </c>
      <c r="C32" s="7" t="e">
        <f>VLOOKUP(B32,#REF!,3,)</f>
        <v>#REF!</v>
      </c>
      <c r="D32" s="7" t="e">
        <f>VLOOKUP(B32,#REF!,2,)</f>
        <v>#REF!</v>
      </c>
      <c r="E32" s="40">
        <v>20</v>
      </c>
      <c r="F32" s="40">
        <v>3</v>
      </c>
      <c r="G32" s="40">
        <v>4</v>
      </c>
      <c r="H32" s="40">
        <v>20</v>
      </c>
      <c r="I32" s="42">
        <v>0.5</v>
      </c>
      <c r="J32" s="40">
        <v>5</v>
      </c>
      <c r="K32" s="40">
        <v>5</v>
      </c>
      <c r="L32" s="41" t="e">
        <f>VLOOKUP(C32,[0]!dlo,3)</f>
        <v>#REF!</v>
      </c>
      <c r="M32" s="67" t="e">
        <f>INDEX(#REF!,E32/5,L32)*0.4</f>
        <v>#REF!</v>
      </c>
      <c r="N32" s="69" t="e">
        <f t="shared" si="0"/>
        <v>#REF!</v>
      </c>
      <c r="O32" s="68">
        <f t="shared" si="3"/>
        <v>115</v>
      </c>
      <c r="P32" s="68">
        <f t="shared" si="1"/>
        <v>201</v>
      </c>
      <c r="Q32" s="68">
        <v>291</v>
      </c>
      <c r="R32" s="70">
        <f t="shared" si="2"/>
        <v>607</v>
      </c>
    </row>
    <row r="33" spans="1:18">
      <c r="A33" s="49">
        <v>24</v>
      </c>
      <c r="B33" s="7" t="s">
        <v>20</v>
      </c>
      <c r="C33" s="7" t="e">
        <f>VLOOKUP(B33,#REF!,3,)</f>
        <v>#REF!</v>
      </c>
      <c r="D33" s="7" t="e">
        <f>VLOOKUP(B33,#REF!,2,)</f>
        <v>#REF!</v>
      </c>
      <c r="E33" s="40">
        <v>20</v>
      </c>
      <c r="F33" s="40">
        <v>3</v>
      </c>
      <c r="G33" s="40">
        <v>4</v>
      </c>
      <c r="H33" s="40">
        <v>20</v>
      </c>
      <c r="I33" s="42">
        <v>0.5</v>
      </c>
      <c r="J33" s="40">
        <v>5</v>
      </c>
      <c r="K33" s="40">
        <v>5</v>
      </c>
      <c r="L33" s="41" t="e">
        <f>VLOOKUP(C33,[0]!dlo,3)</f>
        <v>#REF!</v>
      </c>
      <c r="M33" s="67" t="e">
        <f>INDEX(#REF!,E33/5,L33)*0.4</f>
        <v>#REF!</v>
      </c>
      <c r="N33" s="69" t="e">
        <f t="shared" si="0"/>
        <v>#REF!</v>
      </c>
      <c r="O33" s="68">
        <f t="shared" si="3"/>
        <v>115</v>
      </c>
      <c r="P33" s="68">
        <f t="shared" si="1"/>
        <v>201</v>
      </c>
      <c r="Q33" s="68">
        <v>291</v>
      </c>
      <c r="R33" s="70">
        <f t="shared" si="2"/>
        <v>607</v>
      </c>
    </row>
    <row r="34" spans="1:18">
      <c r="A34" s="49">
        <v>25</v>
      </c>
      <c r="B34" s="7" t="s">
        <v>20</v>
      </c>
      <c r="C34" s="7" t="e">
        <f>VLOOKUP(B34,#REF!,3,)</f>
        <v>#REF!</v>
      </c>
      <c r="D34" s="7" t="e">
        <f>VLOOKUP(B34,#REF!,2,)</f>
        <v>#REF!</v>
      </c>
      <c r="E34" s="40">
        <v>10</v>
      </c>
      <c r="F34" s="40">
        <v>2</v>
      </c>
      <c r="G34" s="40">
        <v>3</v>
      </c>
      <c r="H34" s="40">
        <v>10</v>
      </c>
      <c r="I34" s="42">
        <v>0.6</v>
      </c>
      <c r="J34" s="40">
        <v>5</v>
      </c>
      <c r="K34" s="40">
        <v>5</v>
      </c>
      <c r="L34" s="41" t="e">
        <f>VLOOKUP(C34,[0]!dlo,3)</f>
        <v>#REF!</v>
      </c>
      <c r="M34" s="67" t="e">
        <f>INDEX(#REF!,E34/5,L34)*0.4</f>
        <v>#REF!</v>
      </c>
      <c r="N34" s="69" t="e">
        <f t="shared" si="0"/>
        <v>#REF!</v>
      </c>
      <c r="O34" s="68">
        <f t="shared" si="3"/>
        <v>115</v>
      </c>
      <c r="P34" s="68">
        <f t="shared" si="1"/>
        <v>201</v>
      </c>
      <c r="Q34" s="68">
        <v>291</v>
      </c>
      <c r="R34" s="70">
        <f t="shared" si="2"/>
        <v>607</v>
      </c>
    </row>
    <row r="35" spans="1:18">
      <c r="A35" s="49">
        <v>26</v>
      </c>
      <c r="B35" s="7" t="s">
        <v>20</v>
      </c>
      <c r="C35" s="7" t="e">
        <f>VLOOKUP(B35,#REF!,3,)</f>
        <v>#REF!</v>
      </c>
      <c r="D35" s="7" t="e">
        <f>VLOOKUP(B35,#REF!,2,)</f>
        <v>#REF!</v>
      </c>
      <c r="E35" s="40">
        <v>10</v>
      </c>
      <c r="F35" s="40">
        <v>2</v>
      </c>
      <c r="G35" s="40">
        <v>3</v>
      </c>
      <c r="H35" s="40">
        <v>10</v>
      </c>
      <c r="I35" s="42">
        <v>0.6</v>
      </c>
      <c r="J35" s="40">
        <v>5</v>
      </c>
      <c r="K35" s="40">
        <v>5</v>
      </c>
      <c r="L35" s="41" t="e">
        <f>VLOOKUP(C35,[0]!dlo,3)</f>
        <v>#REF!</v>
      </c>
      <c r="M35" s="67" t="e">
        <f>INDEX(#REF!,E35/5,L35)*0.4</f>
        <v>#REF!</v>
      </c>
      <c r="N35" s="69" t="e">
        <f t="shared" si="0"/>
        <v>#REF!</v>
      </c>
      <c r="O35" s="68">
        <f t="shared" si="3"/>
        <v>115</v>
      </c>
      <c r="P35" s="68">
        <f t="shared" si="1"/>
        <v>201</v>
      </c>
      <c r="Q35" s="68">
        <v>291</v>
      </c>
      <c r="R35" s="70">
        <f t="shared" si="2"/>
        <v>607</v>
      </c>
    </row>
    <row r="36" spans="1:18">
      <c r="A36" s="49">
        <v>27</v>
      </c>
      <c r="B36" s="7" t="s">
        <v>20</v>
      </c>
      <c r="C36" s="7" t="e">
        <f>VLOOKUP(B36,#REF!,3,)</f>
        <v>#REF!</v>
      </c>
      <c r="D36" s="7" t="e">
        <f>VLOOKUP(B36,#REF!,2,)</f>
        <v>#REF!</v>
      </c>
      <c r="E36" s="40">
        <v>10</v>
      </c>
      <c r="F36" s="40">
        <v>2</v>
      </c>
      <c r="G36" s="40">
        <v>3</v>
      </c>
      <c r="H36" s="40">
        <v>10</v>
      </c>
      <c r="I36" s="42">
        <v>0.6</v>
      </c>
      <c r="J36" s="40">
        <v>5</v>
      </c>
      <c r="K36" s="40">
        <v>5</v>
      </c>
      <c r="L36" s="41" t="e">
        <f>VLOOKUP(C36,[0]!dlo,3)</f>
        <v>#REF!</v>
      </c>
      <c r="M36" s="67" t="e">
        <f>INDEX(#REF!,E36/5,L36)*0.4</f>
        <v>#REF!</v>
      </c>
      <c r="N36" s="69" t="e">
        <f t="shared" si="0"/>
        <v>#REF!</v>
      </c>
      <c r="O36" s="68">
        <f t="shared" si="3"/>
        <v>115</v>
      </c>
      <c r="P36" s="68">
        <f t="shared" si="1"/>
        <v>201</v>
      </c>
      <c r="Q36" s="68">
        <v>291</v>
      </c>
      <c r="R36" s="70">
        <f t="shared" si="2"/>
        <v>607</v>
      </c>
    </row>
    <row r="37" spans="1:18">
      <c r="A37" s="49">
        <v>28</v>
      </c>
      <c r="B37" s="7" t="s">
        <v>20</v>
      </c>
      <c r="C37" s="7" t="e">
        <f>VLOOKUP(B37,#REF!,3,)</f>
        <v>#REF!</v>
      </c>
      <c r="D37" s="7" t="e">
        <f>VLOOKUP(B37,#REF!,2,)</f>
        <v>#REF!</v>
      </c>
      <c r="E37" s="40">
        <v>10</v>
      </c>
      <c r="F37" s="40">
        <v>2</v>
      </c>
      <c r="G37" s="40">
        <v>3</v>
      </c>
      <c r="H37" s="40">
        <v>10</v>
      </c>
      <c r="I37" s="42">
        <v>0.6</v>
      </c>
      <c r="J37" s="40">
        <v>5</v>
      </c>
      <c r="K37" s="40">
        <v>5</v>
      </c>
      <c r="L37" s="41" t="e">
        <f>VLOOKUP(C37,[0]!dlo,3)</f>
        <v>#REF!</v>
      </c>
      <c r="M37" s="67" t="e">
        <f>INDEX(#REF!,E37/5,L37)*0.4</f>
        <v>#REF!</v>
      </c>
      <c r="N37" s="69" t="e">
        <f t="shared" si="0"/>
        <v>#REF!</v>
      </c>
      <c r="O37" s="68">
        <f t="shared" si="3"/>
        <v>115</v>
      </c>
      <c r="P37" s="68">
        <f t="shared" si="1"/>
        <v>201</v>
      </c>
      <c r="Q37" s="68">
        <v>291</v>
      </c>
      <c r="R37" s="70">
        <f t="shared" si="2"/>
        <v>607</v>
      </c>
    </row>
    <row r="38" spans="1:18">
      <c r="A38" s="49">
        <v>29</v>
      </c>
      <c r="B38" s="7" t="s">
        <v>23</v>
      </c>
      <c r="C38" s="7" t="e">
        <f>VLOOKUP(B38,#REF!,3,)</f>
        <v>#REF!</v>
      </c>
      <c r="D38" s="7" t="e">
        <f>VLOOKUP(B38,#REF!,2,)</f>
        <v>#REF!</v>
      </c>
      <c r="E38" s="40">
        <v>20</v>
      </c>
      <c r="F38" s="40">
        <v>3</v>
      </c>
      <c r="G38" s="40">
        <v>4</v>
      </c>
      <c r="H38" s="40">
        <v>20</v>
      </c>
      <c r="I38" s="42">
        <v>0.6</v>
      </c>
      <c r="J38" s="40">
        <v>5</v>
      </c>
      <c r="K38" s="40">
        <v>5</v>
      </c>
      <c r="L38" s="41" t="e">
        <f>VLOOKUP(C38,[0]!dlo,3)</f>
        <v>#REF!</v>
      </c>
      <c r="M38" s="67" t="e">
        <f>INDEX(#REF!,E38/5,L38)*0.4</f>
        <v>#REF!</v>
      </c>
      <c r="N38" s="69" t="e">
        <f t="shared" si="0"/>
        <v>#REF!</v>
      </c>
      <c r="O38" s="68">
        <f t="shared" si="3"/>
        <v>115</v>
      </c>
      <c r="P38" s="68">
        <f t="shared" si="1"/>
        <v>201</v>
      </c>
      <c r="Q38" s="68">
        <v>291</v>
      </c>
      <c r="R38" s="70">
        <f t="shared" si="2"/>
        <v>607</v>
      </c>
    </row>
    <row r="39" spans="1:18">
      <c r="A39" s="49">
        <v>30</v>
      </c>
      <c r="B39" s="7" t="s">
        <v>59</v>
      </c>
      <c r="C39" s="7" t="e">
        <f>VLOOKUP(B39,#REF!,3,)</f>
        <v>#REF!</v>
      </c>
      <c r="D39" s="7" t="e">
        <f>VLOOKUP(B39,#REF!,2,)</f>
        <v>#REF!</v>
      </c>
      <c r="E39" s="40">
        <v>20</v>
      </c>
      <c r="F39" s="40">
        <v>6</v>
      </c>
      <c r="G39" s="40">
        <v>8</v>
      </c>
      <c r="H39" s="40">
        <v>20</v>
      </c>
      <c r="I39" s="42">
        <v>0.1</v>
      </c>
      <c r="J39" s="40">
        <v>3</v>
      </c>
      <c r="K39" s="40">
        <v>3</v>
      </c>
      <c r="L39" s="41" t="e">
        <f>VLOOKUP(C39,[0]!dlo,3)</f>
        <v>#REF!</v>
      </c>
      <c r="M39" s="67" t="e">
        <f>INDEX(#REF!,E39/5,L39)*0.4</f>
        <v>#REF!</v>
      </c>
      <c r="N39" s="69" t="e">
        <f t="shared" si="0"/>
        <v>#REF!</v>
      </c>
      <c r="O39" s="68">
        <f t="shared" si="3"/>
        <v>115</v>
      </c>
      <c r="P39" s="68">
        <f t="shared" si="1"/>
        <v>201</v>
      </c>
      <c r="Q39" s="68">
        <v>291</v>
      </c>
      <c r="R39" s="70">
        <f t="shared" si="2"/>
        <v>607</v>
      </c>
    </row>
    <row r="40" spans="1:18">
      <c r="A40" s="49">
        <v>31</v>
      </c>
      <c r="B40" s="7" t="s">
        <v>20</v>
      </c>
      <c r="C40" s="7" t="e">
        <f>VLOOKUP(B40,#REF!,3,)</f>
        <v>#REF!</v>
      </c>
      <c r="D40" s="7" t="e">
        <f>VLOOKUP(B40,#REF!,2,)</f>
        <v>#REF!</v>
      </c>
      <c r="E40" s="40">
        <v>10</v>
      </c>
      <c r="F40" s="40">
        <v>2</v>
      </c>
      <c r="G40" s="40">
        <v>3</v>
      </c>
      <c r="H40" s="40">
        <v>10</v>
      </c>
      <c r="I40" s="42">
        <v>0.6</v>
      </c>
      <c r="J40" s="40">
        <v>5</v>
      </c>
      <c r="K40" s="40">
        <v>5</v>
      </c>
      <c r="L40" s="41" t="e">
        <f>VLOOKUP(C40,[0]!dlo,3)</f>
        <v>#REF!</v>
      </c>
      <c r="M40" s="67" t="e">
        <f>INDEX(#REF!,E40/5,L40)*0.4</f>
        <v>#REF!</v>
      </c>
      <c r="N40" s="69" t="e">
        <f t="shared" si="0"/>
        <v>#REF!</v>
      </c>
      <c r="O40" s="68">
        <f t="shared" si="3"/>
        <v>115</v>
      </c>
      <c r="P40" s="68">
        <f t="shared" si="1"/>
        <v>201</v>
      </c>
      <c r="Q40" s="68">
        <v>291</v>
      </c>
      <c r="R40" s="70">
        <f t="shared" si="2"/>
        <v>607</v>
      </c>
    </row>
    <row r="41" spans="1:18">
      <c r="A41" s="49">
        <v>32</v>
      </c>
      <c r="B41" s="7" t="s">
        <v>20</v>
      </c>
      <c r="C41" s="7" t="e">
        <f>VLOOKUP(B41,#REF!,3,)</f>
        <v>#REF!</v>
      </c>
      <c r="D41" s="7" t="e">
        <f>VLOOKUP(B41,#REF!,2,)</f>
        <v>#REF!</v>
      </c>
      <c r="E41" s="40">
        <v>10</v>
      </c>
      <c r="F41" s="40">
        <v>2</v>
      </c>
      <c r="G41" s="40">
        <v>3</v>
      </c>
      <c r="H41" s="40">
        <v>10</v>
      </c>
      <c r="I41" s="42">
        <v>0.6</v>
      </c>
      <c r="J41" s="40">
        <v>5</v>
      </c>
      <c r="K41" s="40">
        <v>5</v>
      </c>
      <c r="L41" s="41" t="e">
        <f>VLOOKUP(C41,[0]!dlo,3)</f>
        <v>#REF!</v>
      </c>
      <c r="M41" s="67" t="e">
        <f>INDEX(#REF!,E41/5,L41)*0.4</f>
        <v>#REF!</v>
      </c>
      <c r="N41" s="69" t="e">
        <f t="shared" si="0"/>
        <v>#REF!</v>
      </c>
      <c r="O41" s="68">
        <f t="shared" si="3"/>
        <v>115</v>
      </c>
      <c r="P41" s="68">
        <f t="shared" si="1"/>
        <v>201</v>
      </c>
      <c r="Q41" s="68">
        <v>291</v>
      </c>
      <c r="R41" s="70">
        <f t="shared" si="2"/>
        <v>607</v>
      </c>
    </row>
    <row r="42" spans="1:18">
      <c r="A42" s="49">
        <v>33</v>
      </c>
      <c r="B42" s="7" t="s">
        <v>20</v>
      </c>
      <c r="C42" s="7" t="e">
        <f>VLOOKUP(B42,#REF!,3,)</f>
        <v>#REF!</v>
      </c>
      <c r="D42" s="7" t="e">
        <f>VLOOKUP(B42,#REF!,2,)</f>
        <v>#REF!</v>
      </c>
      <c r="E42" s="40">
        <v>10</v>
      </c>
      <c r="F42" s="40">
        <v>2</v>
      </c>
      <c r="G42" s="40">
        <v>3</v>
      </c>
      <c r="H42" s="40">
        <v>10</v>
      </c>
      <c r="I42" s="42">
        <v>0.6</v>
      </c>
      <c r="J42" s="40">
        <v>5</v>
      </c>
      <c r="K42" s="40">
        <v>5</v>
      </c>
      <c r="L42" s="41" t="e">
        <f>VLOOKUP(C42,[0]!dlo,3)</f>
        <v>#REF!</v>
      </c>
      <c r="M42" s="67" t="e">
        <f>INDEX(#REF!,E42/5,L42)*0.4</f>
        <v>#REF!</v>
      </c>
      <c r="N42" s="69" t="e">
        <f t="shared" si="0"/>
        <v>#REF!</v>
      </c>
      <c r="O42" s="68">
        <f t="shared" si="3"/>
        <v>115</v>
      </c>
      <c r="P42" s="68">
        <f t="shared" si="1"/>
        <v>201</v>
      </c>
      <c r="Q42" s="68">
        <v>291</v>
      </c>
      <c r="R42" s="70">
        <f t="shared" si="2"/>
        <v>607</v>
      </c>
    </row>
    <row r="43" spans="1:18">
      <c r="A43" s="49">
        <v>34</v>
      </c>
      <c r="B43" s="7" t="s">
        <v>20</v>
      </c>
      <c r="C43" s="7" t="e">
        <f>VLOOKUP(B43,#REF!,3,)</f>
        <v>#REF!</v>
      </c>
      <c r="D43" s="7" t="e">
        <f>VLOOKUP(B43,#REF!,2,)</f>
        <v>#REF!</v>
      </c>
      <c r="E43" s="40">
        <v>10</v>
      </c>
      <c r="F43" s="40">
        <v>2</v>
      </c>
      <c r="G43" s="40">
        <v>3</v>
      </c>
      <c r="H43" s="40">
        <v>10</v>
      </c>
      <c r="I43" s="42">
        <v>0.6</v>
      </c>
      <c r="J43" s="40">
        <v>5</v>
      </c>
      <c r="K43" s="40">
        <v>5</v>
      </c>
      <c r="L43" s="41" t="e">
        <f>VLOOKUP(C43,[0]!dlo,3)</f>
        <v>#REF!</v>
      </c>
      <c r="M43" s="67" t="e">
        <f>INDEX(#REF!,E43/5,L43)*0.4</f>
        <v>#REF!</v>
      </c>
      <c r="N43" s="69" t="e">
        <f t="shared" si="0"/>
        <v>#REF!</v>
      </c>
      <c r="O43" s="68">
        <f t="shared" si="3"/>
        <v>115</v>
      </c>
      <c r="P43" s="68">
        <f t="shared" si="1"/>
        <v>201</v>
      </c>
      <c r="Q43" s="68">
        <v>291</v>
      </c>
      <c r="R43" s="70">
        <f t="shared" si="2"/>
        <v>607</v>
      </c>
    </row>
    <row r="44" spans="1:18">
      <c r="A44" s="49">
        <v>35</v>
      </c>
      <c r="B44" s="7" t="s">
        <v>20</v>
      </c>
      <c r="C44" s="7" t="e">
        <f>VLOOKUP(B44,#REF!,3,)</f>
        <v>#REF!</v>
      </c>
      <c r="D44" s="7" t="e">
        <f>VLOOKUP(B44,#REF!,2,)</f>
        <v>#REF!</v>
      </c>
      <c r="E44" s="40">
        <v>10</v>
      </c>
      <c r="F44" s="40">
        <v>2</v>
      </c>
      <c r="G44" s="40">
        <v>3</v>
      </c>
      <c r="H44" s="40">
        <v>10</v>
      </c>
      <c r="I44" s="42">
        <v>0.6</v>
      </c>
      <c r="J44" s="40">
        <v>5</v>
      </c>
      <c r="K44" s="40">
        <v>5</v>
      </c>
      <c r="L44" s="41" t="e">
        <f>VLOOKUP(C44,[0]!dlo,3)</f>
        <v>#REF!</v>
      </c>
      <c r="M44" s="67" t="e">
        <f>INDEX(#REF!,E44/5,L44)*0.4</f>
        <v>#REF!</v>
      </c>
      <c r="N44" s="69" t="e">
        <f t="shared" si="0"/>
        <v>#REF!</v>
      </c>
      <c r="O44" s="68">
        <f t="shared" si="3"/>
        <v>115</v>
      </c>
      <c r="P44" s="68">
        <f t="shared" si="1"/>
        <v>201</v>
      </c>
      <c r="Q44" s="68">
        <v>291</v>
      </c>
      <c r="R44" s="70">
        <f t="shared" si="2"/>
        <v>607</v>
      </c>
    </row>
    <row r="45" spans="1:18">
      <c r="A45" s="49">
        <v>36</v>
      </c>
      <c r="B45" s="7" t="s">
        <v>20</v>
      </c>
      <c r="C45" s="7" t="e">
        <f>VLOOKUP(B45,#REF!,3,)</f>
        <v>#REF!</v>
      </c>
      <c r="D45" s="7" t="e">
        <f>VLOOKUP(B45,#REF!,2,)</f>
        <v>#REF!</v>
      </c>
      <c r="E45" s="40">
        <v>10</v>
      </c>
      <c r="F45" s="40">
        <v>2</v>
      </c>
      <c r="G45" s="40">
        <v>3</v>
      </c>
      <c r="H45" s="40">
        <v>10</v>
      </c>
      <c r="I45" s="42">
        <v>0.6</v>
      </c>
      <c r="J45" s="40">
        <v>5</v>
      </c>
      <c r="K45" s="40">
        <v>5</v>
      </c>
      <c r="L45" s="41" t="e">
        <f>VLOOKUP(C45,[0]!dlo,3)</f>
        <v>#REF!</v>
      </c>
      <c r="M45" s="67" t="e">
        <f>INDEX(#REF!,E45/5,L45)*0.4</f>
        <v>#REF!</v>
      </c>
      <c r="N45" s="69" t="e">
        <f t="shared" si="0"/>
        <v>#REF!</v>
      </c>
      <c r="O45" s="68">
        <f t="shared" si="3"/>
        <v>115</v>
      </c>
      <c r="P45" s="68">
        <f t="shared" si="1"/>
        <v>201</v>
      </c>
      <c r="Q45" s="68">
        <v>291</v>
      </c>
      <c r="R45" s="70">
        <f t="shared" si="2"/>
        <v>607</v>
      </c>
    </row>
    <row r="46" spans="1:18">
      <c r="A46" s="49">
        <v>37</v>
      </c>
      <c r="B46" s="7" t="s">
        <v>20</v>
      </c>
      <c r="C46" s="7" t="e">
        <f>VLOOKUP(B46,#REF!,3,)</f>
        <v>#REF!</v>
      </c>
      <c r="D46" s="7" t="e">
        <f>VLOOKUP(B46,#REF!,2,)</f>
        <v>#REF!</v>
      </c>
      <c r="E46" s="40">
        <v>10</v>
      </c>
      <c r="F46" s="40">
        <v>2</v>
      </c>
      <c r="G46" s="40">
        <v>3</v>
      </c>
      <c r="H46" s="40">
        <v>10</v>
      </c>
      <c r="I46" s="42">
        <v>0.6</v>
      </c>
      <c r="J46" s="40">
        <v>5</v>
      </c>
      <c r="K46" s="40">
        <v>5</v>
      </c>
      <c r="L46" s="41" t="e">
        <f>VLOOKUP(C46,[0]!dlo,3)</f>
        <v>#REF!</v>
      </c>
      <c r="M46" s="67" t="e">
        <f>INDEX(#REF!,E46/5,L46)*0.4</f>
        <v>#REF!</v>
      </c>
      <c r="N46" s="69" t="e">
        <f t="shared" si="0"/>
        <v>#REF!</v>
      </c>
      <c r="O46" s="68">
        <f t="shared" si="3"/>
        <v>115</v>
      </c>
      <c r="P46" s="68">
        <f t="shared" si="1"/>
        <v>201</v>
      </c>
      <c r="Q46" s="68">
        <v>291</v>
      </c>
      <c r="R46" s="70">
        <f t="shared" si="2"/>
        <v>607</v>
      </c>
    </row>
    <row r="47" spans="1:18">
      <c r="A47" s="49">
        <v>38</v>
      </c>
      <c r="B47" s="7" t="s">
        <v>20</v>
      </c>
      <c r="C47" s="7" t="e">
        <f>VLOOKUP(B47,#REF!,3,)</f>
        <v>#REF!</v>
      </c>
      <c r="D47" s="7" t="e">
        <f>VLOOKUP(B47,#REF!,2,)</f>
        <v>#REF!</v>
      </c>
      <c r="E47" s="40">
        <v>10</v>
      </c>
      <c r="F47" s="40">
        <v>2</v>
      </c>
      <c r="G47" s="40">
        <v>3</v>
      </c>
      <c r="H47" s="40">
        <v>10</v>
      </c>
      <c r="I47" s="42">
        <v>0.6</v>
      </c>
      <c r="J47" s="40">
        <v>5</v>
      </c>
      <c r="K47" s="40">
        <v>5</v>
      </c>
      <c r="L47" s="41" t="e">
        <f>VLOOKUP(C47,[0]!dlo,3)</f>
        <v>#REF!</v>
      </c>
      <c r="M47" s="67" t="e">
        <f>INDEX(#REF!,E47/5,L47)*0.4</f>
        <v>#REF!</v>
      </c>
      <c r="N47" s="69" t="e">
        <f t="shared" si="0"/>
        <v>#REF!</v>
      </c>
      <c r="O47" s="68">
        <f t="shared" si="3"/>
        <v>115</v>
      </c>
      <c r="P47" s="68">
        <f t="shared" si="1"/>
        <v>201</v>
      </c>
      <c r="Q47" s="68">
        <v>291</v>
      </c>
      <c r="R47" s="70">
        <f t="shared" si="2"/>
        <v>607</v>
      </c>
    </row>
    <row r="48" spans="1:18">
      <c r="A48" s="49">
        <v>39</v>
      </c>
      <c r="B48" s="7" t="s">
        <v>20</v>
      </c>
      <c r="C48" s="7" t="e">
        <f>VLOOKUP(B48,#REF!,3,)</f>
        <v>#REF!</v>
      </c>
      <c r="D48" s="7" t="e">
        <f>VLOOKUP(B48,#REF!,2,)</f>
        <v>#REF!</v>
      </c>
      <c r="E48" s="40">
        <v>10</v>
      </c>
      <c r="F48" s="40">
        <v>3</v>
      </c>
      <c r="G48" s="40">
        <v>4</v>
      </c>
      <c r="H48" s="40">
        <v>10</v>
      </c>
      <c r="I48" s="42">
        <v>0.3</v>
      </c>
      <c r="J48" s="40">
        <v>5</v>
      </c>
      <c r="K48" s="40">
        <v>5</v>
      </c>
      <c r="L48" s="41" t="e">
        <f>VLOOKUP(C48,[0]!dlo,3)</f>
        <v>#REF!</v>
      </c>
      <c r="M48" s="67" t="e">
        <f>INDEX(#REF!,E48/5,L48)*0.4</f>
        <v>#REF!</v>
      </c>
      <c r="N48" s="69" t="e">
        <f t="shared" si="0"/>
        <v>#REF!</v>
      </c>
      <c r="O48" s="68">
        <f t="shared" si="3"/>
        <v>115</v>
      </c>
      <c r="P48" s="68">
        <f t="shared" si="1"/>
        <v>201</v>
      </c>
      <c r="Q48" s="68">
        <v>291</v>
      </c>
      <c r="R48" s="70">
        <f t="shared" si="2"/>
        <v>607</v>
      </c>
    </row>
    <row r="49" spans="1:18">
      <c r="A49" s="49">
        <v>40</v>
      </c>
      <c r="B49" s="7" t="s">
        <v>24</v>
      </c>
      <c r="C49" s="7" t="e">
        <f>VLOOKUP(B49,#REF!,3,)</f>
        <v>#REF!</v>
      </c>
      <c r="D49" s="7" t="e">
        <f>VLOOKUP(B49,#REF!,2,)</f>
        <v>#REF!</v>
      </c>
      <c r="E49" s="40">
        <v>25</v>
      </c>
      <c r="F49" s="40">
        <v>5</v>
      </c>
      <c r="G49" s="40">
        <v>6</v>
      </c>
      <c r="H49" s="40">
        <v>30</v>
      </c>
      <c r="I49" s="42">
        <v>0.25</v>
      </c>
      <c r="J49" s="40">
        <v>3</v>
      </c>
      <c r="K49" s="40">
        <v>4</v>
      </c>
      <c r="L49" s="41" t="e">
        <f>VLOOKUP(C49,[0]!dlo,3)</f>
        <v>#REF!</v>
      </c>
      <c r="M49" s="67" t="e">
        <f>INDEX(#REF!,E49/5,L49)*0.4</f>
        <v>#REF!</v>
      </c>
      <c r="N49" s="69" t="e">
        <f t="shared" si="0"/>
        <v>#REF!</v>
      </c>
      <c r="O49" s="68">
        <f t="shared" si="3"/>
        <v>115</v>
      </c>
      <c r="P49" s="68">
        <f t="shared" si="1"/>
        <v>201</v>
      </c>
      <c r="Q49" s="68">
        <v>291</v>
      </c>
      <c r="R49" s="70">
        <f t="shared" si="2"/>
        <v>607</v>
      </c>
    </row>
    <row r="50" spans="1:18">
      <c r="A50" s="49">
        <v>41</v>
      </c>
      <c r="B50" s="7" t="s">
        <v>24</v>
      </c>
      <c r="C50" s="7" t="e">
        <f>VLOOKUP(B50,#REF!,3,)</f>
        <v>#REF!</v>
      </c>
      <c r="D50" s="7" t="e">
        <f>VLOOKUP(B50,#REF!,2,)</f>
        <v>#REF!</v>
      </c>
      <c r="E50" s="40">
        <v>25</v>
      </c>
      <c r="F50" s="40">
        <v>5</v>
      </c>
      <c r="G50" s="40">
        <v>6</v>
      </c>
      <c r="H50" s="40">
        <v>30</v>
      </c>
      <c r="I50" s="42">
        <v>0.25</v>
      </c>
      <c r="J50" s="40">
        <v>3</v>
      </c>
      <c r="K50" s="40">
        <v>4</v>
      </c>
      <c r="L50" s="41" t="e">
        <f>VLOOKUP(C50,[0]!dlo,3)</f>
        <v>#REF!</v>
      </c>
      <c r="M50" s="67" t="e">
        <f>INDEX(#REF!,E50/5,L50)*0.4</f>
        <v>#REF!</v>
      </c>
      <c r="N50" s="69" t="e">
        <f t="shared" si="0"/>
        <v>#REF!</v>
      </c>
      <c r="O50" s="68">
        <f t="shared" si="3"/>
        <v>115</v>
      </c>
      <c r="P50" s="68">
        <f t="shared" si="1"/>
        <v>201</v>
      </c>
      <c r="Q50" s="68">
        <v>291</v>
      </c>
      <c r="R50" s="70">
        <f t="shared" si="2"/>
        <v>607</v>
      </c>
    </row>
    <row r="51" spans="1:18">
      <c r="A51" s="49">
        <v>42</v>
      </c>
      <c r="B51" s="7" t="s">
        <v>18</v>
      </c>
      <c r="C51" s="7" t="e">
        <f>VLOOKUP(B51,#REF!,3,)</f>
        <v>#REF!</v>
      </c>
      <c r="D51" s="7" t="e">
        <f>VLOOKUP(B51,#REF!,2,)</f>
        <v>#REF!</v>
      </c>
      <c r="E51" s="40">
        <v>40</v>
      </c>
      <c r="F51" s="40">
        <v>8</v>
      </c>
      <c r="G51" s="40">
        <v>12</v>
      </c>
      <c r="H51" s="40">
        <v>40</v>
      </c>
      <c r="I51" s="42">
        <v>0.2</v>
      </c>
      <c r="J51" s="40">
        <v>3</v>
      </c>
      <c r="K51" s="40">
        <v>3</v>
      </c>
      <c r="L51" s="41" t="e">
        <f>VLOOKUP(C51,[0]!dlo,3)</f>
        <v>#REF!</v>
      </c>
      <c r="M51" s="67" t="e">
        <f>INDEX(#REF!,E51/5,L51)*0.4</f>
        <v>#REF!</v>
      </c>
      <c r="N51" s="69" t="e">
        <f t="shared" si="0"/>
        <v>#REF!</v>
      </c>
      <c r="O51" s="68">
        <f t="shared" si="3"/>
        <v>206</v>
      </c>
      <c r="P51" s="68">
        <f t="shared" si="1"/>
        <v>390</v>
      </c>
      <c r="Q51" s="68">
        <v>291</v>
      </c>
      <c r="R51" s="70">
        <f t="shared" si="2"/>
        <v>887</v>
      </c>
    </row>
    <row r="52" spans="1:18">
      <c r="A52" s="49">
        <v>43</v>
      </c>
      <c r="B52" s="7" t="s">
        <v>18</v>
      </c>
      <c r="C52" s="7" t="e">
        <f>VLOOKUP(B52,#REF!,3,)</f>
        <v>#REF!</v>
      </c>
      <c r="D52" s="7" t="e">
        <f>VLOOKUP(B52,#REF!,2,)</f>
        <v>#REF!</v>
      </c>
      <c r="E52" s="40">
        <v>30</v>
      </c>
      <c r="F52" s="40">
        <v>6</v>
      </c>
      <c r="G52" s="40">
        <v>10</v>
      </c>
      <c r="H52" s="40">
        <v>30</v>
      </c>
      <c r="I52" s="42">
        <v>0.2</v>
      </c>
      <c r="J52" s="40">
        <v>3</v>
      </c>
      <c r="K52" s="40">
        <v>3</v>
      </c>
      <c r="L52" s="41" t="e">
        <f>VLOOKUP(C52,[0]!dlo,3)</f>
        <v>#REF!</v>
      </c>
      <c r="M52" s="67" t="e">
        <f>INDEX(#REF!,E52/5,L52)*0.4</f>
        <v>#REF!</v>
      </c>
      <c r="N52" s="69" t="e">
        <f t="shared" si="0"/>
        <v>#REF!</v>
      </c>
      <c r="O52" s="68">
        <f t="shared" si="3"/>
        <v>115</v>
      </c>
      <c r="P52" s="68">
        <f t="shared" si="1"/>
        <v>201</v>
      </c>
      <c r="Q52" s="68">
        <v>291</v>
      </c>
      <c r="R52" s="70">
        <f t="shared" si="2"/>
        <v>607</v>
      </c>
    </row>
    <row r="53" spans="1:18">
      <c r="A53" s="49">
        <v>44</v>
      </c>
      <c r="B53" s="7" t="s">
        <v>25</v>
      </c>
      <c r="C53" s="7" t="e">
        <f>VLOOKUP(B53,#REF!,3,)</f>
        <v>#REF!</v>
      </c>
      <c r="D53" s="7" t="e">
        <f>VLOOKUP(B53,#REF!,2,)</f>
        <v>#REF!</v>
      </c>
      <c r="E53" s="40">
        <v>30</v>
      </c>
      <c r="F53" s="40">
        <v>6</v>
      </c>
      <c r="G53" s="40">
        <v>10</v>
      </c>
      <c r="H53" s="40">
        <v>30</v>
      </c>
      <c r="I53" s="42">
        <v>0.1</v>
      </c>
      <c r="J53" s="40">
        <v>3</v>
      </c>
      <c r="K53" s="40">
        <v>3</v>
      </c>
      <c r="L53" s="41" t="e">
        <f>VLOOKUP(C53,[0]!dlo,3)</f>
        <v>#REF!</v>
      </c>
      <c r="M53" s="67" t="e">
        <f>INDEX(#REF!,E53/5,L53)*0.4</f>
        <v>#REF!</v>
      </c>
      <c r="N53" s="69" t="e">
        <f t="shared" si="0"/>
        <v>#REF!</v>
      </c>
      <c r="O53" s="68">
        <f t="shared" si="3"/>
        <v>115</v>
      </c>
      <c r="P53" s="68">
        <f t="shared" si="1"/>
        <v>201</v>
      </c>
      <c r="Q53" s="68">
        <v>291</v>
      </c>
      <c r="R53" s="70">
        <f t="shared" si="2"/>
        <v>607</v>
      </c>
    </row>
    <row r="54" spans="1:18">
      <c r="A54" s="49">
        <v>45</v>
      </c>
      <c r="B54" s="7" t="s">
        <v>27</v>
      </c>
      <c r="C54" s="7" t="e">
        <f>VLOOKUP(B54,#REF!,3,)</f>
        <v>#REF!</v>
      </c>
      <c r="D54" s="7" t="e">
        <f>VLOOKUP(B54,#REF!,2,)</f>
        <v>#REF!</v>
      </c>
      <c r="E54" s="40">
        <v>10</v>
      </c>
      <c r="F54" s="40">
        <v>3</v>
      </c>
      <c r="G54" s="40">
        <v>4</v>
      </c>
      <c r="H54" s="40">
        <v>10</v>
      </c>
      <c r="I54" s="42">
        <v>0.3</v>
      </c>
      <c r="J54" s="40">
        <v>2</v>
      </c>
      <c r="K54" s="40">
        <v>4</v>
      </c>
      <c r="L54" s="41" t="e">
        <f>VLOOKUP(C54,[0]!dlo,3)</f>
        <v>#REF!</v>
      </c>
      <c r="M54" s="67" t="e">
        <f>INDEX(#REF!,E54/5,L54)*0.4</f>
        <v>#REF!</v>
      </c>
      <c r="N54" s="69" t="e">
        <f t="shared" si="0"/>
        <v>#REF!</v>
      </c>
      <c r="O54" s="68">
        <f t="shared" si="3"/>
        <v>115</v>
      </c>
      <c r="P54" s="68">
        <f t="shared" si="1"/>
        <v>201</v>
      </c>
      <c r="Q54" s="68">
        <v>291</v>
      </c>
      <c r="R54" s="70">
        <f t="shared" si="2"/>
        <v>607</v>
      </c>
    </row>
    <row r="55" spans="1:18">
      <c r="A55" s="49">
        <v>46</v>
      </c>
      <c r="B55" s="7" t="s">
        <v>27</v>
      </c>
      <c r="C55" s="7" t="e">
        <f>VLOOKUP(B55,#REF!,3,)</f>
        <v>#REF!</v>
      </c>
      <c r="D55" s="7" t="e">
        <f>VLOOKUP(B55,#REF!,2,)</f>
        <v>#REF!</v>
      </c>
      <c r="E55" s="40">
        <v>10</v>
      </c>
      <c r="F55" s="40">
        <v>3</v>
      </c>
      <c r="G55" s="40">
        <v>4</v>
      </c>
      <c r="H55" s="40">
        <v>10</v>
      </c>
      <c r="I55" s="42">
        <v>0.3</v>
      </c>
      <c r="J55" s="40">
        <v>2</v>
      </c>
      <c r="K55" s="40">
        <v>4</v>
      </c>
      <c r="L55" s="41" t="e">
        <f>VLOOKUP(C55,[0]!dlo,3)</f>
        <v>#REF!</v>
      </c>
      <c r="M55" s="67" t="e">
        <f>INDEX(#REF!,E55/5,L55)*0.4</f>
        <v>#REF!</v>
      </c>
      <c r="N55" s="69" t="e">
        <f t="shared" si="0"/>
        <v>#REF!</v>
      </c>
      <c r="O55" s="68">
        <f t="shared" si="3"/>
        <v>115</v>
      </c>
      <c r="P55" s="68">
        <f t="shared" si="1"/>
        <v>201</v>
      </c>
      <c r="Q55" s="68">
        <v>291</v>
      </c>
      <c r="R55" s="70">
        <f t="shared" si="2"/>
        <v>607</v>
      </c>
    </row>
    <row r="56" spans="1:18">
      <c r="A56" s="49">
        <v>47</v>
      </c>
      <c r="B56" s="7" t="s">
        <v>22</v>
      </c>
      <c r="C56" s="7" t="e">
        <f>VLOOKUP(B56,#REF!,3,)</f>
        <v>#REF!</v>
      </c>
      <c r="D56" s="7" t="e">
        <f>VLOOKUP(B56,#REF!,2,)</f>
        <v>#REF!</v>
      </c>
      <c r="E56" s="40">
        <v>25</v>
      </c>
      <c r="F56" s="40">
        <v>5</v>
      </c>
      <c r="G56" s="40">
        <v>12</v>
      </c>
      <c r="H56" s="40">
        <v>30</v>
      </c>
      <c r="I56" s="42">
        <v>0.1</v>
      </c>
      <c r="J56" s="40">
        <v>3</v>
      </c>
      <c r="K56" s="40">
        <v>1</v>
      </c>
      <c r="L56" s="41" t="e">
        <f>VLOOKUP(C56,[0]!dlo,3)</f>
        <v>#REF!</v>
      </c>
      <c r="M56" s="67" t="e">
        <f>INDEX(#REF!,E56/5,L56)*0.4</f>
        <v>#REF!</v>
      </c>
      <c r="N56" s="69" t="e">
        <f t="shared" si="0"/>
        <v>#REF!</v>
      </c>
      <c r="O56" s="68">
        <f>VLOOKUP(H56,je,9)</f>
        <v>65.5</v>
      </c>
      <c r="P56" s="68">
        <f t="shared" si="1"/>
        <v>201</v>
      </c>
      <c r="Q56" s="68">
        <v>291</v>
      </c>
      <c r="R56" s="70">
        <f t="shared" si="2"/>
        <v>557.5</v>
      </c>
    </row>
    <row r="57" spans="1:18">
      <c r="A57" s="49">
        <v>48</v>
      </c>
      <c r="B57" s="7" t="s">
        <v>27</v>
      </c>
      <c r="C57" s="7" t="e">
        <f>VLOOKUP(B57,#REF!,3,)</f>
        <v>#REF!</v>
      </c>
      <c r="D57" s="7" t="e">
        <f>VLOOKUP(B57,#REF!,2,)</f>
        <v>#REF!</v>
      </c>
      <c r="E57" s="40">
        <v>10</v>
      </c>
      <c r="F57" s="40">
        <v>3</v>
      </c>
      <c r="G57" s="40">
        <v>4</v>
      </c>
      <c r="H57" s="40">
        <v>10</v>
      </c>
      <c r="I57" s="42">
        <v>0.3</v>
      </c>
      <c r="J57" s="40">
        <v>2</v>
      </c>
      <c r="K57" s="40">
        <v>4</v>
      </c>
      <c r="L57" s="41" t="e">
        <f>VLOOKUP(C57,[0]!dlo,3)</f>
        <v>#REF!</v>
      </c>
      <c r="M57" s="67" t="e">
        <f>INDEX(#REF!,E57/5,L57)*0.4</f>
        <v>#REF!</v>
      </c>
      <c r="N57" s="69" t="e">
        <f t="shared" si="0"/>
        <v>#REF!</v>
      </c>
      <c r="O57" s="68">
        <f t="shared" ref="O57:O89" si="4">VLOOKUP(H57,li,9)</f>
        <v>115</v>
      </c>
      <c r="P57" s="68">
        <f t="shared" si="1"/>
        <v>201</v>
      </c>
      <c r="Q57" s="68">
        <v>291</v>
      </c>
      <c r="R57" s="70">
        <f t="shared" si="2"/>
        <v>607</v>
      </c>
    </row>
    <row r="58" spans="1:18">
      <c r="A58" s="49">
        <v>49</v>
      </c>
      <c r="B58" s="7" t="s">
        <v>27</v>
      </c>
      <c r="C58" s="7" t="e">
        <f>VLOOKUP(B58,#REF!,3,)</f>
        <v>#REF!</v>
      </c>
      <c r="D58" s="7" t="e">
        <f>VLOOKUP(B58,#REF!,2,)</f>
        <v>#REF!</v>
      </c>
      <c r="E58" s="40">
        <v>10</v>
      </c>
      <c r="F58" s="40">
        <v>3</v>
      </c>
      <c r="G58" s="40">
        <v>4</v>
      </c>
      <c r="H58" s="40">
        <v>10</v>
      </c>
      <c r="I58" s="42">
        <v>0.3</v>
      </c>
      <c r="J58" s="40">
        <v>2</v>
      </c>
      <c r="K58" s="40">
        <v>4</v>
      </c>
      <c r="L58" s="41" t="e">
        <f>VLOOKUP(C58,[0]!dlo,3)</f>
        <v>#REF!</v>
      </c>
      <c r="M58" s="67" t="e">
        <f>INDEX(#REF!,E58/5,L58)*0.4</f>
        <v>#REF!</v>
      </c>
      <c r="N58" s="69" t="e">
        <f t="shared" si="0"/>
        <v>#REF!</v>
      </c>
      <c r="O58" s="68">
        <f t="shared" si="4"/>
        <v>115</v>
      </c>
      <c r="P58" s="68">
        <f t="shared" si="1"/>
        <v>201</v>
      </c>
      <c r="Q58" s="68">
        <v>291</v>
      </c>
      <c r="R58" s="70">
        <f t="shared" si="2"/>
        <v>607</v>
      </c>
    </row>
    <row r="59" spans="1:18">
      <c r="A59" s="49">
        <v>50</v>
      </c>
      <c r="B59" s="7" t="s">
        <v>20</v>
      </c>
      <c r="C59" s="7" t="e">
        <f>VLOOKUP(B59,#REF!,3,)</f>
        <v>#REF!</v>
      </c>
      <c r="D59" s="7" t="e">
        <f>VLOOKUP(B59,#REF!,2,)</f>
        <v>#REF!</v>
      </c>
      <c r="E59" s="40">
        <v>10</v>
      </c>
      <c r="F59" s="40">
        <v>3</v>
      </c>
      <c r="G59" s="40">
        <v>5</v>
      </c>
      <c r="H59" s="40">
        <v>10</v>
      </c>
      <c r="I59" s="42">
        <v>0.3</v>
      </c>
      <c r="J59" s="40">
        <v>5</v>
      </c>
      <c r="K59" s="40">
        <v>5</v>
      </c>
      <c r="L59" s="41" t="e">
        <f>VLOOKUP(C59,[0]!dlo,3)</f>
        <v>#REF!</v>
      </c>
      <c r="M59" s="67" t="e">
        <f>INDEX(#REF!,E59/5,L59)*0.4</f>
        <v>#REF!</v>
      </c>
      <c r="N59" s="69" t="e">
        <f t="shared" si="0"/>
        <v>#REF!</v>
      </c>
      <c r="O59" s="68">
        <f t="shared" si="4"/>
        <v>115</v>
      </c>
      <c r="P59" s="68">
        <f t="shared" si="1"/>
        <v>201</v>
      </c>
      <c r="Q59" s="68">
        <v>291</v>
      </c>
      <c r="R59" s="70">
        <f t="shared" si="2"/>
        <v>607</v>
      </c>
    </row>
    <row r="60" spans="1:18">
      <c r="A60" s="49">
        <v>51</v>
      </c>
      <c r="B60" s="7" t="s">
        <v>27</v>
      </c>
      <c r="C60" s="7" t="e">
        <f>VLOOKUP(B60,#REF!,3,)</f>
        <v>#REF!</v>
      </c>
      <c r="D60" s="7" t="e">
        <f>VLOOKUP(B60,#REF!,2,)</f>
        <v>#REF!</v>
      </c>
      <c r="E60" s="40">
        <v>20</v>
      </c>
      <c r="F60" s="40">
        <v>6</v>
      </c>
      <c r="G60" s="40">
        <v>8</v>
      </c>
      <c r="H60" s="40">
        <v>20</v>
      </c>
      <c r="I60" s="42">
        <v>0.1</v>
      </c>
      <c r="J60" s="40">
        <v>3</v>
      </c>
      <c r="K60" s="40">
        <v>2</v>
      </c>
      <c r="L60" s="41" t="e">
        <f>VLOOKUP(C60,[0]!dlo,3)</f>
        <v>#REF!</v>
      </c>
      <c r="M60" s="67" t="e">
        <f>INDEX(#REF!,E60/5,L60)*0.4</f>
        <v>#REF!</v>
      </c>
      <c r="N60" s="69" t="e">
        <f t="shared" si="0"/>
        <v>#REF!</v>
      </c>
      <c r="O60" s="68">
        <f t="shared" si="4"/>
        <v>115</v>
      </c>
      <c r="P60" s="68">
        <f t="shared" si="1"/>
        <v>201</v>
      </c>
      <c r="Q60" s="68">
        <v>291</v>
      </c>
      <c r="R60" s="70">
        <f t="shared" si="2"/>
        <v>607</v>
      </c>
    </row>
    <row r="61" spans="1:18">
      <c r="A61" s="49">
        <v>52</v>
      </c>
      <c r="B61" s="7" t="s">
        <v>27</v>
      </c>
      <c r="C61" s="7" t="e">
        <f>VLOOKUP(B61,#REF!,3,)</f>
        <v>#REF!</v>
      </c>
      <c r="D61" s="7" t="e">
        <f>VLOOKUP(B61,#REF!,2,)</f>
        <v>#REF!</v>
      </c>
      <c r="E61" s="40">
        <v>15</v>
      </c>
      <c r="F61" s="40">
        <v>6</v>
      </c>
      <c r="G61" s="40">
        <v>8</v>
      </c>
      <c r="H61" s="40">
        <v>20</v>
      </c>
      <c r="I61" s="42">
        <v>0.1</v>
      </c>
      <c r="J61" s="40">
        <v>3</v>
      </c>
      <c r="K61" s="40">
        <v>2</v>
      </c>
      <c r="L61" s="41" t="e">
        <f>VLOOKUP(C61,[0]!dlo,3)</f>
        <v>#REF!</v>
      </c>
      <c r="M61" s="67" t="e">
        <f>INDEX(#REF!,E61/5,L61)*0.4</f>
        <v>#REF!</v>
      </c>
      <c r="N61" s="69" t="e">
        <f t="shared" si="0"/>
        <v>#REF!</v>
      </c>
      <c r="O61" s="68">
        <f t="shared" si="4"/>
        <v>115</v>
      </c>
      <c r="P61" s="68">
        <f t="shared" si="1"/>
        <v>201</v>
      </c>
      <c r="Q61" s="68">
        <v>291</v>
      </c>
      <c r="R61" s="70">
        <f t="shared" si="2"/>
        <v>607</v>
      </c>
    </row>
    <row r="62" spans="1:18">
      <c r="A62" s="49">
        <v>53</v>
      </c>
      <c r="B62" s="7" t="s">
        <v>27</v>
      </c>
      <c r="C62" s="7" t="e">
        <f>VLOOKUP(B62,#REF!,3,)</f>
        <v>#REF!</v>
      </c>
      <c r="D62" s="7" t="e">
        <f>VLOOKUP(B62,#REF!,2,)</f>
        <v>#REF!</v>
      </c>
      <c r="E62" s="40">
        <v>15</v>
      </c>
      <c r="F62" s="40">
        <v>5</v>
      </c>
      <c r="G62" s="40">
        <v>7</v>
      </c>
      <c r="H62" s="40">
        <v>20</v>
      </c>
      <c r="I62" s="42">
        <v>0.3</v>
      </c>
      <c r="J62" s="40">
        <v>3</v>
      </c>
      <c r="K62" s="40">
        <v>3</v>
      </c>
      <c r="L62" s="41" t="e">
        <f>VLOOKUP(C62,[0]!dlo,3)</f>
        <v>#REF!</v>
      </c>
      <c r="M62" s="67" t="e">
        <f>INDEX(#REF!,E62/5,L62)*0.4</f>
        <v>#REF!</v>
      </c>
      <c r="N62" s="69" t="e">
        <f t="shared" si="0"/>
        <v>#REF!</v>
      </c>
      <c r="O62" s="68">
        <f t="shared" si="4"/>
        <v>115</v>
      </c>
      <c r="P62" s="68">
        <f t="shared" si="1"/>
        <v>201</v>
      </c>
      <c r="Q62" s="68">
        <v>291</v>
      </c>
      <c r="R62" s="70">
        <f t="shared" si="2"/>
        <v>607</v>
      </c>
    </row>
    <row r="63" spans="1:18">
      <c r="A63" s="49">
        <v>54</v>
      </c>
      <c r="B63" s="7" t="s">
        <v>6</v>
      </c>
      <c r="C63" s="7" t="e">
        <f>VLOOKUP(B63,#REF!,3,)</f>
        <v>#REF!</v>
      </c>
      <c r="D63" s="7" t="e">
        <f>VLOOKUP(B63,#REF!,2,)</f>
        <v>#REF!</v>
      </c>
      <c r="E63" s="40">
        <v>20</v>
      </c>
      <c r="F63" s="40">
        <v>5</v>
      </c>
      <c r="G63" s="40">
        <v>7</v>
      </c>
      <c r="H63" s="40">
        <v>20</v>
      </c>
      <c r="I63" s="42">
        <v>0.2</v>
      </c>
      <c r="J63" s="40">
        <v>2</v>
      </c>
      <c r="K63" s="40">
        <v>5</v>
      </c>
      <c r="L63" s="41" t="e">
        <f>VLOOKUP(C63,[0]!dlo,3)</f>
        <v>#REF!</v>
      </c>
      <c r="M63" s="67" t="e">
        <f>INDEX(#REF!,E63/5,L63)*0.4</f>
        <v>#REF!</v>
      </c>
      <c r="N63" s="69" t="e">
        <f t="shared" si="0"/>
        <v>#REF!</v>
      </c>
      <c r="O63" s="68">
        <f t="shared" si="4"/>
        <v>115</v>
      </c>
      <c r="P63" s="68">
        <f t="shared" si="1"/>
        <v>201</v>
      </c>
      <c r="Q63" s="68">
        <v>291</v>
      </c>
      <c r="R63" s="70">
        <f t="shared" si="2"/>
        <v>607</v>
      </c>
    </row>
    <row r="64" spans="1:18">
      <c r="A64" s="49">
        <v>55</v>
      </c>
      <c r="B64" s="7" t="s">
        <v>6</v>
      </c>
      <c r="C64" s="7" t="e">
        <f>VLOOKUP(B64,#REF!,3,)</f>
        <v>#REF!</v>
      </c>
      <c r="D64" s="7" t="e">
        <f>VLOOKUP(B64,#REF!,2,)</f>
        <v>#REF!</v>
      </c>
      <c r="E64" s="40">
        <v>20</v>
      </c>
      <c r="F64" s="40">
        <v>5</v>
      </c>
      <c r="G64" s="40">
        <v>7</v>
      </c>
      <c r="H64" s="40">
        <v>20</v>
      </c>
      <c r="I64" s="42">
        <v>0.2</v>
      </c>
      <c r="J64" s="40">
        <v>2</v>
      </c>
      <c r="K64" s="40">
        <v>5</v>
      </c>
      <c r="L64" s="41" t="e">
        <f>VLOOKUP(C64,[0]!dlo,3)</f>
        <v>#REF!</v>
      </c>
      <c r="M64" s="67" t="e">
        <f>INDEX(#REF!,E64/5,L64)*0.4</f>
        <v>#REF!</v>
      </c>
      <c r="N64" s="69" t="e">
        <f t="shared" si="0"/>
        <v>#REF!</v>
      </c>
      <c r="O64" s="68">
        <f t="shared" si="4"/>
        <v>115</v>
      </c>
      <c r="P64" s="68">
        <f t="shared" si="1"/>
        <v>201</v>
      </c>
      <c r="Q64" s="68">
        <v>291</v>
      </c>
      <c r="R64" s="70">
        <f t="shared" si="2"/>
        <v>607</v>
      </c>
    </row>
    <row r="65" spans="1:18">
      <c r="A65" s="49">
        <v>56</v>
      </c>
      <c r="B65" s="7" t="s">
        <v>6</v>
      </c>
      <c r="C65" s="7" t="e">
        <f>VLOOKUP(B65,#REF!,3,)</f>
        <v>#REF!</v>
      </c>
      <c r="D65" s="7" t="e">
        <f>VLOOKUP(B65,#REF!,2,)</f>
        <v>#REF!</v>
      </c>
      <c r="E65" s="40">
        <v>10</v>
      </c>
      <c r="F65" s="40">
        <v>4</v>
      </c>
      <c r="G65" s="40">
        <v>5</v>
      </c>
      <c r="H65" s="40">
        <v>10</v>
      </c>
      <c r="I65" s="42">
        <v>0.2</v>
      </c>
      <c r="J65" s="40">
        <v>2</v>
      </c>
      <c r="K65" s="40">
        <v>5</v>
      </c>
      <c r="L65" s="41" t="e">
        <f>VLOOKUP(C65,[0]!dlo,3)</f>
        <v>#REF!</v>
      </c>
      <c r="M65" s="67" t="e">
        <f>INDEX(#REF!,E65/5,L65)*0.4</f>
        <v>#REF!</v>
      </c>
      <c r="N65" s="69" t="e">
        <f t="shared" si="0"/>
        <v>#REF!</v>
      </c>
      <c r="O65" s="68">
        <f t="shared" si="4"/>
        <v>115</v>
      </c>
      <c r="P65" s="68">
        <f t="shared" si="1"/>
        <v>201</v>
      </c>
      <c r="Q65" s="68">
        <v>291</v>
      </c>
      <c r="R65" s="70">
        <f t="shared" si="2"/>
        <v>607</v>
      </c>
    </row>
    <row r="66" spans="1:18">
      <c r="A66" s="49">
        <v>57</v>
      </c>
      <c r="B66" s="7" t="s">
        <v>6</v>
      </c>
      <c r="C66" s="7" t="e">
        <f>VLOOKUP(B66,#REF!,3,)</f>
        <v>#REF!</v>
      </c>
      <c r="D66" s="7" t="e">
        <f>VLOOKUP(B66,#REF!,2,)</f>
        <v>#REF!</v>
      </c>
      <c r="E66" s="40">
        <v>10</v>
      </c>
      <c r="F66" s="40">
        <v>4</v>
      </c>
      <c r="G66" s="40">
        <v>5</v>
      </c>
      <c r="H66" s="40">
        <v>10</v>
      </c>
      <c r="I66" s="42">
        <v>0.2</v>
      </c>
      <c r="J66" s="40">
        <v>2</v>
      </c>
      <c r="K66" s="40">
        <v>5</v>
      </c>
      <c r="L66" s="41" t="e">
        <f>VLOOKUP(C66,[0]!dlo,3)</f>
        <v>#REF!</v>
      </c>
      <c r="M66" s="67" t="e">
        <f>INDEX(#REF!,E66/5,L66)*0.4</f>
        <v>#REF!</v>
      </c>
      <c r="N66" s="69" t="e">
        <f t="shared" si="0"/>
        <v>#REF!</v>
      </c>
      <c r="O66" s="68">
        <f t="shared" si="4"/>
        <v>115</v>
      </c>
      <c r="P66" s="68">
        <f t="shared" si="1"/>
        <v>201</v>
      </c>
      <c r="Q66" s="68">
        <v>291</v>
      </c>
      <c r="R66" s="70">
        <f t="shared" si="2"/>
        <v>607</v>
      </c>
    </row>
    <row r="67" spans="1:18">
      <c r="A67" s="49">
        <v>58</v>
      </c>
      <c r="B67" s="7" t="s">
        <v>6</v>
      </c>
      <c r="C67" s="7" t="e">
        <f>VLOOKUP(B67,#REF!,3,)</f>
        <v>#REF!</v>
      </c>
      <c r="D67" s="7" t="e">
        <f>VLOOKUP(B67,#REF!,2,)</f>
        <v>#REF!</v>
      </c>
      <c r="E67" s="40">
        <v>20</v>
      </c>
      <c r="F67" s="40">
        <v>5</v>
      </c>
      <c r="G67" s="40">
        <v>7</v>
      </c>
      <c r="H67" s="40">
        <v>20</v>
      </c>
      <c r="I67" s="42">
        <v>0.2</v>
      </c>
      <c r="J67" s="40">
        <v>2</v>
      </c>
      <c r="K67" s="40">
        <v>5</v>
      </c>
      <c r="L67" s="41" t="e">
        <f>VLOOKUP(C67,[0]!dlo,3)</f>
        <v>#REF!</v>
      </c>
      <c r="M67" s="67" t="e">
        <f>INDEX(#REF!,E67/5,L67)*0.4</f>
        <v>#REF!</v>
      </c>
      <c r="N67" s="69" t="e">
        <f t="shared" si="0"/>
        <v>#REF!</v>
      </c>
      <c r="O67" s="68">
        <f t="shared" si="4"/>
        <v>115</v>
      </c>
      <c r="P67" s="68">
        <f t="shared" si="1"/>
        <v>201</v>
      </c>
      <c r="Q67" s="68">
        <v>291</v>
      </c>
      <c r="R67" s="70">
        <f t="shared" si="2"/>
        <v>607</v>
      </c>
    </row>
    <row r="68" spans="1:18">
      <c r="A68" s="49">
        <v>59</v>
      </c>
      <c r="B68" s="7" t="s">
        <v>6</v>
      </c>
      <c r="C68" s="7" t="e">
        <f>VLOOKUP(B68,#REF!,3,)</f>
        <v>#REF!</v>
      </c>
      <c r="D68" s="7" t="e">
        <f>VLOOKUP(B68,#REF!,2,)</f>
        <v>#REF!</v>
      </c>
      <c r="E68" s="40">
        <v>10</v>
      </c>
      <c r="F68" s="40">
        <v>4</v>
      </c>
      <c r="G68" s="40">
        <v>5</v>
      </c>
      <c r="H68" s="40">
        <v>10</v>
      </c>
      <c r="I68" s="42">
        <v>0.2</v>
      </c>
      <c r="J68" s="40">
        <v>2</v>
      </c>
      <c r="K68" s="40">
        <v>5</v>
      </c>
      <c r="L68" s="41" t="e">
        <f>VLOOKUP(C68,[0]!dlo,3)</f>
        <v>#REF!</v>
      </c>
      <c r="M68" s="67" t="e">
        <f>INDEX(#REF!,E68/5,L68)*0.4</f>
        <v>#REF!</v>
      </c>
      <c r="N68" s="69" t="e">
        <f t="shared" si="0"/>
        <v>#REF!</v>
      </c>
      <c r="O68" s="68">
        <f t="shared" si="4"/>
        <v>115</v>
      </c>
      <c r="P68" s="68">
        <f t="shared" si="1"/>
        <v>201</v>
      </c>
      <c r="Q68" s="68">
        <v>291</v>
      </c>
      <c r="R68" s="70">
        <f t="shared" si="2"/>
        <v>607</v>
      </c>
    </row>
    <row r="69" spans="1:18">
      <c r="A69" s="49">
        <v>60</v>
      </c>
      <c r="B69" s="7" t="s">
        <v>6</v>
      </c>
      <c r="C69" s="7" t="e">
        <f>VLOOKUP(B69,#REF!,3,)</f>
        <v>#REF!</v>
      </c>
      <c r="D69" s="7" t="e">
        <f>VLOOKUP(B69,#REF!,2,)</f>
        <v>#REF!</v>
      </c>
      <c r="E69" s="40">
        <v>10</v>
      </c>
      <c r="F69" s="40">
        <v>4</v>
      </c>
      <c r="G69" s="40">
        <v>5</v>
      </c>
      <c r="H69" s="40">
        <v>10</v>
      </c>
      <c r="I69" s="42">
        <v>0.2</v>
      </c>
      <c r="J69" s="40">
        <v>2</v>
      </c>
      <c r="K69" s="40">
        <v>5</v>
      </c>
      <c r="L69" s="41" t="e">
        <f>VLOOKUP(C69,[0]!dlo,3)</f>
        <v>#REF!</v>
      </c>
      <c r="M69" s="67" t="e">
        <f>INDEX(#REF!,E69/5,L69)*0.4</f>
        <v>#REF!</v>
      </c>
      <c r="N69" s="69" t="e">
        <f t="shared" si="0"/>
        <v>#REF!</v>
      </c>
      <c r="O69" s="68">
        <f t="shared" si="4"/>
        <v>115</v>
      </c>
      <c r="P69" s="68">
        <f t="shared" si="1"/>
        <v>201</v>
      </c>
      <c r="Q69" s="68">
        <v>291</v>
      </c>
      <c r="R69" s="70">
        <f t="shared" si="2"/>
        <v>607</v>
      </c>
    </row>
    <row r="70" spans="1:18">
      <c r="A70" s="49">
        <v>61</v>
      </c>
      <c r="B70" s="7" t="s">
        <v>6</v>
      </c>
      <c r="C70" s="7" t="e">
        <f>VLOOKUP(B70,#REF!,3,)</f>
        <v>#REF!</v>
      </c>
      <c r="D70" s="7" t="e">
        <f>VLOOKUP(B70,#REF!,2,)</f>
        <v>#REF!</v>
      </c>
      <c r="E70" s="40">
        <v>20</v>
      </c>
      <c r="F70" s="40">
        <v>5</v>
      </c>
      <c r="G70" s="40">
        <v>7</v>
      </c>
      <c r="H70" s="40">
        <v>20</v>
      </c>
      <c r="I70" s="42">
        <v>0.2</v>
      </c>
      <c r="J70" s="40">
        <v>2</v>
      </c>
      <c r="K70" s="40">
        <v>5</v>
      </c>
      <c r="L70" s="41" t="e">
        <f>VLOOKUP(C70,[0]!dlo,3)</f>
        <v>#REF!</v>
      </c>
      <c r="M70" s="67" t="e">
        <f>INDEX(#REF!,E70/5,L70)*0.4</f>
        <v>#REF!</v>
      </c>
      <c r="N70" s="69" t="e">
        <f t="shared" si="0"/>
        <v>#REF!</v>
      </c>
      <c r="O70" s="68">
        <f t="shared" si="4"/>
        <v>115</v>
      </c>
      <c r="P70" s="68">
        <f t="shared" si="1"/>
        <v>201</v>
      </c>
      <c r="Q70" s="68">
        <v>291</v>
      </c>
      <c r="R70" s="70">
        <f t="shared" si="2"/>
        <v>607</v>
      </c>
    </row>
    <row r="71" spans="1:18">
      <c r="A71" s="49">
        <v>62</v>
      </c>
      <c r="B71" s="7" t="s">
        <v>25</v>
      </c>
      <c r="C71" s="7" t="e">
        <f>VLOOKUP(B71,#REF!,3,)</f>
        <v>#REF!</v>
      </c>
      <c r="D71" s="7" t="e">
        <f>VLOOKUP(B71,#REF!,2,)</f>
        <v>#REF!</v>
      </c>
      <c r="E71" s="40">
        <v>10</v>
      </c>
      <c r="F71" s="40">
        <v>3</v>
      </c>
      <c r="G71" s="40">
        <v>5</v>
      </c>
      <c r="H71" s="40">
        <v>10</v>
      </c>
      <c r="I71" s="42">
        <v>0.3</v>
      </c>
      <c r="J71" s="40">
        <v>2</v>
      </c>
      <c r="K71" s="40">
        <v>5</v>
      </c>
      <c r="L71" s="41" t="e">
        <f>VLOOKUP(C71,[0]!dlo,3)</f>
        <v>#REF!</v>
      </c>
      <c r="M71" s="67" t="e">
        <f>INDEX(#REF!,E71/5,L71)*0.4</f>
        <v>#REF!</v>
      </c>
      <c r="N71" s="69" t="e">
        <f t="shared" si="0"/>
        <v>#REF!</v>
      </c>
      <c r="O71" s="68">
        <f t="shared" si="4"/>
        <v>115</v>
      </c>
      <c r="P71" s="68">
        <f t="shared" si="1"/>
        <v>201</v>
      </c>
      <c r="Q71" s="68">
        <v>291</v>
      </c>
      <c r="R71" s="70">
        <f t="shared" si="2"/>
        <v>607</v>
      </c>
    </row>
    <row r="72" spans="1:18">
      <c r="A72" s="49">
        <v>63</v>
      </c>
      <c r="B72" s="7" t="s">
        <v>5</v>
      </c>
      <c r="C72" s="7" t="e">
        <f>VLOOKUP(B72,#REF!,3,)</f>
        <v>#REF!</v>
      </c>
      <c r="D72" s="7" t="e">
        <f>VLOOKUP(B72,#REF!,2,)</f>
        <v>#REF!</v>
      </c>
      <c r="E72" s="40">
        <v>10</v>
      </c>
      <c r="F72" s="40">
        <v>3</v>
      </c>
      <c r="G72" s="40">
        <v>4</v>
      </c>
      <c r="H72" s="40">
        <v>10</v>
      </c>
      <c r="I72" s="42">
        <v>0.2</v>
      </c>
      <c r="J72" s="40">
        <v>2</v>
      </c>
      <c r="K72" s="40">
        <v>5</v>
      </c>
      <c r="L72" s="41" t="e">
        <f>VLOOKUP(C72,[0]!dlo,3)</f>
        <v>#REF!</v>
      </c>
      <c r="M72" s="67" t="e">
        <f>INDEX(#REF!,E72/5,L72)*0.4</f>
        <v>#REF!</v>
      </c>
      <c r="N72" s="69" t="e">
        <f t="shared" si="0"/>
        <v>#REF!</v>
      </c>
      <c r="O72" s="68">
        <f t="shared" si="4"/>
        <v>115</v>
      </c>
      <c r="P72" s="68">
        <f t="shared" si="1"/>
        <v>201</v>
      </c>
      <c r="Q72" s="68">
        <v>291</v>
      </c>
      <c r="R72" s="70">
        <f t="shared" si="2"/>
        <v>607</v>
      </c>
    </row>
    <row r="73" spans="1:18">
      <c r="A73" s="49">
        <v>64</v>
      </c>
      <c r="B73" s="7" t="s">
        <v>27</v>
      </c>
      <c r="C73" s="7" t="e">
        <f>VLOOKUP(B73,#REF!,3,)</f>
        <v>#REF!</v>
      </c>
      <c r="D73" s="7" t="e">
        <f>VLOOKUP(B73,#REF!,2,)</f>
        <v>#REF!</v>
      </c>
      <c r="E73" s="40">
        <v>15</v>
      </c>
      <c r="F73" s="40">
        <v>4</v>
      </c>
      <c r="G73" s="40">
        <v>5</v>
      </c>
      <c r="H73" s="40">
        <v>20</v>
      </c>
      <c r="I73" s="42">
        <v>0.2</v>
      </c>
      <c r="J73" s="40">
        <v>3</v>
      </c>
      <c r="K73" s="40">
        <v>4</v>
      </c>
      <c r="L73" s="41" t="e">
        <f>VLOOKUP(C73,[0]!dlo,3)</f>
        <v>#REF!</v>
      </c>
      <c r="M73" s="67" t="e">
        <f>INDEX(#REF!,E73/5,L73)*0.4</f>
        <v>#REF!</v>
      </c>
      <c r="N73" s="69" t="e">
        <f t="shared" si="0"/>
        <v>#REF!</v>
      </c>
      <c r="O73" s="68">
        <f t="shared" si="4"/>
        <v>115</v>
      </c>
      <c r="P73" s="68">
        <f t="shared" si="1"/>
        <v>201</v>
      </c>
      <c r="Q73" s="68">
        <v>291</v>
      </c>
      <c r="R73" s="70">
        <f t="shared" si="2"/>
        <v>607</v>
      </c>
    </row>
    <row r="74" spans="1:18">
      <c r="A74" s="49">
        <v>65</v>
      </c>
      <c r="B74" s="7" t="s">
        <v>5</v>
      </c>
      <c r="C74" s="7" t="e">
        <f>VLOOKUP(B74,#REF!,3,)</f>
        <v>#REF!</v>
      </c>
      <c r="D74" s="7" t="e">
        <f>VLOOKUP(B74,#REF!,2,)</f>
        <v>#REF!</v>
      </c>
      <c r="E74" s="40">
        <v>10</v>
      </c>
      <c r="F74" s="40">
        <v>3</v>
      </c>
      <c r="G74" s="40">
        <v>4</v>
      </c>
      <c r="H74" s="40">
        <v>10</v>
      </c>
      <c r="I74" s="42">
        <v>0.2</v>
      </c>
      <c r="J74" s="40">
        <v>2</v>
      </c>
      <c r="K74" s="40">
        <v>5</v>
      </c>
      <c r="L74" s="41" t="e">
        <f>VLOOKUP(C74,[0]!dlo,3)</f>
        <v>#REF!</v>
      </c>
      <c r="M74" s="67" t="e">
        <f>INDEX(#REF!,E74/5,L74)*0.4</f>
        <v>#REF!</v>
      </c>
      <c r="N74" s="69" t="e">
        <f t="shared" ref="N74:N137" si="5">M74*(1-I74)</f>
        <v>#REF!</v>
      </c>
      <c r="O74" s="68">
        <f t="shared" si="4"/>
        <v>115</v>
      </c>
      <c r="P74" s="68">
        <f t="shared" ref="P74:P137" si="6">VLOOKUP(H74,pa,9)</f>
        <v>201</v>
      </c>
      <c r="Q74" s="68">
        <v>291</v>
      </c>
      <c r="R74" s="70">
        <f t="shared" si="2"/>
        <v>607</v>
      </c>
    </row>
    <row r="75" spans="1:18">
      <c r="A75" s="49">
        <v>66</v>
      </c>
      <c r="B75" s="7" t="s">
        <v>27</v>
      </c>
      <c r="C75" s="7" t="e">
        <f>VLOOKUP(B75,#REF!,3,)</f>
        <v>#REF!</v>
      </c>
      <c r="D75" s="7" t="e">
        <f>VLOOKUP(B75,#REF!,2,)</f>
        <v>#REF!</v>
      </c>
      <c r="E75" s="40">
        <v>10</v>
      </c>
      <c r="F75" s="40">
        <v>3</v>
      </c>
      <c r="G75" s="40">
        <v>4</v>
      </c>
      <c r="H75" s="40">
        <v>10</v>
      </c>
      <c r="I75" s="42">
        <v>0.2</v>
      </c>
      <c r="J75" s="40">
        <v>3</v>
      </c>
      <c r="K75" s="40">
        <v>4</v>
      </c>
      <c r="L75" s="41" t="e">
        <f>VLOOKUP(C75,[0]!dlo,3)</f>
        <v>#REF!</v>
      </c>
      <c r="M75" s="67" t="e">
        <f>INDEX(#REF!,E75/5,L75)*0.4</f>
        <v>#REF!</v>
      </c>
      <c r="N75" s="69" t="e">
        <f t="shared" si="5"/>
        <v>#REF!</v>
      </c>
      <c r="O75" s="68">
        <f t="shared" si="4"/>
        <v>115</v>
      </c>
      <c r="P75" s="68">
        <f t="shared" si="6"/>
        <v>201</v>
      </c>
      <c r="Q75" s="68">
        <v>291</v>
      </c>
      <c r="R75" s="70">
        <f t="shared" ref="R75:R138" si="7">SUM(O75:Q75)</f>
        <v>607</v>
      </c>
    </row>
    <row r="76" spans="1:18">
      <c r="A76" s="49">
        <v>67</v>
      </c>
      <c r="B76" s="7" t="s">
        <v>27</v>
      </c>
      <c r="C76" s="7" t="e">
        <f>VLOOKUP(B76,#REF!,3,)</f>
        <v>#REF!</v>
      </c>
      <c r="D76" s="7" t="e">
        <f>VLOOKUP(B76,#REF!,2,)</f>
        <v>#REF!</v>
      </c>
      <c r="E76" s="40">
        <v>15</v>
      </c>
      <c r="F76" s="40">
        <v>4</v>
      </c>
      <c r="G76" s="40">
        <v>5</v>
      </c>
      <c r="H76" s="40">
        <v>20</v>
      </c>
      <c r="I76" s="42">
        <v>0.2</v>
      </c>
      <c r="J76" s="40">
        <v>3</v>
      </c>
      <c r="K76" s="40">
        <v>4</v>
      </c>
      <c r="L76" s="41" t="e">
        <f>VLOOKUP(C76,[0]!dlo,3)</f>
        <v>#REF!</v>
      </c>
      <c r="M76" s="67" t="e">
        <f>INDEX(#REF!,E76/5,L76)*0.4</f>
        <v>#REF!</v>
      </c>
      <c r="N76" s="69" t="e">
        <f t="shared" si="5"/>
        <v>#REF!</v>
      </c>
      <c r="O76" s="68">
        <f t="shared" si="4"/>
        <v>115</v>
      </c>
      <c r="P76" s="68">
        <f t="shared" si="6"/>
        <v>201</v>
      </c>
      <c r="Q76" s="68">
        <v>291</v>
      </c>
      <c r="R76" s="70">
        <f t="shared" si="7"/>
        <v>607</v>
      </c>
    </row>
    <row r="77" spans="1:18">
      <c r="A77" s="49">
        <v>68</v>
      </c>
      <c r="B77" s="7" t="s">
        <v>18</v>
      </c>
      <c r="C77" s="7" t="e">
        <f>VLOOKUP(B77,#REF!,3,)</f>
        <v>#REF!</v>
      </c>
      <c r="D77" s="7" t="e">
        <f>VLOOKUP(B77,#REF!,2,)</f>
        <v>#REF!</v>
      </c>
      <c r="E77" s="40">
        <v>25</v>
      </c>
      <c r="F77" s="40">
        <v>5</v>
      </c>
      <c r="G77" s="40">
        <v>10</v>
      </c>
      <c r="H77" s="40">
        <v>25</v>
      </c>
      <c r="I77" s="42">
        <v>0.3</v>
      </c>
      <c r="J77" s="40">
        <v>3</v>
      </c>
      <c r="K77" s="40">
        <v>4</v>
      </c>
      <c r="L77" s="41" t="e">
        <f>VLOOKUP(C77,[0]!dlo,3)</f>
        <v>#REF!</v>
      </c>
      <c r="M77" s="67" t="e">
        <f>INDEX(#REF!,E77/5,L77)*0.4</f>
        <v>#REF!</v>
      </c>
      <c r="N77" s="69" t="e">
        <f t="shared" si="5"/>
        <v>#REF!</v>
      </c>
      <c r="O77" s="68">
        <f t="shared" si="4"/>
        <v>115</v>
      </c>
      <c r="P77" s="68">
        <f t="shared" si="6"/>
        <v>201</v>
      </c>
      <c r="Q77" s="68">
        <v>291</v>
      </c>
      <c r="R77" s="70">
        <f t="shared" si="7"/>
        <v>607</v>
      </c>
    </row>
    <row r="78" spans="1:18">
      <c r="A78" s="49">
        <v>69</v>
      </c>
      <c r="B78" s="7" t="s">
        <v>18</v>
      </c>
      <c r="C78" s="7" t="e">
        <f>VLOOKUP(B78,#REF!,3,)</f>
        <v>#REF!</v>
      </c>
      <c r="D78" s="7" t="e">
        <f>VLOOKUP(B78,#REF!,2,)</f>
        <v>#REF!</v>
      </c>
      <c r="E78" s="40">
        <v>25</v>
      </c>
      <c r="F78" s="40">
        <v>5</v>
      </c>
      <c r="G78" s="40">
        <v>10</v>
      </c>
      <c r="H78" s="40">
        <v>25</v>
      </c>
      <c r="I78" s="42">
        <v>0.3</v>
      </c>
      <c r="J78" s="40">
        <v>3</v>
      </c>
      <c r="K78" s="40">
        <v>4</v>
      </c>
      <c r="L78" s="41" t="e">
        <f>VLOOKUP(C78,[0]!dlo,3)</f>
        <v>#REF!</v>
      </c>
      <c r="M78" s="67" t="e">
        <f>INDEX(#REF!,E78/5,L78)*0.4</f>
        <v>#REF!</v>
      </c>
      <c r="N78" s="69" t="e">
        <f t="shared" si="5"/>
        <v>#REF!</v>
      </c>
      <c r="O78" s="68">
        <f t="shared" si="4"/>
        <v>115</v>
      </c>
      <c r="P78" s="68">
        <f t="shared" si="6"/>
        <v>201</v>
      </c>
      <c r="Q78" s="68">
        <v>291</v>
      </c>
      <c r="R78" s="70">
        <f t="shared" si="7"/>
        <v>607</v>
      </c>
    </row>
    <row r="79" spans="1:18">
      <c r="A79" s="49">
        <v>70</v>
      </c>
      <c r="B79" s="7" t="s">
        <v>6</v>
      </c>
      <c r="C79" s="7" t="e">
        <f>VLOOKUP(B79,#REF!,3,)</f>
        <v>#REF!</v>
      </c>
      <c r="D79" s="7" t="e">
        <f>VLOOKUP(B79,#REF!,2,)</f>
        <v>#REF!</v>
      </c>
      <c r="E79" s="40">
        <v>10</v>
      </c>
      <c r="F79" s="40">
        <v>4</v>
      </c>
      <c r="G79" s="40">
        <v>5</v>
      </c>
      <c r="H79" s="40">
        <v>10</v>
      </c>
      <c r="I79" s="42">
        <v>0.2</v>
      </c>
      <c r="J79" s="40">
        <v>2</v>
      </c>
      <c r="K79" s="40">
        <v>5</v>
      </c>
      <c r="L79" s="41" t="e">
        <f>VLOOKUP(C79,[0]!dlo,3)</f>
        <v>#REF!</v>
      </c>
      <c r="M79" s="67" t="e">
        <f>INDEX(#REF!,E79/5,L79)*0.4</f>
        <v>#REF!</v>
      </c>
      <c r="N79" s="69" t="e">
        <f t="shared" si="5"/>
        <v>#REF!</v>
      </c>
      <c r="O79" s="68">
        <f t="shared" si="4"/>
        <v>115</v>
      </c>
      <c r="P79" s="68">
        <f t="shared" si="6"/>
        <v>201</v>
      </c>
      <c r="Q79" s="68">
        <v>291</v>
      </c>
      <c r="R79" s="70">
        <f t="shared" si="7"/>
        <v>607</v>
      </c>
    </row>
    <row r="80" spans="1:18">
      <c r="A80" s="49">
        <v>71</v>
      </c>
      <c r="B80" s="7" t="s">
        <v>6</v>
      </c>
      <c r="C80" s="7" t="e">
        <f>VLOOKUP(B80,#REF!,3,)</f>
        <v>#REF!</v>
      </c>
      <c r="D80" s="7" t="e">
        <f>VLOOKUP(B80,#REF!,2,)</f>
        <v>#REF!</v>
      </c>
      <c r="E80" s="40">
        <v>20</v>
      </c>
      <c r="F80" s="40">
        <v>5</v>
      </c>
      <c r="G80" s="40">
        <v>7</v>
      </c>
      <c r="H80" s="40">
        <v>20</v>
      </c>
      <c r="I80" s="42">
        <v>0.2</v>
      </c>
      <c r="J80" s="40">
        <v>2</v>
      </c>
      <c r="K80" s="40">
        <v>5</v>
      </c>
      <c r="L80" s="41" t="e">
        <f>VLOOKUP(C80,[0]!dlo,3)</f>
        <v>#REF!</v>
      </c>
      <c r="M80" s="67" t="e">
        <f>INDEX(#REF!,E80/5,L80)*0.4</f>
        <v>#REF!</v>
      </c>
      <c r="N80" s="69" t="e">
        <f t="shared" si="5"/>
        <v>#REF!</v>
      </c>
      <c r="O80" s="68">
        <f t="shared" si="4"/>
        <v>115</v>
      </c>
      <c r="P80" s="68">
        <f t="shared" si="6"/>
        <v>201</v>
      </c>
      <c r="Q80" s="68">
        <v>291</v>
      </c>
      <c r="R80" s="70">
        <f t="shared" si="7"/>
        <v>607</v>
      </c>
    </row>
    <row r="81" spans="1:18">
      <c r="A81" s="49">
        <v>72</v>
      </c>
      <c r="B81" s="7" t="s">
        <v>5</v>
      </c>
      <c r="C81" s="7" t="e">
        <f>VLOOKUP(B81,#REF!,3,)</f>
        <v>#REF!</v>
      </c>
      <c r="D81" s="7" t="e">
        <f>VLOOKUP(B81,#REF!,2,)</f>
        <v>#REF!</v>
      </c>
      <c r="E81" s="40">
        <v>10</v>
      </c>
      <c r="F81" s="40">
        <v>3</v>
      </c>
      <c r="G81" s="40">
        <v>4</v>
      </c>
      <c r="H81" s="40">
        <v>10</v>
      </c>
      <c r="I81" s="42">
        <v>0.2</v>
      </c>
      <c r="J81" s="40">
        <v>2</v>
      </c>
      <c r="K81" s="40">
        <v>5</v>
      </c>
      <c r="L81" s="41" t="e">
        <f>VLOOKUP(C81,[0]!dlo,3)</f>
        <v>#REF!</v>
      </c>
      <c r="M81" s="67" t="e">
        <f>INDEX(#REF!,E81/5,L81)*0.4</f>
        <v>#REF!</v>
      </c>
      <c r="N81" s="69" t="e">
        <f t="shared" si="5"/>
        <v>#REF!</v>
      </c>
      <c r="O81" s="68">
        <f t="shared" si="4"/>
        <v>115</v>
      </c>
      <c r="P81" s="68">
        <f t="shared" si="6"/>
        <v>201</v>
      </c>
      <c r="Q81" s="68">
        <v>291</v>
      </c>
      <c r="R81" s="70">
        <f t="shared" si="7"/>
        <v>607</v>
      </c>
    </row>
    <row r="82" spans="1:18">
      <c r="A82" s="49">
        <v>73</v>
      </c>
      <c r="B82" s="7" t="s">
        <v>6</v>
      </c>
      <c r="C82" s="7" t="e">
        <f>VLOOKUP(B82,#REF!,3,)</f>
        <v>#REF!</v>
      </c>
      <c r="D82" s="7" t="e">
        <f>VLOOKUP(B82,#REF!,2,)</f>
        <v>#REF!</v>
      </c>
      <c r="E82" s="40">
        <v>10</v>
      </c>
      <c r="F82" s="40">
        <v>4</v>
      </c>
      <c r="G82" s="40">
        <v>5</v>
      </c>
      <c r="H82" s="40">
        <v>10</v>
      </c>
      <c r="I82" s="42">
        <v>0.2</v>
      </c>
      <c r="J82" s="40">
        <v>2</v>
      </c>
      <c r="K82" s="40">
        <v>5</v>
      </c>
      <c r="L82" s="41" t="e">
        <f>VLOOKUP(C82,[0]!dlo,3)</f>
        <v>#REF!</v>
      </c>
      <c r="M82" s="67" t="e">
        <f>INDEX(#REF!,E82/5,L82)*0.4</f>
        <v>#REF!</v>
      </c>
      <c r="N82" s="69" t="e">
        <f t="shared" si="5"/>
        <v>#REF!</v>
      </c>
      <c r="O82" s="68">
        <f t="shared" si="4"/>
        <v>115</v>
      </c>
      <c r="P82" s="68">
        <f t="shared" si="6"/>
        <v>201</v>
      </c>
      <c r="Q82" s="68">
        <v>291</v>
      </c>
      <c r="R82" s="70">
        <f t="shared" si="7"/>
        <v>607</v>
      </c>
    </row>
    <row r="83" spans="1:18">
      <c r="A83" s="49">
        <v>74</v>
      </c>
      <c r="B83" s="7" t="s">
        <v>27</v>
      </c>
      <c r="C83" s="7" t="e">
        <f>VLOOKUP(B83,#REF!,3,)</f>
        <v>#REF!</v>
      </c>
      <c r="D83" s="7" t="e">
        <f>VLOOKUP(B83,#REF!,2,)</f>
        <v>#REF!</v>
      </c>
      <c r="E83" s="40">
        <v>15</v>
      </c>
      <c r="F83" s="40">
        <v>4</v>
      </c>
      <c r="G83" s="40">
        <v>5</v>
      </c>
      <c r="H83" s="40">
        <v>20</v>
      </c>
      <c r="I83" s="42">
        <v>0.2</v>
      </c>
      <c r="J83" s="40">
        <v>3</v>
      </c>
      <c r="K83" s="40">
        <v>4</v>
      </c>
      <c r="L83" s="41" t="e">
        <f>VLOOKUP(C83,[0]!dlo,3)</f>
        <v>#REF!</v>
      </c>
      <c r="M83" s="67" t="e">
        <f>INDEX(#REF!,E83/5,L83)*0.4</f>
        <v>#REF!</v>
      </c>
      <c r="N83" s="69" t="e">
        <f t="shared" si="5"/>
        <v>#REF!</v>
      </c>
      <c r="O83" s="68">
        <f t="shared" si="4"/>
        <v>115</v>
      </c>
      <c r="P83" s="68">
        <f t="shared" si="6"/>
        <v>201</v>
      </c>
      <c r="Q83" s="68">
        <v>291</v>
      </c>
      <c r="R83" s="70">
        <f t="shared" si="7"/>
        <v>607</v>
      </c>
    </row>
    <row r="84" spans="1:18">
      <c r="A84" s="49">
        <v>75</v>
      </c>
      <c r="B84" s="7" t="s">
        <v>24</v>
      </c>
      <c r="C84" s="7" t="e">
        <f>VLOOKUP(B84,#REF!,3,)</f>
        <v>#REF!</v>
      </c>
      <c r="D84" s="7" t="e">
        <f>VLOOKUP(B84,#REF!,2,)</f>
        <v>#REF!</v>
      </c>
      <c r="E84" s="40">
        <v>10</v>
      </c>
      <c r="F84" s="40">
        <v>3</v>
      </c>
      <c r="G84" s="40">
        <v>4</v>
      </c>
      <c r="H84" s="40">
        <v>10</v>
      </c>
      <c r="I84" s="42">
        <v>0.2</v>
      </c>
      <c r="J84" s="40">
        <v>4</v>
      </c>
      <c r="K84" s="40">
        <v>4</v>
      </c>
      <c r="L84" s="41" t="e">
        <f>VLOOKUP(C84,[0]!dlo,3)</f>
        <v>#REF!</v>
      </c>
      <c r="M84" s="67" t="e">
        <f>INDEX(#REF!,E84/5,L84)*0.4</f>
        <v>#REF!</v>
      </c>
      <c r="N84" s="69" t="e">
        <f t="shared" si="5"/>
        <v>#REF!</v>
      </c>
      <c r="O84" s="68">
        <f t="shared" si="4"/>
        <v>115</v>
      </c>
      <c r="P84" s="68">
        <f t="shared" si="6"/>
        <v>201</v>
      </c>
      <c r="Q84" s="68">
        <v>291</v>
      </c>
      <c r="R84" s="70">
        <f t="shared" si="7"/>
        <v>607</v>
      </c>
    </row>
    <row r="85" spans="1:18">
      <c r="A85" s="49">
        <v>76</v>
      </c>
      <c r="B85" s="7" t="s">
        <v>24</v>
      </c>
      <c r="C85" s="7" t="e">
        <f>VLOOKUP(B85,#REF!,3,)</f>
        <v>#REF!</v>
      </c>
      <c r="D85" s="7" t="e">
        <f>VLOOKUP(B85,#REF!,2,)</f>
        <v>#REF!</v>
      </c>
      <c r="E85" s="40">
        <v>10</v>
      </c>
      <c r="F85" s="40">
        <v>3</v>
      </c>
      <c r="G85" s="40">
        <v>4</v>
      </c>
      <c r="H85" s="40">
        <v>10</v>
      </c>
      <c r="I85" s="42">
        <v>0.2</v>
      </c>
      <c r="J85" s="40">
        <v>4</v>
      </c>
      <c r="K85" s="40">
        <v>4</v>
      </c>
      <c r="L85" s="41" t="e">
        <f>VLOOKUP(C85,[0]!dlo,3)</f>
        <v>#REF!</v>
      </c>
      <c r="M85" s="67" t="e">
        <f>INDEX(#REF!,E85/5,L85)*0.4</f>
        <v>#REF!</v>
      </c>
      <c r="N85" s="69" t="e">
        <f t="shared" si="5"/>
        <v>#REF!</v>
      </c>
      <c r="O85" s="68">
        <f t="shared" si="4"/>
        <v>115</v>
      </c>
      <c r="P85" s="68">
        <f t="shared" si="6"/>
        <v>201</v>
      </c>
      <c r="Q85" s="68">
        <v>291</v>
      </c>
      <c r="R85" s="70">
        <f t="shared" si="7"/>
        <v>607</v>
      </c>
    </row>
    <row r="86" spans="1:18">
      <c r="A86" s="49">
        <v>77</v>
      </c>
      <c r="B86" s="7" t="s">
        <v>27</v>
      </c>
      <c r="C86" s="7" t="e">
        <f>VLOOKUP(B86,#REF!,3,)</f>
        <v>#REF!</v>
      </c>
      <c r="D86" s="7" t="e">
        <f>VLOOKUP(B86,#REF!,2,)</f>
        <v>#REF!</v>
      </c>
      <c r="E86" s="40">
        <v>20</v>
      </c>
      <c r="F86" s="40">
        <v>4</v>
      </c>
      <c r="G86" s="40">
        <v>4</v>
      </c>
      <c r="H86" s="40">
        <v>20</v>
      </c>
      <c r="I86" s="42">
        <v>0.2</v>
      </c>
      <c r="J86" s="40">
        <v>4</v>
      </c>
      <c r="K86" s="40">
        <v>5</v>
      </c>
      <c r="L86" s="41" t="e">
        <f>VLOOKUP(C86,[0]!dlo,3)</f>
        <v>#REF!</v>
      </c>
      <c r="M86" s="67" t="e">
        <f>INDEX(#REF!,E86/5,L86)*0.4</f>
        <v>#REF!</v>
      </c>
      <c r="N86" s="69" t="e">
        <f t="shared" si="5"/>
        <v>#REF!</v>
      </c>
      <c r="O86" s="68">
        <f t="shared" si="4"/>
        <v>115</v>
      </c>
      <c r="P86" s="68">
        <f t="shared" si="6"/>
        <v>201</v>
      </c>
      <c r="Q86" s="68">
        <v>291</v>
      </c>
      <c r="R86" s="70">
        <f t="shared" si="7"/>
        <v>607</v>
      </c>
    </row>
    <row r="87" spans="1:18">
      <c r="A87" s="49">
        <v>78</v>
      </c>
      <c r="B87" s="7" t="s">
        <v>17</v>
      </c>
      <c r="C87" s="7" t="e">
        <f>VLOOKUP(B87,#REF!,3,)</f>
        <v>#REF!</v>
      </c>
      <c r="D87" s="7" t="e">
        <f>VLOOKUP(B87,#REF!,2,)</f>
        <v>#REF!</v>
      </c>
      <c r="E87" s="40">
        <v>5</v>
      </c>
      <c r="F87" s="40">
        <v>2</v>
      </c>
      <c r="G87" s="40">
        <v>2</v>
      </c>
      <c r="H87" s="40">
        <v>5</v>
      </c>
      <c r="I87" s="42">
        <v>0</v>
      </c>
      <c r="J87" s="40">
        <v>2</v>
      </c>
      <c r="K87" s="40">
        <v>2</v>
      </c>
      <c r="L87" s="41" t="e">
        <f>VLOOKUP(C87,[0]!dlo,3)</f>
        <v>#REF!</v>
      </c>
      <c r="M87" s="67" t="e">
        <f>INDEX(#REF!,E87/5,L87)*0.4</f>
        <v>#REF!</v>
      </c>
      <c r="N87" s="69" t="e">
        <f t="shared" si="5"/>
        <v>#REF!</v>
      </c>
      <c r="O87" s="68">
        <f t="shared" si="4"/>
        <v>115</v>
      </c>
      <c r="P87" s="68">
        <f t="shared" si="6"/>
        <v>201</v>
      </c>
      <c r="Q87" s="68">
        <v>291</v>
      </c>
      <c r="R87" s="70">
        <f t="shared" si="7"/>
        <v>607</v>
      </c>
    </row>
    <row r="88" spans="1:18">
      <c r="A88" s="49">
        <v>79</v>
      </c>
      <c r="B88" s="7" t="s">
        <v>24</v>
      </c>
      <c r="C88" s="7" t="e">
        <f>VLOOKUP(B88,#REF!,3,)</f>
        <v>#REF!</v>
      </c>
      <c r="D88" s="7" t="e">
        <f>VLOOKUP(B88,#REF!,2,)</f>
        <v>#REF!</v>
      </c>
      <c r="E88" s="40">
        <v>40</v>
      </c>
      <c r="F88" s="40">
        <v>8</v>
      </c>
      <c r="G88" s="40">
        <v>8</v>
      </c>
      <c r="H88" s="40">
        <v>40</v>
      </c>
      <c r="I88" s="42">
        <v>0.3</v>
      </c>
      <c r="J88" s="40">
        <v>3</v>
      </c>
      <c r="K88" s="40">
        <v>4</v>
      </c>
      <c r="L88" s="41" t="e">
        <f>VLOOKUP(C88,[0]!dlo,3)</f>
        <v>#REF!</v>
      </c>
      <c r="M88" s="67" t="e">
        <f>INDEX(#REF!,E88/5,L88)*0.4</f>
        <v>#REF!</v>
      </c>
      <c r="N88" s="69" t="e">
        <f t="shared" si="5"/>
        <v>#REF!</v>
      </c>
      <c r="O88" s="68">
        <f t="shared" si="4"/>
        <v>206</v>
      </c>
      <c r="P88" s="68">
        <f t="shared" si="6"/>
        <v>390</v>
      </c>
      <c r="Q88" s="68">
        <v>291</v>
      </c>
      <c r="R88" s="70">
        <f t="shared" si="7"/>
        <v>887</v>
      </c>
    </row>
    <row r="89" spans="1:18">
      <c r="A89" s="49">
        <v>80</v>
      </c>
      <c r="B89" s="7" t="s">
        <v>26</v>
      </c>
      <c r="C89" s="7" t="e">
        <f>VLOOKUP(B89,#REF!,3,)</f>
        <v>#REF!</v>
      </c>
      <c r="D89" s="7" t="e">
        <f>VLOOKUP(B89,#REF!,2,)</f>
        <v>#REF!</v>
      </c>
      <c r="E89" s="40">
        <v>20</v>
      </c>
      <c r="F89" s="40">
        <v>5</v>
      </c>
      <c r="G89" s="40">
        <v>5</v>
      </c>
      <c r="H89" s="40">
        <v>20</v>
      </c>
      <c r="I89" s="42">
        <v>0.4</v>
      </c>
      <c r="J89" s="40">
        <v>4</v>
      </c>
      <c r="K89" s="40">
        <v>5</v>
      </c>
      <c r="L89" s="41" t="e">
        <f>VLOOKUP(C89,[0]!dlo,3)</f>
        <v>#REF!</v>
      </c>
      <c r="M89" s="67" t="e">
        <f>INDEX(#REF!,E89/5,L89)*0.4</f>
        <v>#REF!</v>
      </c>
      <c r="N89" s="69" t="e">
        <f t="shared" si="5"/>
        <v>#REF!</v>
      </c>
      <c r="O89" s="68">
        <f t="shared" si="4"/>
        <v>115</v>
      </c>
      <c r="P89" s="68">
        <f t="shared" si="6"/>
        <v>201</v>
      </c>
      <c r="Q89" s="68">
        <v>291</v>
      </c>
      <c r="R89" s="70">
        <f t="shared" si="7"/>
        <v>607</v>
      </c>
    </row>
    <row r="90" spans="1:18">
      <c r="A90" s="49">
        <v>81</v>
      </c>
      <c r="B90" s="7" t="s">
        <v>21</v>
      </c>
      <c r="C90" s="7" t="e">
        <f>VLOOKUP(B90,#REF!,3,)</f>
        <v>#REF!</v>
      </c>
      <c r="D90" s="7" t="e">
        <f>VLOOKUP(B90,#REF!,2,)</f>
        <v>#REF!</v>
      </c>
      <c r="E90" s="40">
        <v>10</v>
      </c>
      <c r="F90" s="40">
        <v>1.5</v>
      </c>
      <c r="G90" s="40">
        <v>1.5</v>
      </c>
      <c r="H90" s="40">
        <v>10</v>
      </c>
      <c r="I90" s="42">
        <v>0</v>
      </c>
      <c r="J90" s="40">
        <v>2</v>
      </c>
      <c r="K90" s="40">
        <v>2</v>
      </c>
      <c r="L90" s="41" t="e">
        <f>VLOOKUP(C90,[0]!dlo,3)</f>
        <v>#REF!</v>
      </c>
      <c r="M90" s="67" t="e">
        <f>INDEX(#REF!,E90/5,L90)*0.4</f>
        <v>#REF!</v>
      </c>
      <c r="N90" s="69" t="e">
        <f t="shared" si="5"/>
        <v>#REF!</v>
      </c>
      <c r="O90" s="68">
        <f>VLOOKUP(H90,je,9)</f>
        <v>65.5</v>
      </c>
      <c r="P90" s="68">
        <f t="shared" si="6"/>
        <v>201</v>
      </c>
      <c r="Q90" s="68">
        <v>291</v>
      </c>
      <c r="R90" s="70">
        <f t="shared" si="7"/>
        <v>557.5</v>
      </c>
    </row>
    <row r="91" spans="1:18">
      <c r="A91" s="49">
        <v>82</v>
      </c>
      <c r="B91" s="7" t="s">
        <v>21</v>
      </c>
      <c r="C91" s="7" t="e">
        <f>VLOOKUP(B91,#REF!,3,)</f>
        <v>#REF!</v>
      </c>
      <c r="D91" s="7" t="e">
        <f>VLOOKUP(B91,#REF!,2,)</f>
        <v>#REF!</v>
      </c>
      <c r="E91" s="40">
        <v>10</v>
      </c>
      <c r="F91" s="40">
        <v>1.5</v>
      </c>
      <c r="G91" s="40">
        <v>1.5</v>
      </c>
      <c r="H91" s="40">
        <v>10</v>
      </c>
      <c r="I91" s="42">
        <v>0</v>
      </c>
      <c r="J91" s="40">
        <v>2</v>
      </c>
      <c r="K91" s="40">
        <v>2</v>
      </c>
      <c r="L91" s="41" t="e">
        <f>VLOOKUP(C91,[0]!dlo,3)</f>
        <v>#REF!</v>
      </c>
      <c r="M91" s="67" t="e">
        <f>INDEX(#REF!,E91/5,L91)*0.4</f>
        <v>#REF!</v>
      </c>
      <c r="N91" s="69" t="e">
        <f t="shared" si="5"/>
        <v>#REF!</v>
      </c>
      <c r="O91" s="68">
        <f>VLOOKUP(H91,je,9)</f>
        <v>65.5</v>
      </c>
      <c r="P91" s="68">
        <f t="shared" si="6"/>
        <v>201</v>
      </c>
      <c r="Q91" s="68">
        <v>291</v>
      </c>
      <c r="R91" s="70">
        <f t="shared" si="7"/>
        <v>557.5</v>
      </c>
    </row>
    <row r="92" spans="1:18">
      <c r="A92" s="49">
        <v>83</v>
      </c>
      <c r="B92" s="7" t="s">
        <v>60</v>
      </c>
      <c r="C92" s="7" t="e">
        <f>VLOOKUP(B92,#REF!,3,)</f>
        <v>#REF!</v>
      </c>
      <c r="D92" s="7" t="e">
        <f>VLOOKUP(B92,#REF!,2,)</f>
        <v>#REF!</v>
      </c>
      <c r="E92" s="40">
        <v>5</v>
      </c>
      <c r="F92" s="40">
        <v>2</v>
      </c>
      <c r="G92" s="40">
        <v>2</v>
      </c>
      <c r="H92" s="40">
        <v>5</v>
      </c>
      <c r="I92" s="42">
        <v>0</v>
      </c>
      <c r="J92" s="40">
        <v>1</v>
      </c>
      <c r="K92" s="40">
        <v>3</v>
      </c>
      <c r="L92" s="41" t="e">
        <f>VLOOKUP(C92,[0]!dlo,3)</f>
        <v>#REF!</v>
      </c>
      <c r="M92" s="67" t="e">
        <f>INDEX(#REF!,E92/5,L92)*0.4</f>
        <v>#REF!</v>
      </c>
      <c r="N92" s="69" t="e">
        <f t="shared" si="5"/>
        <v>#REF!</v>
      </c>
      <c r="O92" s="68">
        <f>VLOOKUP(H92,li,9)</f>
        <v>115</v>
      </c>
      <c r="P92" s="68">
        <f t="shared" si="6"/>
        <v>201</v>
      </c>
      <c r="Q92" s="68">
        <v>291</v>
      </c>
      <c r="R92" s="70">
        <f t="shared" si="7"/>
        <v>607</v>
      </c>
    </row>
    <row r="93" spans="1:18">
      <c r="A93" s="49">
        <v>84</v>
      </c>
      <c r="B93" s="7" t="s">
        <v>22</v>
      </c>
      <c r="C93" s="7" t="e">
        <f>VLOOKUP(B93,#REF!,3,)</f>
        <v>#REF!</v>
      </c>
      <c r="D93" s="7" t="e">
        <f>VLOOKUP(B93,#REF!,2,)</f>
        <v>#REF!</v>
      </c>
      <c r="E93" s="40">
        <v>30</v>
      </c>
      <c r="F93" s="40">
        <v>5</v>
      </c>
      <c r="G93" s="40">
        <v>10</v>
      </c>
      <c r="H93" s="40">
        <v>30</v>
      </c>
      <c r="I93" s="42">
        <v>0.2</v>
      </c>
      <c r="J93" s="40">
        <v>3</v>
      </c>
      <c r="K93" s="40">
        <v>1</v>
      </c>
      <c r="L93" s="41" t="e">
        <f>VLOOKUP(C93,[0]!dlo,3)</f>
        <v>#REF!</v>
      </c>
      <c r="M93" s="67" t="e">
        <f>INDEX(#REF!,E93/5,L93)*0.4</f>
        <v>#REF!</v>
      </c>
      <c r="N93" s="69" t="e">
        <f t="shared" si="5"/>
        <v>#REF!</v>
      </c>
      <c r="O93" s="68">
        <f t="shared" ref="O93:O100" si="8">VLOOKUP(H93,je,9)</f>
        <v>65.5</v>
      </c>
      <c r="P93" s="68">
        <f t="shared" si="6"/>
        <v>201</v>
      </c>
      <c r="Q93" s="68">
        <v>291</v>
      </c>
      <c r="R93" s="70">
        <f t="shared" si="7"/>
        <v>557.5</v>
      </c>
    </row>
    <row r="94" spans="1:18">
      <c r="A94" s="49">
        <v>85</v>
      </c>
      <c r="B94" s="7" t="s">
        <v>22</v>
      </c>
      <c r="C94" s="7" t="e">
        <f>VLOOKUP(B94,#REF!,3,)</f>
        <v>#REF!</v>
      </c>
      <c r="D94" s="7" t="e">
        <f>VLOOKUP(B94,#REF!,2,)</f>
        <v>#REF!</v>
      </c>
      <c r="E94" s="40">
        <v>40</v>
      </c>
      <c r="F94" s="40">
        <v>6</v>
      </c>
      <c r="G94" s="40">
        <v>12</v>
      </c>
      <c r="H94" s="40">
        <v>40</v>
      </c>
      <c r="I94" s="42">
        <v>0.2</v>
      </c>
      <c r="J94" s="40">
        <v>3</v>
      </c>
      <c r="K94" s="40">
        <v>1</v>
      </c>
      <c r="L94" s="41" t="e">
        <f>VLOOKUP(C94,[0]!dlo,3)</f>
        <v>#REF!</v>
      </c>
      <c r="M94" s="67" t="e">
        <f>INDEX(#REF!,E94/5,L94)*0.4</f>
        <v>#REF!</v>
      </c>
      <c r="N94" s="69" t="e">
        <f t="shared" si="5"/>
        <v>#REF!</v>
      </c>
      <c r="O94" s="68">
        <f t="shared" si="8"/>
        <v>129</v>
      </c>
      <c r="P94" s="68">
        <f t="shared" si="6"/>
        <v>390</v>
      </c>
      <c r="Q94" s="68">
        <v>291</v>
      </c>
      <c r="R94" s="70">
        <f t="shared" si="7"/>
        <v>810</v>
      </c>
    </row>
    <row r="95" spans="1:18">
      <c r="A95" s="49">
        <v>86</v>
      </c>
      <c r="B95" s="7" t="s">
        <v>22</v>
      </c>
      <c r="C95" s="7" t="e">
        <f>VLOOKUP(B95,#REF!,3,)</f>
        <v>#REF!</v>
      </c>
      <c r="D95" s="7" t="e">
        <f>VLOOKUP(B95,#REF!,2,)</f>
        <v>#REF!</v>
      </c>
      <c r="E95" s="40">
        <v>30</v>
      </c>
      <c r="F95" s="40">
        <v>5</v>
      </c>
      <c r="G95" s="40">
        <v>10</v>
      </c>
      <c r="H95" s="40">
        <v>30</v>
      </c>
      <c r="I95" s="42">
        <v>0.3</v>
      </c>
      <c r="J95" s="40">
        <v>3</v>
      </c>
      <c r="K95" s="40">
        <v>2</v>
      </c>
      <c r="L95" s="41" t="e">
        <f>VLOOKUP(C95,[0]!dlo,3)</f>
        <v>#REF!</v>
      </c>
      <c r="M95" s="67" t="e">
        <f>INDEX(#REF!,E95/5,L95)*0.4</f>
        <v>#REF!</v>
      </c>
      <c r="N95" s="69" t="e">
        <f t="shared" si="5"/>
        <v>#REF!</v>
      </c>
      <c r="O95" s="68">
        <f t="shared" si="8"/>
        <v>65.5</v>
      </c>
      <c r="P95" s="68">
        <f t="shared" si="6"/>
        <v>201</v>
      </c>
      <c r="Q95" s="68">
        <v>291</v>
      </c>
      <c r="R95" s="70">
        <f t="shared" si="7"/>
        <v>557.5</v>
      </c>
    </row>
    <row r="96" spans="1:18">
      <c r="A96" s="49">
        <v>87</v>
      </c>
      <c r="B96" s="7" t="s">
        <v>22</v>
      </c>
      <c r="C96" s="7" t="e">
        <f>VLOOKUP(B96,#REF!,3,)</f>
        <v>#REF!</v>
      </c>
      <c r="D96" s="7" t="e">
        <f>VLOOKUP(B96,#REF!,2,)</f>
        <v>#REF!</v>
      </c>
      <c r="E96" s="40">
        <v>40</v>
      </c>
      <c r="F96" s="40">
        <v>6</v>
      </c>
      <c r="G96" s="40">
        <v>12</v>
      </c>
      <c r="H96" s="40">
        <v>40</v>
      </c>
      <c r="I96" s="42">
        <v>0.2</v>
      </c>
      <c r="J96" s="40">
        <v>3</v>
      </c>
      <c r="K96" s="40">
        <v>1</v>
      </c>
      <c r="L96" s="41" t="e">
        <f>VLOOKUP(C96,[0]!dlo,3)</f>
        <v>#REF!</v>
      </c>
      <c r="M96" s="67" t="e">
        <f>INDEX(#REF!,E96/5,L96)*0.4</f>
        <v>#REF!</v>
      </c>
      <c r="N96" s="69" t="e">
        <f t="shared" si="5"/>
        <v>#REF!</v>
      </c>
      <c r="O96" s="68">
        <f t="shared" si="8"/>
        <v>129</v>
      </c>
      <c r="P96" s="68">
        <f t="shared" si="6"/>
        <v>390</v>
      </c>
      <c r="Q96" s="68">
        <v>291</v>
      </c>
      <c r="R96" s="70">
        <f t="shared" si="7"/>
        <v>810</v>
      </c>
    </row>
    <row r="97" spans="1:18">
      <c r="A97" s="49">
        <v>88</v>
      </c>
      <c r="B97" s="7" t="s">
        <v>22</v>
      </c>
      <c r="C97" s="7" t="e">
        <f>VLOOKUP(B97,#REF!,3,)</f>
        <v>#REF!</v>
      </c>
      <c r="D97" s="7" t="e">
        <f>VLOOKUP(B97,#REF!,2,)</f>
        <v>#REF!</v>
      </c>
      <c r="E97" s="40">
        <v>40</v>
      </c>
      <c r="F97" s="40">
        <v>7</v>
      </c>
      <c r="G97" s="40">
        <v>14</v>
      </c>
      <c r="H97" s="40">
        <v>40</v>
      </c>
      <c r="I97" s="42">
        <v>0.2</v>
      </c>
      <c r="J97" s="40">
        <v>3</v>
      </c>
      <c r="K97" s="40">
        <v>1</v>
      </c>
      <c r="L97" s="41" t="e">
        <f>VLOOKUP(C97,[0]!dlo,3)</f>
        <v>#REF!</v>
      </c>
      <c r="M97" s="67" t="e">
        <f>INDEX(#REF!,E97/5,L97)*0.4</f>
        <v>#REF!</v>
      </c>
      <c r="N97" s="69" t="e">
        <f t="shared" si="5"/>
        <v>#REF!</v>
      </c>
      <c r="O97" s="68">
        <f t="shared" si="8"/>
        <v>129</v>
      </c>
      <c r="P97" s="68">
        <f t="shared" si="6"/>
        <v>390</v>
      </c>
      <c r="Q97" s="68">
        <v>291</v>
      </c>
      <c r="R97" s="70">
        <f t="shared" si="7"/>
        <v>810</v>
      </c>
    </row>
    <row r="98" spans="1:18">
      <c r="A98" s="49">
        <v>89</v>
      </c>
      <c r="B98" s="7" t="s">
        <v>22</v>
      </c>
      <c r="C98" s="7" t="e">
        <f>VLOOKUP(B98,#REF!,3,)</f>
        <v>#REF!</v>
      </c>
      <c r="D98" s="7" t="e">
        <f>VLOOKUP(B98,#REF!,2,)</f>
        <v>#REF!</v>
      </c>
      <c r="E98" s="40">
        <v>40</v>
      </c>
      <c r="F98" s="40">
        <v>5</v>
      </c>
      <c r="G98" s="40">
        <v>12</v>
      </c>
      <c r="H98" s="40">
        <v>40</v>
      </c>
      <c r="I98" s="42">
        <v>0.4</v>
      </c>
      <c r="J98" s="40">
        <v>3</v>
      </c>
      <c r="K98" s="40">
        <v>2</v>
      </c>
      <c r="L98" s="41" t="e">
        <f>VLOOKUP(C98,[0]!dlo,3)</f>
        <v>#REF!</v>
      </c>
      <c r="M98" s="67" t="e">
        <f>INDEX(#REF!,E98/5,L98)*0.4</f>
        <v>#REF!</v>
      </c>
      <c r="N98" s="69" t="e">
        <f t="shared" si="5"/>
        <v>#REF!</v>
      </c>
      <c r="O98" s="68">
        <f t="shared" si="8"/>
        <v>129</v>
      </c>
      <c r="P98" s="68">
        <f t="shared" si="6"/>
        <v>390</v>
      </c>
      <c r="Q98" s="68">
        <v>291</v>
      </c>
      <c r="R98" s="70">
        <f t="shared" si="7"/>
        <v>810</v>
      </c>
    </row>
    <row r="99" spans="1:18">
      <c r="A99" s="49">
        <v>90</v>
      </c>
      <c r="B99" s="7" t="s">
        <v>22</v>
      </c>
      <c r="C99" s="7" t="e">
        <f>VLOOKUP(B99,#REF!,3,)</f>
        <v>#REF!</v>
      </c>
      <c r="D99" s="7" t="e">
        <f>VLOOKUP(B99,#REF!,2,)</f>
        <v>#REF!</v>
      </c>
      <c r="E99" s="40">
        <v>40</v>
      </c>
      <c r="F99" s="40">
        <v>6</v>
      </c>
      <c r="G99" s="40">
        <v>14</v>
      </c>
      <c r="H99" s="40">
        <v>40</v>
      </c>
      <c r="I99" s="42">
        <v>0.3</v>
      </c>
      <c r="J99" s="40">
        <v>3</v>
      </c>
      <c r="K99" s="40">
        <v>2</v>
      </c>
      <c r="L99" s="41" t="e">
        <f>VLOOKUP(C99,[0]!dlo,3)</f>
        <v>#REF!</v>
      </c>
      <c r="M99" s="67" t="e">
        <f>INDEX(#REF!,E99/5,L99)*0.4</f>
        <v>#REF!</v>
      </c>
      <c r="N99" s="69" t="e">
        <f t="shared" si="5"/>
        <v>#REF!</v>
      </c>
      <c r="O99" s="68">
        <f t="shared" si="8"/>
        <v>129</v>
      </c>
      <c r="P99" s="68">
        <f t="shared" si="6"/>
        <v>390</v>
      </c>
      <c r="Q99" s="68">
        <v>291</v>
      </c>
      <c r="R99" s="70">
        <f t="shared" si="7"/>
        <v>810</v>
      </c>
    </row>
    <row r="100" spans="1:18">
      <c r="A100" s="49">
        <v>91</v>
      </c>
      <c r="B100" s="7" t="s">
        <v>22</v>
      </c>
      <c r="C100" s="7" t="e">
        <f>VLOOKUP(B100,#REF!,3,)</f>
        <v>#REF!</v>
      </c>
      <c r="D100" s="7" t="e">
        <f>VLOOKUP(B100,#REF!,2,)</f>
        <v>#REF!</v>
      </c>
      <c r="E100" s="40">
        <v>45</v>
      </c>
      <c r="F100" s="40">
        <v>5</v>
      </c>
      <c r="G100" s="40">
        <v>14</v>
      </c>
      <c r="H100" s="40">
        <v>45</v>
      </c>
      <c r="I100" s="42">
        <v>0.5</v>
      </c>
      <c r="J100" s="40">
        <v>3</v>
      </c>
      <c r="K100" s="40">
        <v>2</v>
      </c>
      <c r="L100" s="41" t="e">
        <f>VLOOKUP(C100,[0]!dlo,3)</f>
        <v>#REF!</v>
      </c>
      <c r="M100" s="67" t="e">
        <f>INDEX(#REF!,E100/5,L100)*0.4</f>
        <v>#REF!</v>
      </c>
      <c r="N100" s="69" t="e">
        <f t="shared" si="5"/>
        <v>#REF!</v>
      </c>
      <c r="O100" s="68">
        <f t="shared" si="8"/>
        <v>129</v>
      </c>
      <c r="P100" s="68">
        <f t="shared" si="6"/>
        <v>390</v>
      </c>
      <c r="Q100" s="68">
        <v>291</v>
      </c>
      <c r="R100" s="70">
        <f t="shared" si="7"/>
        <v>810</v>
      </c>
    </row>
    <row r="101" spans="1:18">
      <c r="A101" s="49">
        <v>92</v>
      </c>
      <c r="B101" s="7" t="s">
        <v>20</v>
      </c>
      <c r="C101" s="7" t="e">
        <f>VLOOKUP(B101,#REF!,3,)</f>
        <v>#REF!</v>
      </c>
      <c r="D101" s="7" t="e">
        <f>VLOOKUP(B101,#REF!,2,)</f>
        <v>#REF!</v>
      </c>
      <c r="E101" s="40">
        <v>20</v>
      </c>
      <c r="F101" s="40">
        <v>3</v>
      </c>
      <c r="G101" s="40">
        <v>5</v>
      </c>
      <c r="H101" s="40">
        <v>20</v>
      </c>
      <c r="I101" s="42">
        <v>0.4</v>
      </c>
      <c r="J101" s="40">
        <v>4</v>
      </c>
      <c r="K101" s="40">
        <v>4</v>
      </c>
      <c r="L101" s="41" t="e">
        <f>VLOOKUP(C101,[0]!dlo,3)</f>
        <v>#REF!</v>
      </c>
      <c r="M101" s="67" t="e">
        <f>INDEX(#REF!,E101/5,L101)*0.4</f>
        <v>#REF!</v>
      </c>
      <c r="N101" s="69" t="e">
        <f t="shared" si="5"/>
        <v>#REF!</v>
      </c>
      <c r="O101" s="68">
        <f t="shared" ref="O101:O107" si="9">VLOOKUP(H101,li,9)</f>
        <v>115</v>
      </c>
      <c r="P101" s="68">
        <f t="shared" si="6"/>
        <v>201</v>
      </c>
      <c r="Q101" s="68">
        <v>291</v>
      </c>
      <c r="R101" s="70">
        <f t="shared" si="7"/>
        <v>607</v>
      </c>
    </row>
    <row r="102" spans="1:18">
      <c r="A102" s="49">
        <v>93</v>
      </c>
      <c r="B102" s="7" t="s">
        <v>24</v>
      </c>
      <c r="C102" s="7" t="e">
        <f>VLOOKUP(B102,#REF!,3,)</f>
        <v>#REF!</v>
      </c>
      <c r="D102" s="7" t="e">
        <f>VLOOKUP(B102,#REF!,2,)</f>
        <v>#REF!</v>
      </c>
      <c r="E102" s="40">
        <v>20</v>
      </c>
      <c r="F102" s="40">
        <v>4</v>
      </c>
      <c r="G102" s="40">
        <v>6</v>
      </c>
      <c r="H102" s="40">
        <v>20</v>
      </c>
      <c r="I102" s="42">
        <v>0.6</v>
      </c>
      <c r="J102" s="40">
        <v>4</v>
      </c>
      <c r="K102" s="40">
        <v>5</v>
      </c>
      <c r="L102" s="41" t="e">
        <f>VLOOKUP(C102,[0]!dlo,3)</f>
        <v>#REF!</v>
      </c>
      <c r="M102" s="67" t="e">
        <f>INDEX(#REF!,E102/5,L102)*0.4</f>
        <v>#REF!</v>
      </c>
      <c r="N102" s="69" t="e">
        <f t="shared" si="5"/>
        <v>#REF!</v>
      </c>
      <c r="O102" s="68">
        <f t="shared" si="9"/>
        <v>115</v>
      </c>
      <c r="P102" s="68">
        <f t="shared" si="6"/>
        <v>201</v>
      </c>
      <c r="Q102" s="68">
        <v>291</v>
      </c>
      <c r="R102" s="70">
        <f t="shared" si="7"/>
        <v>607</v>
      </c>
    </row>
    <row r="103" spans="1:18">
      <c r="A103" s="49">
        <v>94</v>
      </c>
      <c r="B103" s="7" t="s">
        <v>18</v>
      </c>
      <c r="C103" s="7" t="e">
        <f>VLOOKUP(B103,#REF!,3,)</f>
        <v>#REF!</v>
      </c>
      <c r="D103" s="7" t="e">
        <f>VLOOKUP(B103,#REF!,2,)</f>
        <v>#REF!</v>
      </c>
      <c r="E103" s="40">
        <v>15</v>
      </c>
      <c r="F103" s="40">
        <v>5</v>
      </c>
      <c r="G103" s="40">
        <v>8</v>
      </c>
      <c r="H103" s="40">
        <v>20</v>
      </c>
      <c r="I103" s="42">
        <v>0.2</v>
      </c>
      <c r="J103" s="40">
        <v>3</v>
      </c>
      <c r="K103" s="40">
        <v>3</v>
      </c>
      <c r="L103" s="41" t="e">
        <f>VLOOKUP(C103,[0]!dlo,3)</f>
        <v>#REF!</v>
      </c>
      <c r="M103" s="67" t="e">
        <f>INDEX(#REF!,E103/5,L103)*0.4</f>
        <v>#REF!</v>
      </c>
      <c r="N103" s="69" t="e">
        <f t="shared" si="5"/>
        <v>#REF!</v>
      </c>
      <c r="O103" s="68">
        <f t="shared" si="9"/>
        <v>115</v>
      </c>
      <c r="P103" s="68">
        <f t="shared" si="6"/>
        <v>201</v>
      </c>
      <c r="Q103" s="68">
        <v>291</v>
      </c>
      <c r="R103" s="70">
        <f t="shared" si="7"/>
        <v>607</v>
      </c>
    </row>
    <row r="104" spans="1:18">
      <c r="A104" s="49">
        <v>95</v>
      </c>
      <c r="B104" s="7" t="s">
        <v>24</v>
      </c>
      <c r="C104" s="7" t="e">
        <f>VLOOKUP(B104,#REF!,3,)</f>
        <v>#REF!</v>
      </c>
      <c r="D104" s="7" t="e">
        <f>VLOOKUP(B104,#REF!,2,)</f>
        <v>#REF!</v>
      </c>
      <c r="E104" s="40">
        <v>30</v>
      </c>
      <c r="F104" s="40">
        <v>7</v>
      </c>
      <c r="G104" s="40">
        <v>7</v>
      </c>
      <c r="H104" s="40">
        <v>30</v>
      </c>
      <c r="I104" s="42">
        <v>0.3</v>
      </c>
      <c r="J104" s="40">
        <v>4</v>
      </c>
      <c r="K104" s="40">
        <v>4</v>
      </c>
      <c r="L104" s="41" t="e">
        <f>VLOOKUP(C104,[0]!dlo,3)</f>
        <v>#REF!</v>
      </c>
      <c r="M104" s="67" t="e">
        <f>INDEX(#REF!,E104/5,L104)*0.4</f>
        <v>#REF!</v>
      </c>
      <c r="N104" s="69" t="e">
        <f t="shared" si="5"/>
        <v>#REF!</v>
      </c>
      <c r="O104" s="68">
        <f t="shared" si="9"/>
        <v>115</v>
      </c>
      <c r="P104" s="68">
        <f t="shared" si="6"/>
        <v>201</v>
      </c>
      <c r="Q104" s="68">
        <v>291</v>
      </c>
      <c r="R104" s="70">
        <f t="shared" si="7"/>
        <v>607</v>
      </c>
    </row>
    <row r="105" spans="1:18">
      <c r="A105" s="49">
        <v>96</v>
      </c>
      <c r="B105" s="7" t="s">
        <v>24</v>
      </c>
      <c r="C105" s="7" t="e">
        <f>VLOOKUP(B105,#REF!,3,)</f>
        <v>#REF!</v>
      </c>
      <c r="D105" s="7" t="e">
        <f>VLOOKUP(B105,#REF!,2,)</f>
        <v>#REF!</v>
      </c>
      <c r="E105" s="40">
        <v>30</v>
      </c>
      <c r="F105" s="40">
        <v>7</v>
      </c>
      <c r="G105" s="40">
        <v>7</v>
      </c>
      <c r="H105" s="40">
        <v>30</v>
      </c>
      <c r="I105" s="42">
        <v>0.3</v>
      </c>
      <c r="J105" s="40">
        <v>4</v>
      </c>
      <c r="K105" s="40">
        <v>4</v>
      </c>
      <c r="L105" s="41" t="e">
        <f>VLOOKUP(C105,[0]!dlo,3)</f>
        <v>#REF!</v>
      </c>
      <c r="M105" s="67" t="e">
        <f>INDEX(#REF!,E105/5,L105)*0.4</f>
        <v>#REF!</v>
      </c>
      <c r="N105" s="69" t="e">
        <f t="shared" si="5"/>
        <v>#REF!</v>
      </c>
      <c r="O105" s="68">
        <f t="shared" si="9"/>
        <v>115</v>
      </c>
      <c r="P105" s="68">
        <f t="shared" si="6"/>
        <v>201</v>
      </c>
      <c r="Q105" s="68">
        <v>291</v>
      </c>
      <c r="R105" s="70">
        <f t="shared" si="7"/>
        <v>607</v>
      </c>
    </row>
    <row r="106" spans="1:18">
      <c r="A106" s="49">
        <v>97</v>
      </c>
      <c r="B106" s="7" t="s">
        <v>24</v>
      </c>
      <c r="C106" s="7" t="e">
        <f>VLOOKUP(B106,#REF!,3,)</f>
        <v>#REF!</v>
      </c>
      <c r="D106" s="7" t="e">
        <f>VLOOKUP(B106,#REF!,2,)</f>
        <v>#REF!</v>
      </c>
      <c r="E106" s="40">
        <v>20</v>
      </c>
      <c r="F106" s="40">
        <v>6</v>
      </c>
      <c r="G106" s="40">
        <v>6</v>
      </c>
      <c r="H106" s="40">
        <v>20</v>
      </c>
      <c r="I106" s="42">
        <v>0.4</v>
      </c>
      <c r="J106" s="40">
        <v>4</v>
      </c>
      <c r="K106" s="40">
        <v>5</v>
      </c>
      <c r="L106" s="41" t="e">
        <f>VLOOKUP(C106,[0]!dlo,3)</f>
        <v>#REF!</v>
      </c>
      <c r="M106" s="67" t="e">
        <f>INDEX(#REF!,E106/5,L106)*0.4</f>
        <v>#REF!</v>
      </c>
      <c r="N106" s="69" t="e">
        <f t="shared" si="5"/>
        <v>#REF!</v>
      </c>
      <c r="O106" s="68">
        <f t="shared" si="9"/>
        <v>115</v>
      </c>
      <c r="P106" s="68">
        <f t="shared" si="6"/>
        <v>201</v>
      </c>
      <c r="Q106" s="68">
        <v>291</v>
      </c>
      <c r="R106" s="70">
        <f t="shared" si="7"/>
        <v>607</v>
      </c>
    </row>
    <row r="107" spans="1:18">
      <c r="A107" s="49">
        <v>98</v>
      </c>
      <c r="B107" s="7" t="s">
        <v>24</v>
      </c>
      <c r="C107" s="7" t="e">
        <f>VLOOKUP(B107,#REF!,3,)</f>
        <v>#REF!</v>
      </c>
      <c r="D107" s="7" t="e">
        <f>VLOOKUP(B107,#REF!,2,)</f>
        <v>#REF!</v>
      </c>
      <c r="E107" s="40">
        <v>40</v>
      </c>
      <c r="F107" s="40">
        <v>12</v>
      </c>
      <c r="G107" s="40">
        <v>6</v>
      </c>
      <c r="H107" s="40">
        <v>40</v>
      </c>
      <c r="I107" s="42">
        <v>0.3</v>
      </c>
      <c r="J107" s="40">
        <v>4</v>
      </c>
      <c r="K107" s="40">
        <v>4</v>
      </c>
      <c r="L107" s="41" t="e">
        <f>VLOOKUP(C107,[0]!dlo,3)</f>
        <v>#REF!</v>
      </c>
      <c r="M107" s="67" t="e">
        <f>INDEX(#REF!,E107/5,L107)*0.4</f>
        <v>#REF!</v>
      </c>
      <c r="N107" s="69" t="e">
        <f t="shared" si="5"/>
        <v>#REF!</v>
      </c>
      <c r="O107" s="68">
        <f t="shared" si="9"/>
        <v>206</v>
      </c>
      <c r="P107" s="68">
        <f t="shared" si="6"/>
        <v>390</v>
      </c>
      <c r="Q107" s="68">
        <v>291</v>
      </c>
      <c r="R107" s="70">
        <f t="shared" si="7"/>
        <v>887</v>
      </c>
    </row>
    <row r="108" spans="1:18">
      <c r="A108" s="49">
        <v>99</v>
      </c>
      <c r="B108" s="7" t="s">
        <v>21</v>
      </c>
      <c r="C108" s="7" t="e">
        <f>VLOOKUP(B108,#REF!,3,)</f>
        <v>#REF!</v>
      </c>
      <c r="D108" s="7" t="e">
        <f>VLOOKUP(B108,#REF!,2,)</f>
        <v>#REF!</v>
      </c>
      <c r="E108" s="40">
        <v>20</v>
      </c>
      <c r="F108" s="40">
        <v>4</v>
      </c>
      <c r="G108" s="40">
        <v>8</v>
      </c>
      <c r="H108" s="40">
        <v>20</v>
      </c>
      <c r="I108" s="42">
        <v>0</v>
      </c>
      <c r="J108" s="40">
        <v>2</v>
      </c>
      <c r="K108" s="40">
        <v>1</v>
      </c>
      <c r="L108" s="41" t="e">
        <f>VLOOKUP(C108,[0]!dlo,3)</f>
        <v>#REF!</v>
      </c>
      <c r="M108" s="67" t="e">
        <f>INDEX(#REF!,E108/5,L108)*0.4</f>
        <v>#REF!</v>
      </c>
      <c r="N108" s="69" t="e">
        <f t="shared" si="5"/>
        <v>#REF!</v>
      </c>
      <c r="O108" s="68">
        <f>VLOOKUP(H108,je,9)</f>
        <v>65.5</v>
      </c>
      <c r="P108" s="68">
        <f t="shared" si="6"/>
        <v>201</v>
      </c>
      <c r="Q108" s="68">
        <v>291</v>
      </c>
      <c r="R108" s="70">
        <f t="shared" si="7"/>
        <v>557.5</v>
      </c>
    </row>
    <row r="109" spans="1:18">
      <c r="A109" s="49">
        <v>100</v>
      </c>
      <c r="B109" s="7" t="s">
        <v>21</v>
      </c>
      <c r="C109" s="7" t="e">
        <f>VLOOKUP(B109,#REF!,3,)</f>
        <v>#REF!</v>
      </c>
      <c r="D109" s="7" t="e">
        <f>VLOOKUP(B109,#REF!,2,)</f>
        <v>#REF!</v>
      </c>
      <c r="E109" s="40">
        <v>10</v>
      </c>
      <c r="F109" s="40">
        <v>3</v>
      </c>
      <c r="G109" s="40">
        <v>3</v>
      </c>
      <c r="H109" s="40">
        <v>10</v>
      </c>
      <c r="I109" s="42">
        <v>0</v>
      </c>
      <c r="J109" s="40">
        <v>2</v>
      </c>
      <c r="K109" s="40">
        <v>2</v>
      </c>
      <c r="L109" s="41" t="e">
        <f>VLOOKUP(C109,[0]!dlo,3)</f>
        <v>#REF!</v>
      </c>
      <c r="M109" s="67" t="e">
        <f>INDEX(#REF!,E109/5,L109)*0.4</f>
        <v>#REF!</v>
      </c>
      <c r="N109" s="69" t="e">
        <f t="shared" si="5"/>
        <v>#REF!</v>
      </c>
      <c r="O109" s="68">
        <f>VLOOKUP(H109,je,9)</f>
        <v>65.5</v>
      </c>
      <c r="P109" s="68">
        <f t="shared" si="6"/>
        <v>201</v>
      </c>
      <c r="Q109" s="68">
        <v>291</v>
      </c>
      <c r="R109" s="70">
        <f t="shared" si="7"/>
        <v>557.5</v>
      </c>
    </row>
    <row r="110" spans="1:18">
      <c r="A110" s="49">
        <v>101</v>
      </c>
      <c r="B110" s="7" t="s">
        <v>21</v>
      </c>
      <c r="C110" s="7" t="e">
        <f>VLOOKUP(B110,#REF!,3,)</f>
        <v>#REF!</v>
      </c>
      <c r="D110" s="7" t="e">
        <f>VLOOKUP(B110,#REF!,2,)</f>
        <v>#REF!</v>
      </c>
      <c r="E110" s="40">
        <v>10</v>
      </c>
      <c r="F110" s="40">
        <v>2</v>
      </c>
      <c r="G110" s="40">
        <v>3</v>
      </c>
      <c r="H110" s="40">
        <v>10</v>
      </c>
      <c r="I110" s="42">
        <v>0</v>
      </c>
      <c r="J110" s="40">
        <v>2</v>
      </c>
      <c r="K110" s="40">
        <v>2</v>
      </c>
      <c r="L110" s="41" t="e">
        <f>VLOOKUP(C110,[0]!dlo,3)</f>
        <v>#REF!</v>
      </c>
      <c r="M110" s="67" t="e">
        <f>INDEX(#REF!,E110/5,L110)*0.4</f>
        <v>#REF!</v>
      </c>
      <c r="N110" s="69" t="e">
        <f t="shared" si="5"/>
        <v>#REF!</v>
      </c>
      <c r="O110" s="68">
        <f>VLOOKUP(H110,je,9)</f>
        <v>65.5</v>
      </c>
      <c r="P110" s="68">
        <f t="shared" si="6"/>
        <v>201</v>
      </c>
      <c r="Q110" s="68">
        <v>291</v>
      </c>
      <c r="R110" s="70">
        <f t="shared" si="7"/>
        <v>557.5</v>
      </c>
    </row>
    <row r="111" spans="1:18">
      <c r="A111" s="49">
        <v>102</v>
      </c>
      <c r="B111" s="7" t="s">
        <v>18</v>
      </c>
      <c r="C111" s="7" t="e">
        <f>VLOOKUP(B111,#REF!,3,)</f>
        <v>#REF!</v>
      </c>
      <c r="D111" s="7" t="e">
        <f>VLOOKUP(B111,#REF!,2,)</f>
        <v>#REF!</v>
      </c>
      <c r="E111" s="40">
        <v>25</v>
      </c>
      <c r="F111" s="40">
        <v>6</v>
      </c>
      <c r="G111" s="40">
        <v>8</v>
      </c>
      <c r="H111" s="40">
        <v>30</v>
      </c>
      <c r="I111" s="42">
        <v>0.2</v>
      </c>
      <c r="J111" s="40">
        <v>3</v>
      </c>
      <c r="K111" s="40">
        <v>2</v>
      </c>
      <c r="L111" s="41" t="e">
        <f>VLOOKUP(C111,[0]!dlo,3)</f>
        <v>#REF!</v>
      </c>
      <c r="M111" s="67" t="e">
        <f>INDEX(#REF!,E111/5,L111)*0.4</f>
        <v>#REF!</v>
      </c>
      <c r="N111" s="69" t="e">
        <f t="shared" si="5"/>
        <v>#REF!</v>
      </c>
      <c r="O111" s="68">
        <f t="shared" ref="O111:O142" si="10">VLOOKUP(H111,li,9)</f>
        <v>115</v>
      </c>
      <c r="P111" s="68">
        <f t="shared" si="6"/>
        <v>201</v>
      </c>
      <c r="Q111" s="68">
        <v>291</v>
      </c>
      <c r="R111" s="70">
        <f t="shared" si="7"/>
        <v>607</v>
      </c>
    </row>
    <row r="112" spans="1:18">
      <c r="A112" s="49">
        <v>103</v>
      </c>
      <c r="B112" s="7" t="s">
        <v>27</v>
      </c>
      <c r="C112" s="7" t="e">
        <f>VLOOKUP(B112,#REF!,3,)</f>
        <v>#REF!</v>
      </c>
      <c r="D112" s="7" t="e">
        <f>VLOOKUP(B112,#REF!,2,)</f>
        <v>#REF!</v>
      </c>
      <c r="E112" s="40">
        <v>15</v>
      </c>
      <c r="F112" s="40">
        <v>4</v>
      </c>
      <c r="G112" s="40">
        <v>5</v>
      </c>
      <c r="H112" s="40">
        <v>20</v>
      </c>
      <c r="I112" s="42">
        <v>0.2</v>
      </c>
      <c r="J112" s="40">
        <v>3</v>
      </c>
      <c r="K112" s="40">
        <v>4</v>
      </c>
      <c r="L112" s="41" t="e">
        <f>VLOOKUP(C112,[0]!dlo,3)</f>
        <v>#REF!</v>
      </c>
      <c r="M112" s="67" t="e">
        <f>INDEX(#REF!,E112/5,L112)*0.4</f>
        <v>#REF!</v>
      </c>
      <c r="N112" s="69" t="e">
        <f t="shared" si="5"/>
        <v>#REF!</v>
      </c>
      <c r="O112" s="68">
        <f t="shared" si="10"/>
        <v>115</v>
      </c>
      <c r="P112" s="68">
        <f t="shared" si="6"/>
        <v>201</v>
      </c>
      <c r="Q112" s="68">
        <v>291</v>
      </c>
      <c r="R112" s="70">
        <f t="shared" si="7"/>
        <v>607</v>
      </c>
    </row>
    <row r="113" spans="1:18">
      <c r="A113" s="49">
        <v>104</v>
      </c>
      <c r="B113" s="7" t="s">
        <v>27</v>
      </c>
      <c r="C113" s="7" t="e">
        <f>VLOOKUP(B113,#REF!,3,)</f>
        <v>#REF!</v>
      </c>
      <c r="D113" s="7" t="e">
        <f>VLOOKUP(B113,#REF!,2,)</f>
        <v>#REF!</v>
      </c>
      <c r="E113" s="40">
        <v>15</v>
      </c>
      <c r="F113" s="40">
        <v>4</v>
      </c>
      <c r="G113" s="40">
        <v>5</v>
      </c>
      <c r="H113" s="40">
        <v>20</v>
      </c>
      <c r="I113" s="42">
        <v>0.2</v>
      </c>
      <c r="J113" s="40">
        <v>3</v>
      </c>
      <c r="K113" s="40">
        <v>4</v>
      </c>
      <c r="L113" s="41" t="e">
        <f>VLOOKUP(C113,[0]!dlo,3)</f>
        <v>#REF!</v>
      </c>
      <c r="M113" s="67" t="e">
        <f>INDEX(#REF!,E113/5,L113)*0.4</f>
        <v>#REF!</v>
      </c>
      <c r="N113" s="69" t="e">
        <f t="shared" si="5"/>
        <v>#REF!</v>
      </c>
      <c r="O113" s="68">
        <f t="shared" si="10"/>
        <v>115</v>
      </c>
      <c r="P113" s="68">
        <f t="shared" si="6"/>
        <v>201</v>
      </c>
      <c r="Q113" s="68">
        <v>291</v>
      </c>
      <c r="R113" s="70">
        <f t="shared" si="7"/>
        <v>607</v>
      </c>
    </row>
    <row r="114" spans="1:18">
      <c r="A114" s="49">
        <v>105</v>
      </c>
      <c r="B114" s="7" t="s">
        <v>27</v>
      </c>
      <c r="C114" s="7" t="e">
        <f>VLOOKUP(B114,#REF!,3,)</f>
        <v>#REF!</v>
      </c>
      <c r="D114" s="7" t="e">
        <f>VLOOKUP(B114,#REF!,2,)</f>
        <v>#REF!</v>
      </c>
      <c r="E114" s="40">
        <v>15</v>
      </c>
      <c r="F114" s="40">
        <v>4</v>
      </c>
      <c r="G114" s="40">
        <v>5</v>
      </c>
      <c r="H114" s="40">
        <v>20</v>
      </c>
      <c r="I114" s="42">
        <v>0.2</v>
      </c>
      <c r="J114" s="40">
        <v>3</v>
      </c>
      <c r="K114" s="40">
        <v>4</v>
      </c>
      <c r="L114" s="41" t="e">
        <f>VLOOKUP(C114,[0]!dlo,3)</f>
        <v>#REF!</v>
      </c>
      <c r="M114" s="67" t="e">
        <f>INDEX(#REF!,E114/5,L114)*0.4</f>
        <v>#REF!</v>
      </c>
      <c r="N114" s="69" t="e">
        <f t="shared" si="5"/>
        <v>#REF!</v>
      </c>
      <c r="O114" s="68">
        <f t="shared" si="10"/>
        <v>115</v>
      </c>
      <c r="P114" s="68">
        <f t="shared" si="6"/>
        <v>201</v>
      </c>
      <c r="Q114" s="68">
        <v>291</v>
      </c>
      <c r="R114" s="70">
        <f t="shared" si="7"/>
        <v>607</v>
      </c>
    </row>
    <row r="115" spans="1:18">
      <c r="A115" s="49">
        <v>106</v>
      </c>
      <c r="B115" s="7" t="s">
        <v>20</v>
      </c>
      <c r="C115" s="7" t="e">
        <f>VLOOKUP(B115,#REF!,3,)</f>
        <v>#REF!</v>
      </c>
      <c r="D115" s="7" t="e">
        <f>VLOOKUP(B115,#REF!,2,)</f>
        <v>#REF!</v>
      </c>
      <c r="E115" s="40">
        <v>10</v>
      </c>
      <c r="F115" s="40">
        <v>2</v>
      </c>
      <c r="G115" s="40">
        <v>3</v>
      </c>
      <c r="H115" s="40">
        <v>10</v>
      </c>
      <c r="I115" s="42">
        <v>0.6</v>
      </c>
      <c r="J115" s="40">
        <v>4</v>
      </c>
      <c r="K115" s="40">
        <v>5</v>
      </c>
      <c r="L115" s="41" t="e">
        <f>VLOOKUP(C115,[0]!dlo,3)</f>
        <v>#REF!</v>
      </c>
      <c r="M115" s="67" t="e">
        <f>INDEX(#REF!,E115/5,L115)*0.4</f>
        <v>#REF!</v>
      </c>
      <c r="N115" s="69" t="e">
        <f t="shared" si="5"/>
        <v>#REF!</v>
      </c>
      <c r="O115" s="68">
        <f t="shared" si="10"/>
        <v>115</v>
      </c>
      <c r="P115" s="68">
        <f t="shared" si="6"/>
        <v>201</v>
      </c>
      <c r="Q115" s="68">
        <v>291</v>
      </c>
      <c r="R115" s="70">
        <f t="shared" si="7"/>
        <v>607</v>
      </c>
    </row>
    <row r="116" spans="1:18">
      <c r="A116" s="49">
        <v>107</v>
      </c>
      <c r="B116" s="7" t="s">
        <v>20</v>
      </c>
      <c r="C116" s="7" t="e">
        <f>VLOOKUP(B116,#REF!,3,)</f>
        <v>#REF!</v>
      </c>
      <c r="D116" s="7" t="e">
        <f>VLOOKUP(B116,#REF!,2,)</f>
        <v>#REF!</v>
      </c>
      <c r="E116" s="40">
        <v>10</v>
      </c>
      <c r="F116" s="40">
        <v>2</v>
      </c>
      <c r="G116" s="40">
        <v>3</v>
      </c>
      <c r="H116" s="40">
        <v>10</v>
      </c>
      <c r="I116" s="42">
        <v>0.6</v>
      </c>
      <c r="J116" s="40">
        <v>4</v>
      </c>
      <c r="K116" s="40">
        <v>5</v>
      </c>
      <c r="L116" s="41" t="e">
        <f>VLOOKUP(C116,[0]!dlo,3)</f>
        <v>#REF!</v>
      </c>
      <c r="M116" s="67" t="e">
        <f>INDEX(#REF!,E116/5,L116)*0.4</f>
        <v>#REF!</v>
      </c>
      <c r="N116" s="69" t="e">
        <f t="shared" si="5"/>
        <v>#REF!</v>
      </c>
      <c r="O116" s="68">
        <f t="shared" si="10"/>
        <v>115</v>
      </c>
      <c r="P116" s="68">
        <f t="shared" si="6"/>
        <v>201</v>
      </c>
      <c r="Q116" s="68">
        <v>291</v>
      </c>
      <c r="R116" s="70">
        <f t="shared" si="7"/>
        <v>607</v>
      </c>
    </row>
    <row r="117" spans="1:18">
      <c r="A117" s="49">
        <v>108</v>
      </c>
      <c r="B117" s="7" t="s">
        <v>20</v>
      </c>
      <c r="C117" s="7" t="e">
        <f>VLOOKUP(B117,#REF!,3,)</f>
        <v>#REF!</v>
      </c>
      <c r="D117" s="7" t="e">
        <f>VLOOKUP(B117,#REF!,2,)</f>
        <v>#REF!</v>
      </c>
      <c r="E117" s="40">
        <v>10</v>
      </c>
      <c r="F117" s="40">
        <v>2</v>
      </c>
      <c r="G117" s="40">
        <v>3</v>
      </c>
      <c r="H117" s="40">
        <v>10</v>
      </c>
      <c r="I117" s="42">
        <v>0.6</v>
      </c>
      <c r="J117" s="40">
        <v>4</v>
      </c>
      <c r="K117" s="40">
        <v>5</v>
      </c>
      <c r="L117" s="41" t="e">
        <f>VLOOKUP(C117,[0]!dlo,3)</f>
        <v>#REF!</v>
      </c>
      <c r="M117" s="67" t="e">
        <f>INDEX(#REF!,E117/5,L117)*0.4</f>
        <v>#REF!</v>
      </c>
      <c r="N117" s="69" t="e">
        <f t="shared" si="5"/>
        <v>#REF!</v>
      </c>
      <c r="O117" s="68">
        <f t="shared" si="10"/>
        <v>115</v>
      </c>
      <c r="P117" s="68">
        <f t="shared" si="6"/>
        <v>201</v>
      </c>
      <c r="Q117" s="68">
        <v>291</v>
      </c>
      <c r="R117" s="70">
        <f t="shared" si="7"/>
        <v>607</v>
      </c>
    </row>
    <row r="118" spans="1:18">
      <c r="A118" s="49">
        <v>109</v>
      </c>
      <c r="B118" s="7" t="s">
        <v>20</v>
      </c>
      <c r="C118" s="7" t="e">
        <f>VLOOKUP(B118,#REF!,3,)</f>
        <v>#REF!</v>
      </c>
      <c r="D118" s="7" t="e">
        <f>VLOOKUP(B118,#REF!,2,)</f>
        <v>#REF!</v>
      </c>
      <c r="E118" s="40">
        <v>15</v>
      </c>
      <c r="F118" s="40">
        <v>2</v>
      </c>
      <c r="G118" s="40">
        <v>3</v>
      </c>
      <c r="H118" s="40">
        <v>20</v>
      </c>
      <c r="I118" s="42">
        <v>0.6</v>
      </c>
      <c r="J118" s="40">
        <v>4</v>
      </c>
      <c r="K118" s="40">
        <v>5</v>
      </c>
      <c r="L118" s="41" t="e">
        <f>VLOOKUP(C118,[0]!dlo,3)</f>
        <v>#REF!</v>
      </c>
      <c r="M118" s="67" t="e">
        <f>INDEX(#REF!,E118/5,L118)*0.4</f>
        <v>#REF!</v>
      </c>
      <c r="N118" s="69" t="e">
        <f t="shared" si="5"/>
        <v>#REF!</v>
      </c>
      <c r="O118" s="68">
        <f t="shared" si="10"/>
        <v>115</v>
      </c>
      <c r="P118" s="68">
        <f t="shared" si="6"/>
        <v>201</v>
      </c>
      <c r="Q118" s="68">
        <v>291</v>
      </c>
      <c r="R118" s="70">
        <f t="shared" si="7"/>
        <v>607</v>
      </c>
    </row>
    <row r="119" spans="1:18">
      <c r="A119" s="49">
        <v>110</v>
      </c>
      <c r="B119" s="7" t="s">
        <v>20</v>
      </c>
      <c r="C119" s="7" t="e">
        <f>VLOOKUP(B119,#REF!,3,)</f>
        <v>#REF!</v>
      </c>
      <c r="D119" s="7" t="e">
        <f>VLOOKUP(B119,#REF!,2,)</f>
        <v>#REF!</v>
      </c>
      <c r="E119" s="40">
        <v>15</v>
      </c>
      <c r="F119" s="40">
        <v>2</v>
      </c>
      <c r="G119" s="40">
        <v>3</v>
      </c>
      <c r="H119" s="40">
        <v>20</v>
      </c>
      <c r="I119" s="42">
        <v>0.6</v>
      </c>
      <c r="J119" s="40">
        <v>4</v>
      </c>
      <c r="K119" s="40">
        <v>5</v>
      </c>
      <c r="L119" s="41" t="e">
        <f>VLOOKUP(C119,[0]!dlo,3)</f>
        <v>#REF!</v>
      </c>
      <c r="M119" s="67" t="e">
        <f>INDEX(#REF!,E119/5,L119)*0.4</f>
        <v>#REF!</v>
      </c>
      <c r="N119" s="69" t="e">
        <f t="shared" si="5"/>
        <v>#REF!</v>
      </c>
      <c r="O119" s="68">
        <f t="shared" si="10"/>
        <v>115</v>
      </c>
      <c r="P119" s="68">
        <f t="shared" si="6"/>
        <v>201</v>
      </c>
      <c r="Q119" s="68">
        <v>291</v>
      </c>
      <c r="R119" s="70">
        <f t="shared" si="7"/>
        <v>607</v>
      </c>
    </row>
    <row r="120" spans="1:18">
      <c r="A120" s="49">
        <v>111</v>
      </c>
      <c r="B120" s="7" t="s">
        <v>20</v>
      </c>
      <c r="C120" s="7" t="e">
        <f>VLOOKUP(B120,#REF!,3,)</f>
        <v>#REF!</v>
      </c>
      <c r="D120" s="7" t="e">
        <f>VLOOKUP(B120,#REF!,2,)</f>
        <v>#REF!</v>
      </c>
      <c r="E120" s="40">
        <v>10</v>
      </c>
      <c r="F120" s="40">
        <v>2</v>
      </c>
      <c r="G120" s="40">
        <v>3</v>
      </c>
      <c r="H120" s="40">
        <v>10</v>
      </c>
      <c r="I120" s="42">
        <v>0.6</v>
      </c>
      <c r="J120" s="40">
        <v>4</v>
      </c>
      <c r="K120" s="40">
        <v>5</v>
      </c>
      <c r="L120" s="41" t="e">
        <f>VLOOKUP(C120,[0]!dlo,3)</f>
        <v>#REF!</v>
      </c>
      <c r="M120" s="67" t="e">
        <f>INDEX(#REF!,E120/5,L120)*0.4</f>
        <v>#REF!</v>
      </c>
      <c r="N120" s="69" t="e">
        <f t="shared" si="5"/>
        <v>#REF!</v>
      </c>
      <c r="O120" s="68">
        <f t="shared" si="10"/>
        <v>115</v>
      </c>
      <c r="P120" s="68">
        <f t="shared" si="6"/>
        <v>201</v>
      </c>
      <c r="Q120" s="68">
        <v>291</v>
      </c>
      <c r="R120" s="70">
        <f t="shared" si="7"/>
        <v>607</v>
      </c>
    </row>
    <row r="121" spans="1:18">
      <c r="A121" s="49">
        <v>112</v>
      </c>
      <c r="B121" s="7" t="s">
        <v>20</v>
      </c>
      <c r="C121" s="7" t="e">
        <f>VLOOKUP(B121,#REF!,3,)</f>
        <v>#REF!</v>
      </c>
      <c r="D121" s="7" t="e">
        <f>VLOOKUP(B121,#REF!,2,)</f>
        <v>#REF!</v>
      </c>
      <c r="E121" s="40">
        <v>10</v>
      </c>
      <c r="F121" s="40">
        <v>2</v>
      </c>
      <c r="G121" s="40">
        <v>3</v>
      </c>
      <c r="H121" s="40">
        <v>10</v>
      </c>
      <c r="I121" s="42">
        <v>0.6</v>
      </c>
      <c r="J121" s="40">
        <v>4</v>
      </c>
      <c r="K121" s="40">
        <v>5</v>
      </c>
      <c r="L121" s="41" t="e">
        <f>VLOOKUP(C121,[0]!dlo,3)</f>
        <v>#REF!</v>
      </c>
      <c r="M121" s="67" t="e">
        <f>INDEX(#REF!,E121/5,L121)*0.4</f>
        <v>#REF!</v>
      </c>
      <c r="N121" s="69" t="e">
        <f t="shared" si="5"/>
        <v>#REF!</v>
      </c>
      <c r="O121" s="68">
        <f t="shared" si="10"/>
        <v>115</v>
      </c>
      <c r="P121" s="68">
        <f t="shared" si="6"/>
        <v>201</v>
      </c>
      <c r="Q121" s="68">
        <v>291</v>
      </c>
      <c r="R121" s="70">
        <f t="shared" si="7"/>
        <v>607</v>
      </c>
    </row>
    <row r="122" spans="1:18">
      <c r="A122" s="49">
        <v>113</v>
      </c>
      <c r="B122" s="7" t="s">
        <v>20</v>
      </c>
      <c r="C122" s="7" t="e">
        <f>VLOOKUP(B122,#REF!,3,)</f>
        <v>#REF!</v>
      </c>
      <c r="D122" s="7" t="e">
        <f>VLOOKUP(B122,#REF!,2,)</f>
        <v>#REF!</v>
      </c>
      <c r="E122" s="40">
        <v>10</v>
      </c>
      <c r="F122" s="40">
        <v>2</v>
      </c>
      <c r="G122" s="40">
        <v>3</v>
      </c>
      <c r="H122" s="40">
        <v>10</v>
      </c>
      <c r="I122" s="42">
        <v>0.6</v>
      </c>
      <c r="J122" s="40">
        <v>4</v>
      </c>
      <c r="K122" s="40">
        <v>5</v>
      </c>
      <c r="L122" s="41" t="e">
        <f>VLOOKUP(C122,[0]!dlo,3)</f>
        <v>#REF!</v>
      </c>
      <c r="M122" s="67" t="e">
        <f>INDEX(#REF!,E122/5,L122)*0.4</f>
        <v>#REF!</v>
      </c>
      <c r="N122" s="69" t="e">
        <f t="shared" si="5"/>
        <v>#REF!</v>
      </c>
      <c r="O122" s="68">
        <f t="shared" si="10"/>
        <v>115</v>
      </c>
      <c r="P122" s="68">
        <f t="shared" si="6"/>
        <v>201</v>
      </c>
      <c r="Q122" s="68">
        <v>291</v>
      </c>
      <c r="R122" s="70">
        <f t="shared" si="7"/>
        <v>607</v>
      </c>
    </row>
    <row r="123" spans="1:18">
      <c r="A123" s="49">
        <v>114</v>
      </c>
      <c r="B123" s="7" t="s">
        <v>20</v>
      </c>
      <c r="C123" s="7" t="e">
        <f>VLOOKUP(B123,#REF!,3,)</f>
        <v>#REF!</v>
      </c>
      <c r="D123" s="7" t="e">
        <f>VLOOKUP(B123,#REF!,2,)</f>
        <v>#REF!</v>
      </c>
      <c r="E123" s="40">
        <v>15</v>
      </c>
      <c r="F123" s="40">
        <v>2</v>
      </c>
      <c r="G123" s="40">
        <v>3</v>
      </c>
      <c r="H123" s="40">
        <v>20</v>
      </c>
      <c r="I123" s="42">
        <v>0.6</v>
      </c>
      <c r="J123" s="40">
        <v>4</v>
      </c>
      <c r="K123" s="40">
        <v>5</v>
      </c>
      <c r="L123" s="41" t="e">
        <f>VLOOKUP(C123,[0]!dlo,3)</f>
        <v>#REF!</v>
      </c>
      <c r="M123" s="67" t="e">
        <f>INDEX(#REF!,E123/5,L123)*0.4</f>
        <v>#REF!</v>
      </c>
      <c r="N123" s="69" t="e">
        <f t="shared" si="5"/>
        <v>#REF!</v>
      </c>
      <c r="O123" s="68">
        <f t="shared" si="10"/>
        <v>115</v>
      </c>
      <c r="P123" s="68">
        <f t="shared" si="6"/>
        <v>201</v>
      </c>
      <c r="Q123" s="68">
        <v>291</v>
      </c>
      <c r="R123" s="70">
        <f t="shared" si="7"/>
        <v>607</v>
      </c>
    </row>
    <row r="124" spans="1:18">
      <c r="A124" s="49">
        <v>115</v>
      </c>
      <c r="B124" s="7" t="s">
        <v>20</v>
      </c>
      <c r="C124" s="7" t="e">
        <f>VLOOKUP(B124,#REF!,3,)</f>
        <v>#REF!</v>
      </c>
      <c r="D124" s="7" t="e">
        <f>VLOOKUP(B124,#REF!,2,)</f>
        <v>#REF!</v>
      </c>
      <c r="E124" s="40">
        <v>15</v>
      </c>
      <c r="F124" s="40">
        <v>2</v>
      </c>
      <c r="G124" s="40">
        <v>3</v>
      </c>
      <c r="H124" s="40">
        <v>20</v>
      </c>
      <c r="I124" s="42">
        <v>0.6</v>
      </c>
      <c r="J124" s="40">
        <v>4</v>
      </c>
      <c r="K124" s="40">
        <v>5</v>
      </c>
      <c r="L124" s="41" t="e">
        <f>VLOOKUP(C124,[0]!dlo,3)</f>
        <v>#REF!</v>
      </c>
      <c r="M124" s="67" t="e">
        <f>INDEX(#REF!,E124/5,L124)*0.4</f>
        <v>#REF!</v>
      </c>
      <c r="N124" s="69" t="e">
        <f t="shared" si="5"/>
        <v>#REF!</v>
      </c>
      <c r="O124" s="68">
        <f t="shared" si="10"/>
        <v>115</v>
      </c>
      <c r="P124" s="68">
        <f t="shared" si="6"/>
        <v>201</v>
      </c>
      <c r="Q124" s="68">
        <v>291</v>
      </c>
      <c r="R124" s="70">
        <f t="shared" si="7"/>
        <v>607</v>
      </c>
    </row>
    <row r="125" spans="1:18">
      <c r="A125" s="49">
        <v>116</v>
      </c>
      <c r="B125" s="7" t="s">
        <v>18</v>
      </c>
      <c r="C125" s="7" t="e">
        <f>VLOOKUP(B125,#REF!,3,)</f>
        <v>#REF!</v>
      </c>
      <c r="D125" s="7" t="e">
        <f>VLOOKUP(B125,#REF!,2,)</f>
        <v>#REF!</v>
      </c>
      <c r="E125" s="40">
        <v>40</v>
      </c>
      <c r="F125" s="40">
        <v>8</v>
      </c>
      <c r="G125" s="40">
        <v>12</v>
      </c>
      <c r="H125" s="40">
        <v>40</v>
      </c>
      <c r="I125" s="42">
        <v>0.2</v>
      </c>
      <c r="J125" s="40">
        <v>3</v>
      </c>
      <c r="K125" s="40">
        <v>3</v>
      </c>
      <c r="L125" s="41" t="e">
        <f>VLOOKUP(C125,[0]!dlo,3)</f>
        <v>#REF!</v>
      </c>
      <c r="M125" s="67" t="e">
        <f>INDEX(#REF!,E125/5,L125)*0.4</f>
        <v>#REF!</v>
      </c>
      <c r="N125" s="69" t="e">
        <f t="shared" si="5"/>
        <v>#REF!</v>
      </c>
      <c r="O125" s="68">
        <f t="shared" si="10"/>
        <v>206</v>
      </c>
      <c r="P125" s="68">
        <f t="shared" si="6"/>
        <v>390</v>
      </c>
      <c r="Q125" s="68">
        <v>291</v>
      </c>
      <c r="R125" s="70">
        <f t="shared" si="7"/>
        <v>887</v>
      </c>
    </row>
    <row r="126" spans="1:18">
      <c r="A126" s="49">
        <v>117</v>
      </c>
      <c r="B126" s="7" t="s">
        <v>27</v>
      </c>
      <c r="C126" s="7" t="e">
        <f>VLOOKUP(B126,#REF!,3,)</f>
        <v>#REF!</v>
      </c>
      <c r="D126" s="7" t="e">
        <f>VLOOKUP(B126,#REF!,2,)</f>
        <v>#REF!</v>
      </c>
      <c r="E126" s="40">
        <v>15</v>
      </c>
      <c r="F126" s="40">
        <v>4</v>
      </c>
      <c r="G126" s="40">
        <v>5</v>
      </c>
      <c r="H126" s="40">
        <v>20</v>
      </c>
      <c r="I126" s="42">
        <v>0.4</v>
      </c>
      <c r="J126" s="40">
        <v>3</v>
      </c>
      <c r="K126" s="40">
        <v>4</v>
      </c>
      <c r="L126" s="41" t="e">
        <f>VLOOKUP(C126,[0]!dlo,3)</f>
        <v>#REF!</v>
      </c>
      <c r="M126" s="67" t="e">
        <f>INDEX(#REF!,E126/5,L126)*0.4</f>
        <v>#REF!</v>
      </c>
      <c r="N126" s="69" t="e">
        <f t="shared" si="5"/>
        <v>#REF!</v>
      </c>
      <c r="O126" s="68">
        <f t="shared" si="10"/>
        <v>115</v>
      </c>
      <c r="P126" s="68">
        <f t="shared" si="6"/>
        <v>201</v>
      </c>
      <c r="Q126" s="68">
        <v>291</v>
      </c>
      <c r="R126" s="70">
        <f t="shared" si="7"/>
        <v>607</v>
      </c>
    </row>
    <row r="127" spans="1:18">
      <c r="A127" s="49">
        <v>118</v>
      </c>
      <c r="B127" s="7" t="s">
        <v>27</v>
      </c>
      <c r="C127" s="7" t="e">
        <f>VLOOKUP(B127,#REF!,3,)</f>
        <v>#REF!</v>
      </c>
      <c r="D127" s="7" t="e">
        <f>VLOOKUP(B127,#REF!,2,)</f>
        <v>#REF!</v>
      </c>
      <c r="E127" s="40">
        <v>15</v>
      </c>
      <c r="F127" s="40">
        <v>4</v>
      </c>
      <c r="G127" s="40">
        <v>5</v>
      </c>
      <c r="H127" s="40">
        <v>20</v>
      </c>
      <c r="I127" s="42">
        <v>0.4</v>
      </c>
      <c r="J127" s="40">
        <v>3</v>
      </c>
      <c r="K127" s="40">
        <v>4</v>
      </c>
      <c r="L127" s="41" t="e">
        <f>VLOOKUP(C127,[0]!dlo,3)</f>
        <v>#REF!</v>
      </c>
      <c r="M127" s="67" t="e">
        <f>INDEX(#REF!,E127/5,L127)*0.4</f>
        <v>#REF!</v>
      </c>
      <c r="N127" s="69" t="e">
        <f t="shared" si="5"/>
        <v>#REF!</v>
      </c>
      <c r="O127" s="68">
        <f t="shared" si="10"/>
        <v>115</v>
      </c>
      <c r="P127" s="68">
        <f t="shared" si="6"/>
        <v>201</v>
      </c>
      <c r="Q127" s="68">
        <v>291</v>
      </c>
      <c r="R127" s="70">
        <f t="shared" si="7"/>
        <v>607</v>
      </c>
    </row>
    <row r="128" spans="1:18">
      <c r="A128" s="49">
        <v>119</v>
      </c>
      <c r="B128" s="7" t="s">
        <v>27</v>
      </c>
      <c r="C128" s="7" t="e">
        <f>VLOOKUP(B128,#REF!,3,)</f>
        <v>#REF!</v>
      </c>
      <c r="D128" s="7" t="e">
        <f>VLOOKUP(B128,#REF!,2,)</f>
        <v>#REF!</v>
      </c>
      <c r="E128" s="40">
        <v>15</v>
      </c>
      <c r="F128" s="40">
        <v>4</v>
      </c>
      <c r="G128" s="40">
        <v>5</v>
      </c>
      <c r="H128" s="40">
        <v>20</v>
      </c>
      <c r="I128" s="42">
        <v>0.4</v>
      </c>
      <c r="J128" s="40">
        <v>3</v>
      </c>
      <c r="K128" s="40">
        <v>4</v>
      </c>
      <c r="L128" s="41" t="e">
        <f>VLOOKUP(C128,[0]!dlo,3)</f>
        <v>#REF!</v>
      </c>
      <c r="M128" s="67" t="e">
        <f>INDEX(#REF!,E128/5,L128)*0.4</f>
        <v>#REF!</v>
      </c>
      <c r="N128" s="69" t="e">
        <f t="shared" si="5"/>
        <v>#REF!</v>
      </c>
      <c r="O128" s="68">
        <f t="shared" si="10"/>
        <v>115</v>
      </c>
      <c r="P128" s="68">
        <f t="shared" si="6"/>
        <v>201</v>
      </c>
      <c r="Q128" s="68">
        <v>291</v>
      </c>
      <c r="R128" s="70">
        <f t="shared" si="7"/>
        <v>607</v>
      </c>
    </row>
    <row r="129" spans="1:18">
      <c r="A129" s="49">
        <v>120</v>
      </c>
      <c r="B129" s="7" t="s">
        <v>18</v>
      </c>
      <c r="C129" s="7" t="e">
        <f>VLOOKUP(B129,#REF!,3,)</f>
        <v>#REF!</v>
      </c>
      <c r="D129" s="7" t="e">
        <f>VLOOKUP(B129,#REF!,2,)</f>
        <v>#REF!</v>
      </c>
      <c r="E129" s="40">
        <v>15</v>
      </c>
      <c r="F129" s="40">
        <v>5</v>
      </c>
      <c r="G129" s="40">
        <v>8</v>
      </c>
      <c r="H129" s="40">
        <v>30</v>
      </c>
      <c r="I129" s="42">
        <v>0.2</v>
      </c>
      <c r="J129" s="40">
        <v>3</v>
      </c>
      <c r="K129" s="40">
        <v>3</v>
      </c>
      <c r="L129" s="41" t="e">
        <f>VLOOKUP(C129,[0]!dlo,3)</f>
        <v>#REF!</v>
      </c>
      <c r="M129" s="67" t="e">
        <f>INDEX(#REF!,E129/5,L129)*0.4</f>
        <v>#REF!</v>
      </c>
      <c r="N129" s="69" t="e">
        <f t="shared" si="5"/>
        <v>#REF!</v>
      </c>
      <c r="O129" s="68">
        <f t="shared" si="10"/>
        <v>115</v>
      </c>
      <c r="P129" s="68">
        <f t="shared" si="6"/>
        <v>201</v>
      </c>
      <c r="Q129" s="68">
        <v>291</v>
      </c>
      <c r="R129" s="70">
        <f t="shared" si="7"/>
        <v>607</v>
      </c>
    </row>
    <row r="130" spans="1:18">
      <c r="A130" s="49">
        <v>121</v>
      </c>
      <c r="B130" s="7" t="s">
        <v>27</v>
      </c>
      <c r="C130" s="7" t="e">
        <f>VLOOKUP(B130,#REF!,3,)</f>
        <v>#REF!</v>
      </c>
      <c r="D130" s="7" t="e">
        <f>VLOOKUP(B130,#REF!,2,)</f>
        <v>#REF!</v>
      </c>
      <c r="E130" s="40">
        <v>15</v>
      </c>
      <c r="F130" s="40">
        <v>4</v>
      </c>
      <c r="G130" s="40">
        <v>5</v>
      </c>
      <c r="H130" s="40">
        <v>20</v>
      </c>
      <c r="I130" s="42">
        <v>0.4</v>
      </c>
      <c r="J130" s="40">
        <v>3</v>
      </c>
      <c r="K130" s="40">
        <v>4</v>
      </c>
      <c r="L130" s="41" t="e">
        <f>VLOOKUP(C130,[0]!dlo,3)</f>
        <v>#REF!</v>
      </c>
      <c r="M130" s="67" t="e">
        <f>INDEX(#REF!,E130/5,L130)*0.4</f>
        <v>#REF!</v>
      </c>
      <c r="N130" s="69" t="e">
        <f t="shared" si="5"/>
        <v>#REF!</v>
      </c>
      <c r="O130" s="68">
        <f t="shared" si="10"/>
        <v>115</v>
      </c>
      <c r="P130" s="68">
        <f t="shared" si="6"/>
        <v>201</v>
      </c>
      <c r="Q130" s="68">
        <v>291</v>
      </c>
      <c r="R130" s="70">
        <f t="shared" si="7"/>
        <v>607</v>
      </c>
    </row>
    <row r="131" spans="1:18">
      <c r="A131" s="49">
        <v>122</v>
      </c>
      <c r="B131" s="7" t="s">
        <v>27</v>
      </c>
      <c r="C131" s="7" t="e">
        <f>VLOOKUP(B131,#REF!,3,)</f>
        <v>#REF!</v>
      </c>
      <c r="D131" s="7" t="e">
        <f>VLOOKUP(B131,#REF!,2,)</f>
        <v>#REF!</v>
      </c>
      <c r="E131" s="40">
        <v>15</v>
      </c>
      <c r="F131" s="40">
        <v>4</v>
      </c>
      <c r="G131" s="40">
        <v>5</v>
      </c>
      <c r="H131" s="40">
        <v>20</v>
      </c>
      <c r="I131" s="42">
        <v>0.4</v>
      </c>
      <c r="J131" s="40">
        <v>3</v>
      </c>
      <c r="K131" s="40">
        <v>4</v>
      </c>
      <c r="L131" s="41" t="e">
        <f>VLOOKUP(C131,[0]!dlo,3)</f>
        <v>#REF!</v>
      </c>
      <c r="M131" s="67" t="e">
        <f>INDEX(#REF!,E131/5,L131)*0.4</f>
        <v>#REF!</v>
      </c>
      <c r="N131" s="69" t="e">
        <f t="shared" si="5"/>
        <v>#REF!</v>
      </c>
      <c r="O131" s="68">
        <f t="shared" si="10"/>
        <v>115</v>
      </c>
      <c r="P131" s="68">
        <f t="shared" si="6"/>
        <v>201</v>
      </c>
      <c r="Q131" s="68">
        <v>291</v>
      </c>
      <c r="R131" s="70">
        <f t="shared" si="7"/>
        <v>607</v>
      </c>
    </row>
    <row r="132" spans="1:18">
      <c r="A132" s="49">
        <v>123</v>
      </c>
      <c r="B132" s="7" t="s">
        <v>27</v>
      </c>
      <c r="C132" s="7" t="e">
        <f>VLOOKUP(B132,#REF!,3,)</f>
        <v>#REF!</v>
      </c>
      <c r="D132" s="7" t="e">
        <f>VLOOKUP(B132,#REF!,2,)</f>
        <v>#REF!</v>
      </c>
      <c r="E132" s="40">
        <v>15</v>
      </c>
      <c r="F132" s="40">
        <v>4</v>
      </c>
      <c r="G132" s="40">
        <v>5</v>
      </c>
      <c r="H132" s="40">
        <v>20</v>
      </c>
      <c r="I132" s="42">
        <v>0.4</v>
      </c>
      <c r="J132" s="40">
        <v>3</v>
      </c>
      <c r="K132" s="40">
        <v>4</v>
      </c>
      <c r="L132" s="41" t="e">
        <f>VLOOKUP(C132,[0]!dlo,3)</f>
        <v>#REF!</v>
      </c>
      <c r="M132" s="67" t="e">
        <f>INDEX(#REF!,E132/5,L132)*0.4</f>
        <v>#REF!</v>
      </c>
      <c r="N132" s="69" t="e">
        <f t="shared" si="5"/>
        <v>#REF!</v>
      </c>
      <c r="O132" s="68">
        <f t="shared" si="10"/>
        <v>115</v>
      </c>
      <c r="P132" s="68">
        <f t="shared" si="6"/>
        <v>201</v>
      </c>
      <c r="Q132" s="68">
        <v>291</v>
      </c>
      <c r="R132" s="70">
        <f t="shared" si="7"/>
        <v>607</v>
      </c>
    </row>
    <row r="133" spans="1:18">
      <c r="A133" s="49">
        <v>124</v>
      </c>
      <c r="B133" s="7" t="s">
        <v>18</v>
      </c>
      <c r="C133" s="7" t="e">
        <f>VLOOKUP(B133,#REF!,3,)</f>
        <v>#REF!</v>
      </c>
      <c r="D133" s="7" t="e">
        <f>VLOOKUP(B133,#REF!,2,)</f>
        <v>#REF!</v>
      </c>
      <c r="E133" s="40">
        <v>30</v>
      </c>
      <c r="F133" s="40">
        <v>8</v>
      </c>
      <c r="G133" s="40">
        <v>10</v>
      </c>
      <c r="H133" s="40">
        <v>30</v>
      </c>
      <c r="I133" s="42">
        <v>0.2</v>
      </c>
      <c r="J133" s="40">
        <v>3</v>
      </c>
      <c r="K133" s="40">
        <v>2</v>
      </c>
      <c r="L133" s="41" t="e">
        <f>VLOOKUP(C133,[0]!dlo,3)</f>
        <v>#REF!</v>
      </c>
      <c r="M133" s="67" t="e">
        <f>INDEX(#REF!,E133/5,L133)*0.4</f>
        <v>#REF!</v>
      </c>
      <c r="N133" s="69" t="e">
        <f t="shared" si="5"/>
        <v>#REF!</v>
      </c>
      <c r="O133" s="68">
        <f t="shared" si="10"/>
        <v>115</v>
      </c>
      <c r="P133" s="68">
        <f t="shared" si="6"/>
        <v>201</v>
      </c>
      <c r="Q133" s="68">
        <v>291</v>
      </c>
      <c r="R133" s="70">
        <f t="shared" si="7"/>
        <v>607</v>
      </c>
    </row>
    <row r="134" spans="1:18">
      <c r="A134" s="49">
        <v>125</v>
      </c>
      <c r="B134" s="7" t="s">
        <v>18</v>
      </c>
      <c r="C134" s="7" t="e">
        <f>VLOOKUP(B134,#REF!,3,)</f>
        <v>#REF!</v>
      </c>
      <c r="D134" s="7" t="e">
        <f>VLOOKUP(B134,#REF!,2,)</f>
        <v>#REF!</v>
      </c>
      <c r="E134" s="40">
        <v>30</v>
      </c>
      <c r="F134" s="40">
        <v>10</v>
      </c>
      <c r="G134" s="40">
        <v>12</v>
      </c>
      <c r="H134" s="40">
        <v>30</v>
      </c>
      <c r="I134" s="42">
        <v>0.2</v>
      </c>
      <c r="J134" s="40">
        <v>3</v>
      </c>
      <c r="K134" s="40">
        <v>2</v>
      </c>
      <c r="L134" s="41" t="e">
        <f>VLOOKUP(C134,[0]!dlo,3)</f>
        <v>#REF!</v>
      </c>
      <c r="M134" s="67" t="e">
        <f>INDEX(#REF!,E134/5,L134)*0.4</f>
        <v>#REF!</v>
      </c>
      <c r="N134" s="69" t="e">
        <f t="shared" si="5"/>
        <v>#REF!</v>
      </c>
      <c r="O134" s="68">
        <f t="shared" si="10"/>
        <v>115</v>
      </c>
      <c r="P134" s="68">
        <f t="shared" si="6"/>
        <v>201</v>
      </c>
      <c r="Q134" s="68">
        <v>291</v>
      </c>
      <c r="R134" s="70">
        <f t="shared" si="7"/>
        <v>607</v>
      </c>
    </row>
    <row r="135" spans="1:18">
      <c r="A135" s="49">
        <v>126</v>
      </c>
      <c r="B135" s="7" t="s">
        <v>25</v>
      </c>
      <c r="C135" s="7" t="e">
        <f>VLOOKUP(B135,#REF!,3,)</f>
        <v>#REF!</v>
      </c>
      <c r="D135" s="7" t="e">
        <f>VLOOKUP(B135,#REF!,2,)</f>
        <v>#REF!</v>
      </c>
      <c r="E135" s="40">
        <v>30</v>
      </c>
      <c r="F135" s="40">
        <v>8</v>
      </c>
      <c r="G135" s="40">
        <v>10</v>
      </c>
      <c r="H135" s="40">
        <v>30</v>
      </c>
      <c r="I135" s="42">
        <v>0.2</v>
      </c>
      <c r="J135" s="40">
        <v>3</v>
      </c>
      <c r="K135" s="40">
        <v>4</v>
      </c>
      <c r="L135" s="41" t="e">
        <f>VLOOKUP(C135,[0]!dlo,3)</f>
        <v>#REF!</v>
      </c>
      <c r="M135" s="67" t="e">
        <f>INDEX(#REF!,E135/5,L135)*0.4</f>
        <v>#REF!</v>
      </c>
      <c r="N135" s="69" t="e">
        <f t="shared" si="5"/>
        <v>#REF!</v>
      </c>
      <c r="O135" s="68">
        <f t="shared" si="10"/>
        <v>115</v>
      </c>
      <c r="P135" s="68">
        <f t="shared" si="6"/>
        <v>201</v>
      </c>
      <c r="Q135" s="68">
        <v>291</v>
      </c>
      <c r="R135" s="70">
        <f t="shared" si="7"/>
        <v>607</v>
      </c>
    </row>
    <row r="136" spans="1:18">
      <c r="A136" s="49">
        <v>127</v>
      </c>
      <c r="B136" s="7" t="s">
        <v>25</v>
      </c>
      <c r="C136" s="7" t="e">
        <f>VLOOKUP(B136,#REF!,3,)</f>
        <v>#REF!</v>
      </c>
      <c r="D136" s="7" t="e">
        <f>VLOOKUP(B136,#REF!,2,)</f>
        <v>#REF!</v>
      </c>
      <c r="E136" s="40">
        <v>30</v>
      </c>
      <c r="F136" s="40">
        <v>10</v>
      </c>
      <c r="G136" s="40">
        <v>12</v>
      </c>
      <c r="H136" s="40">
        <v>30</v>
      </c>
      <c r="I136" s="42">
        <v>0.2</v>
      </c>
      <c r="J136" s="40">
        <v>3</v>
      </c>
      <c r="K136" s="40">
        <v>4</v>
      </c>
      <c r="L136" s="41" t="e">
        <f>VLOOKUP(C136,[0]!dlo,3)</f>
        <v>#REF!</v>
      </c>
      <c r="M136" s="67" t="e">
        <f>INDEX(#REF!,E136/5,L136)*0.4</f>
        <v>#REF!</v>
      </c>
      <c r="N136" s="69" t="e">
        <f t="shared" si="5"/>
        <v>#REF!</v>
      </c>
      <c r="O136" s="68">
        <f t="shared" si="10"/>
        <v>115</v>
      </c>
      <c r="P136" s="68">
        <f t="shared" si="6"/>
        <v>201</v>
      </c>
      <c r="Q136" s="68">
        <v>291</v>
      </c>
      <c r="R136" s="70">
        <f t="shared" si="7"/>
        <v>607</v>
      </c>
    </row>
    <row r="137" spans="1:18">
      <c r="A137" s="49">
        <v>128</v>
      </c>
      <c r="B137" s="7" t="s">
        <v>27</v>
      </c>
      <c r="C137" s="7" t="e">
        <f>VLOOKUP(B137,#REF!,3,)</f>
        <v>#REF!</v>
      </c>
      <c r="D137" s="7" t="e">
        <f>VLOOKUP(B137,#REF!,2,)</f>
        <v>#REF!</v>
      </c>
      <c r="E137" s="40">
        <v>15</v>
      </c>
      <c r="F137" s="40">
        <v>4</v>
      </c>
      <c r="G137" s="40">
        <v>5</v>
      </c>
      <c r="H137" s="40">
        <v>20</v>
      </c>
      <c r="I137" s="42">
        <v>0.4</v>
      </c>
      <c r="J137" s="40">
        <v>3</v>
      </c>
      <c r="K137" s="40">
        <v>4</v>
      </c>
      <c r="L137" s="41" t="e">
        <f>VLOOKUP(C137,[0]!dlo,3)</f>
        <v>#REF!</v>
      </c>
      <c r="M137" s="67" t="e">
        <f>INDEX(#REF!,E137/5,L137)*0.4</f>
        <v>#REF!</v>
      </c>
      <c r="N137" s="69" t="e">
        <f t="shared" si="5"/>
        <v>#REF!</v>
      </c>
      <c r="O137" s="68">
        <f t="shared" si="10"/>
        <v>115</v>
      </c>
      <c r="P137" s="68">
        <f t="shared" si="6"/>
        <v>201</v>
      </c>
      <c r="Q137" s="68">
        <v>291</v>
      </c>
      <c r="R137" s="70">
        <f t="shared" si="7"/>
        <v>607</v>
      </c>
    </row>
    <row r="138" spans="1:18">
      <c r="A138" s="49">
        <v>129</v>
      </c>
      <c r="B138" s="7" t="s">
        <v>27</v>
      </c>
      <c r="C138" s="7" t="e">
        <f>VLOOKUP(B138,#REF!,3,)</f>
        <v>#REF!</v>
      </c>
      <c r="D138" s="7" t="e">
        <f>VLOOKUP(B138,#REF!,2,)</f>
        <v>#REF!</v>
      </c>
      <c r="E138" s="40">
        <v>15</v>
      </c>
      <c r="F138" s="40">
        <v>4</v>
      </c>
      <c r="G138" s="40">
        <v>5</v>
      </c>
      <c r="H138" s="40">
        <v>20</v>
      </c>
      <c r="I138" s="42">
        <v>0.4</v>
      </c>
      <c r="J138" s="40">
        <v>3</v>
      </c>
      <c r="K138" s="40">
        <v>4</v>
      </c>
      <c r="L138" s="41" t="e">
        <f>VLOOKUP(C138,[0]!dlo,3)</f>
        <v>#REF!</v>
      </c>
      <c r="M138" s="67" t="e">
        <f>INDEX(#REF!,E138/5,L138)*0.4</f>
        <v>#REF!</v>
      </c>
      <c r="N138" s="69" t="e">
        <f t="shared" ref="N138:N201" si="11">M138*(1-I138)</f>
        <v>#REF!</v>
      </c>
      <c r="O138" s="68">
        <f t="shared" si="10"/>
        <v>115</v>
      </c>
      <c r="P138" s="68">
        <f t="shared" ref="P138:P201" si="12">VLOOKUP(H138,pa,9)</f>
        <v>201</v>
      </c>
      <c r="Q138" s="68">
        <v>291</v>
      </c>
      <c r="R138" s="70">
        <f t="shared" si="7"/>
        <v>607</v>
      </c>
    </row>
    <row r="139" spans="1:18">
      <c r="A139" s="49">
        <v>130</v>
      </c>
      <c r="B139" s="7" t="s">
        <v>27</v>
      </c>
      <c r="C139" s="7" t="e">
        <f>VLOOKUP(B139,#REF!,3,)</f>
        <v>#REF!</v>
      </c>
      <c r="D139" s="7" t="e">
        <f>VLOOKUP(B139,#REF!,2,)</f>
        <v>#REF!</v>
      </c>
      <c r="E139" s="40">
        <v>15</v>
      </c>
      <c r="F139" s="40">
        <v>4</v>
      </c>
      <c r="G139" s="40">
        <v>5</v>
      </c>
      <c r="H139" s="40">
        <v>20</v>
      </c>
      <c r="I139" s="42">
        <v>0.4</v>
      </c>
      <c r="J139" s="40">
        <v>3</v>
      </c>
      <c r="K139" s="40">
        <v>4</v>
      </c>
      <c r="L139" s="41" t="e">
        <f>VLOOKUP(C139,[0]!dlo,3)</f>
        <v>#REF!</v>
      </c>
      <c r="M139" s="67" t="e">
        <f>INDEX(#REF!,E139/5,L139)*0.4</f>
        <v>#REF!</v>
      </c>
      <c r="N139" s="69" t="e">
        <f t="shared" si="11"/>
        <v>#REF!</v>
      </c>
      <c r="O139" s="68">
        <f t="shared" si="10"/>
        <v>115</v>
      </c>
      <c r="P139" s="68">
        <f t="shared" si="12"/>
        <v>201</v>
      </c>
      <c r="Q139" s="68">
        <v>291</v>
      </c>
      <c r="R139" s="70">
        <f t="shared" ref="R139:R202" si="13">SUM(O139:Q139)</f>
        <v>607</v>
      </c>
    </row>
    <row r="140" spans="1:18">
      <c r="A140" s="49">
        <v>131</v>
      </c>
      <c r="B140" s="7" t="s">
        <v>20</v>
      </c>
      <c r="C140" s="7" t="e">
        <f>VLOOKUP(B140,#REF!,3,)</f>
        <v>#REF!</v>
      </c>
      <c r="D140" s="7" t="e">
        <f>VLOOKUP(B140,#REF!,2,)</f>
        <v>#REF!</v>
      </c>
      <c r="E140" s="40">
        <v>10</v>
      </c>
      <c r="F140" s="40">
        <v>2</v>
      </c>
      <c r="G140" s="40">
        <v>3</v>
      </c>
      <c r="H140" s="40">
        <v>10</v>
      </c>
      <c r="I140" s="42">
        <v>0.6</v>
      </c>
      <c r="J140" s="40">
        <v>4</v>
      </c>
      <c r="K140" s="40">
        <v>5</v>
      </c>
      <c r="L140" s="41" t="e">
        <f>VLOOKUP(C140,[0]!dlo,3)</f>
        <v>#REF!</v>
      </c>
      <c r="M140" s="67" t="e">
        <f>INDEX(#REF!,E140/5,L140)*0.4</f>
        <v>#REF!</v>
      </c>
      <c r="N140" s="69" t="e">
        <f t="shared" si="11"/>
        <v>#REF!</v>
      </c>
      <c r="O140" s="68">
        <f t="shared" si="10"/>
        <v>115</v>
      </c>
      <c r="P140" s="68">
        <f t="shared" si="12"/>
        <v>201</v>
      </c>
      <c r="Q140" s="68">
        <v>291</v>
      </c>
      <c r="R140" s="70">
        <f t="shared" si="13"/>
        <v>607</v>
      </c>
    </row>
    <row r="141" spans="1:18">
      <c r="A141" s="49">
        <v>132</v>
      </c>
      <c r="B141" s="7" t="s">
        <v>20</v>
      </c>
      <c r="C141" s="7" t="e">
        <f>VLOOKUP(B141,#REF!,3,)</f>
        <v>#REF!</v>
      </c>
      <c r="D141" s="7" t="e">
        <f>VLOOKUP(B141,#REF!,2,)</f>
        <v>#REF!</v>
      </c>
      <c r="E141" s="40">
        <v>10</v>
      </c>
      <c r="F141" s="40">
        <v>2</v>
      </c>
      <c r="G141" s="40">
        <v>3</v>
      </c>
      <c r="H141" s="40">
        <v>10</v>
      </c>
      <c r="I141" s="42">
        <v>0.6</v>
      </c>
      <c r="J141" s="40">
        <v>4</v>
      </c>
      <c r="K141" s="40">
        <v>5</v>
      </c>
      <c r="L141" s="41" t="e">
        <f>VLOOKUP(C141,[0]!dlo,3)</f>
        <v>#REF!</v>
      </c>
      <c r="M141" s="67" t="e">
        <f>INDEX(#REF!,E141/5,L141)*0.4</f>
        <v>#REF!</v>
      </c>
      <c r="N141" s="69" t="e">
        <f t="shared" si="11"/>
        <v>#REF!</v>
      </c>
      <c r="O141" s="68">
        <f t="shared" si="10"/>
        <v>115</v>
      </c>
      <c r="P141" s="68">
        <f t="shared" si="12"/>
        <v>201</v>
      </c>
      <c r="Q141" s="68">
        <v>291</v>
      </c>
      <c r="R141" s="70">
        <f t="shared" si="13"/>
        <v>607</v>
      </c>
    </row>
    <row r="142" spans="1:18">
      <c r="A142" s="49">
        <v>133</v>
      </c>
      <c r="B142" s="7" t="s">
        <v>20</v>
      </c>
      <c r="C142" s="7" t="e">
        <f>VLOOKUP(B142,#REF!,3,)</f>
        <v>#REF!</v>
      </c>
      <c r="D142" s="7" t="e">
        <f>VLOOKUP(B142,#REF!,2,)</f>
        <v>#REF!</v>
      </c>
      <c r="E142" s="40">
        <v>10</v>
      </c>
      <c r="F142" s="40">
        <v>2</v>
      </c>
      <c r="G142" s="40">
        <v>3</v>
      </c>
      <c r="H142" s="40">
        <v>10</v>
      </c>
      <c r="I142" s="42">
        <v>0.6</v>
      </c>
      <c r="J142" s="40">
        <v>4</v>
      </c>
      <c r="K142" s="40">
        <v>5</v>
      </c>
      <c r="L142" s="41" t="e">
        <f>VLOOKUP(C142,[0]!dlo,3)</f>
        <v>#REF!</v>
      </c>
      <c r="M142" s="67" t="e">
        <f>INDEX(#REF!,E142/5,L142)*0.4</f>
        <v>#REF!</v>
      </c>
      <c r="N142" s="69" t="e">
        <f t="shared" si="11"/>
        <v>#REF!</v>
      </c>
      <c r="O142" s="68">
        <f t="shared" si="10"/>
        <v>115</v>
      </c>
      <c r="P142" s="68">
        <f t="shared" si="12"/>
        <v>201</v>
      </c>
      <c r="Q142" s="68">
        <v>291</v>
      </c>
      <c r="R142" s="70">
        <f t="shared" si="13"/>
        <v>607</v>
      </c>
    </row>
    <row r="143" spans="1:18">
      <c r="A143" s="49">
        <v>134</v>
      </c>
      <c r="B143" s="7" t="s">
        <v>20</v>
      </c>
      <c r="C143" s="7" t="e">
        <f>VLOOKUP(B143,#REF!,3,)</f>
        <v>#REF!</v>
      </c>
      <c r="D143" s="7" t="e">
        <f>VLOOKUP(B143,#REF!,2,)</f>
        <v>#REF!</v>
      </c>
      <c r="E143" s="40">
        <v>10</v>
      </c>
      <c r="F143" s="40">
        <v>2</v>
      </c>
      <c r="G143" s="40">
        <v>3</v>
      </c>
      <c r="H143" s="40">
        <v>10</v>
      </c>
      <c r="I143" s="42">
        <v>0.6</v>
      </c>
      <c r="J143" s="40">
        <v>4</v>
      </c>
      <c r="K143" s="40">
        <v>5</v>
      </c>
      <c r="L143" s="41" t="e">
        <f>VLOOKUP(C143,[0]!dlo,3)</f>
        <v>#REF!</v>
      </c>
      <c r="M143" s="67" t="e">
        <f>INDEX(#REF!,E143/5,L143)*0.4</f>
        <v>#REF!</v>
      </c>
      <c r="N143" s="69" t="e">
        <f t="shared" si="11"/>
        <v>#REF!</v>
      </c>
      <c r="O143" s="68">
        <f t="shared" ref="O143:O174" si="14">VLOOKUP(H143,li,9)</f>
        <v>115</v>
      </c>
      <c r="P143" s="68">
        <f t="shared" si="12"/>
        <v>201</v>
      </c>
      <c r="Q143" s="68">
        <v>291</v>
      </c>
      <c r="R143" s="70">
        <f t="shared" si="13"/>
        <v>607</v>
      </c>
    </row>
    <row r="144" spans="1:18">
      <c r="A144" s="49">
        <v>135</v>
      </c>
      <c r="B144" s="7" t="s">
        <v>20</v>
      </c>
      <c r="C144" s="7" t="e">
        <f>VLOOKUP(B144,#REF!,3,)</f>
        <v>#REF!</v>
      </c>
      <c r="D144" s="7" t="e">
        <f>VLOOKUP(B144,#REF!,2,)</f>
        <v>#REF!</v>
      </c>
      <c r="E144" s="40">
        <v>10</v>
      </c>
      <c r="F144" s="40">
        <v>2</v>
      </c>
      <c r="G144" s="40">
        <v>3</v>
      </c>
      <c r="H144" s="40">
        <v>10</v>
      </c>
      <c r="I144" s="42">
        <v>0.6</v>
      </c>
      <c r="J144" s="40">
        <v>4</v>
      </c>
      <c r="K144" s="40">
        <v>5</v>
      </c>
      <c r="L144" s="41" t="e">
        <f>VLOOKUP(C144,[0]!dlo,3)</f>
        <v>#REF!</v>
      </c>
      <c r="M144" s="67" t="e">
        <f>INDEX(#REF!,E144/5,L144)*0.4</f>
        <v>#REF!</v>
      </c>
      <c r="N144" s="69" t="e">
        <f t="shared" si="11"/>
        <v>#REF!</v>
      </c>
      <c r="O144" s="68">
        <f t="shared" si="14"/>
        <v>115</v>
      </c>
      <c r="P144" s="68">
        <f t="shared" si="12"/>
        <v>201</v>
      </c>
      <c r="Q144" s="68">
        <v>291</v>
      </c>
      <c r="R144" s="70">
        <f t="shared" si="13"/>
        <v>607</v>
      </c>
    </row>
    <row r="145" spans="1:18">
      <c r="A145" s="49">
        <v>136</v>
      </c>
      <c r="B145" s="7" t="s">
        <v>20</v>
      </c>
      <c r="C145" s="7" t="e">
        <f>VLOOKUP(B145,#REF!,3,)</f>
        <v>#REF!</v>
      </c>
      <c r="D145" s="7" t="e">
        <f>VLOOKUP(B145,#REF!,2,)</f>
        <v>#REF!</v>
      </c>
      <c r="E145" s="40">
        <v>10</v>
      </c>
      <c r="F145" s="40">
        <v>2</v>
      </c>
      <c r="G145" s="40">
        <v>3</v>
      </c>
      <c r="H145" s="40">
        <v>10</v>
      </c>
      <c r="I145" s="42">
        <v>0.6</v>
      </c>
      <c r="J145" s="40">
        <v>4</v>
      </c>
      <c r="K145" s="40">
        <v>5</v>
      </c>
      <c r="L145" s="41" t="e">
        <f>VLOOKUP(C145,[0]!dlo,3)</f>
        <v>#REF!</v>
      </c>
      <c r="M145" s="67" t="e">
        <f>INDEX(#REF!,E145/5,L145)*0.4</f>
        <v>#REF!</v>
      </c>
      <c r="N145" s="69" t="e">
        <f t="shared" si="11"/>
        <v>#REF!</v>
      </c>
      <c r="O145" s="68">
        <f t="shared" si="14"/>
        <v>115</v>
      </c>
      <c r="P145" s="68">
        <f t="shared" si="12"/>
        <v>201</v>
      </c>
      <c r="Q145" s="68">
        <v>291</v>
      </c>
      <c r="R145" s="70">
        <f t="shared" si="13"/>
        <v>607</v>
      </c>
    </row>
    <row r="146" spans="1:18">
      <c r="A146" s="49">
        <v>137</v>
      </c>
      <c r="B146" s="7" t="s">
        <v>20</v>
      </c>
      <c r="C146" s="7" t="e">
        <f>VLOOKUP(B146,#REF!,3,)</f>
        <v>#REF!</v>
      </c>
      <c r="D146" s="7" t="e">
        <f>VLOOKUP(B146,#REF!,2,)</f>
        <v>#REF!</v>
      </c>
      <c r="E146" s="40">
        <v>10</v>
      </c>
      <c r="F146" s="40">
        <v>2</v>
      </c>
      <c r="G146" s="40">
        <v>3</v>
      </c>
      <c r="H146" s="40">
        <v>10</v>
      </c>
      <c r="I146" s="42">
        <v>0.6</v>
      </c>
      <c r="J146" s="40">
        <v>4</v>
      </c>
      <c r="K146" s="40">
        <v>5</v>
      </c>
      <c r="L146" s="41" t="e">
        <f>VLOOKUP(C146,[0]!dlo,3)</f>
        <v>#REF!</v>
      </c>
      <c r="M146" s="67" t="e">
        <f>INDEX(#REF!,E146/5,L146)*0.4</f>
        <v>#REF!</v>
      </c>
      <c r="N146" s="69" t="e">
        <f t="shared" si="11"/>
        <v>#REF!</v>
      </c>
      <c r="O146" s="68">
        <f t="shared" si="14"/>
        <v>115</v>
      </c>
      <c r="P146" s="68">
        <f t="shared" si="12"/>
        <v>201</v>
      </c>
      <c r="Q146" s="68">
        <v>291</v>
      </c>
      <c r="R146" s="70">
        <f t="shared" si="13"/>
        <v>607</v>
      </c>
    </row>
    <row r="147" spans="1:18">
      <c r="A147" s="49">
        <v>138</v>
      </c>
      <c r="B147" s="7" t="s">
        <v>20</v>
      </c>
      <c r="C147" s="7" t="e">
        <f>VLOOKUP(B147,#REF!,3,)</f>
        <v>#REF!</v>
      </c>
      <c r="D147" s="7" t="e">
        <f>VLOOKUP(B147,#REF!,2,)</f>
        <v>#REF!</v>
      </c>
      <c r="E147" s="40">
        <v>10</v>
      </c>
      <c r="F147" s="40">
        <v>2</v>
      </c>
      <c r="G147" s="40">
        <v>3</v>
      </c>
      <c r="H147" s="40">
        <v>10</v>
      </c>
      <c r="I147" s="42">
        <v>0.6</v>
      </c>
      <c r="J147" s="40">
        <v>4</v>
      </c>
      <c r="K147" s="40">
        <v>5</v>
      </c>
      <c r="L147" s="41" t="e">
        <f>VLOOKUP(C147,[0]!dlo,3)</f>
        <v>#REF!</v>
      </c>
      <c r="M147" s="67" t="e">
        <f>INDEX(#REF!,E147/5,L147)*0.4</f>
        <v>#REF!</v>
      </c>
      <c r="N147" s="69" t="e">
        <f t="shared" si="11"/>
        <v>#REF!</v>
      </c>
      <c r="O147" s="68">
        <f t="shared" si="14"/>
        <v>115</v>
      </c>
      <c r="P147" s="68">
        <f t="shared" si="12"/>
        <v>201</v>
      </c>
      <c r="Q147" s="68">
        <v>291</v>
      </c>
      <c r="R147" s="70">
        <f t="shared" si="13"/>
        <v>607</v>
      </c>
    </row>
    <row r="148" spans="1:18">
      <c r="A148" s="49">
        <v>139</v>
      </c>
      <c r="B148" s="7" t="s">
        <v>20</v>
      </c>
      <c r="C148" s="7" t="e">
        <f>VLOOKUP(B148,#REF!,3,)</f>
        <v>#REF!</v>
      </c>
      <c r="D148" s="7" t="e">
        <f>VLOOKUP(B148,#REF!,2,)</f>
        <v>#REF!</v>
      </c>
      <c r="E148" s="40">
        <v>10</v>
      </c>
      <c r="F148" s="40">
        <v>2</v>
      </c>
      <c r="G148" s="40">
        <v>3</v>
      </c>
      <c r="H148" s="40">
        <v>10</v>
      </c>
      <c r="I148" s="42">
        <v>0.6</v>
      </c>
      <c r="J148" s="40">
        <v>4</v>
      </c>
      <c r="K148" s="40">
        <v>5</v>
      </c>
      <c r="L148" s="41" t="e">
        <f>VLOOKUP(C148,[0]!dlo,3)</f>
        <v>#REF!</v>
      </c>
      <c r="M148" s="67" t="e">
        <f>INDEX(#REF!,E148/5,L148)*0.4</f>
        <v>#REF!</v>
      </c>
      <c r="N148" s="69" t="e">
        <f t="shared" si="11"/>
        <v>#REF!</v>
      </c>
      <c r="O148" s="68">
        <f t="shared" si="14"/>
        <v>115</v>
      </c>
      <c r="P148" s="68">
        <f t="shared" si="12"/>
        <v>201</v>
      </c>
      <c r="Q148" s="68">
        <v>291</v>
      </c>
      <c r="R148" s="70">
        <f t="shared" si="13"/>
        <v>607</v>
      </c>
    </row>
    <row r="149" spans="1:18">
      <c r="A149" s="49">
        <v>140</v>
      </c>
      <c r="B149" s="7" t="s">
        <v>20</v>
      </c>
      <c r="C149" s="7" t="e">
        <f>VLOOKUP(B149,#REF!,3,)</f>
        <v>#REF!</v>
      </c>
      <c r="D149" s="7" t="e">
        <f>VLOOKUP(B149,#REF!,2,)</f>
        <v>#REF!</v>
      </c>
      <c r="E149" s="40">
        <v>10</v>
      </c>
      <c r="F149" s="40">
        <v>2</v>
      </c>
      <c r="G149" s="40">
        <v>3</v>
      </c>
      <c r="H149" s="40">
        <v>10</v>
      </c>
      <c r="I149" s="42">
        <v>0.6</v>
      </c>
      <c r="J149" s="40">
        <v>4</v>
      </c>
      <c r="K149" s="40">
        <v>5</v>
      </c>
      <c r="L149" s="41" t="e">
        <f>VLOOKUP(C149,[0]!dlo,3)</f>
        <v>#REF!</v>
      </c>
      <c r="M149" s="67" t="e">
        <f>INDEX(#REF!,E149/5,L149)*0.4</f>
        <v>#REF!</v>
      </c>
      <c r="N149" s="69" t="e">
        <f t="shared" si="11"/>
        <v>#REF!</v>
      </c>
      <c r="O149" s="68">
        <f t="shared" si="14"/>
        <v>115</v>
      </c>
      <c r="P149" s="68">
        <f t="shared" si="12"/>
        <v>201</v>
      </c>
      <c r="Q149" s="68">
        <v>291</v>
      </c>
      <c r="R149" s="70">
        <f t="shared" si="13"/>
        <v>607</v>
      </c>
    </row>
    <row r="150" spans="1:18">
      <c r="A150" s="49">
        <v>141</v>
      </c>
      <c r="B150" s="7" t="s">
        <v>24</v>
      </c>
      <c r="C150" s="7" t="e">
        <f>VLOOKUP(B150,#REF!,3,)</f>
        <v>#REF!</v>
      </c>
      <c r="D150" s="7" t="e">
        <f>VLOOKUP(B150,#REF!,2,)</f>
        <v>#REF!</v>
      </c>
      <c r="E150" s="40">
        <v>30</v>
      </c>
      <c r="F150" s="40">
        <v>8</v>
      </c>
      <c r="G150" s="40">
        <v>8</v>
      </c>
      <c r="H150" s="40">
        <v>30</v>
      </c>
      <c r="I150" s="42">
        <v>0.4</v>
      </c>
      <c r="J150" s="40">
        <v>4</v>
      </c>
      <c r="K150" s="40">
        <v>4</v>
      </c>
      <c r="L150" s="41" t="e">
        <f>VLOOKUP(C150,[0]!dlo,3)</f>
        <v>#REF!</v>
      </c>
      <c r="M150" s="67" t="e">
        <f>INDEX(#REF!,E150/5,L150)*0.4</f>
        <v>#REF!</v>
      </c>
      <c r="N150" s="69" t="e">
        <f t="shared" si="11"/>
        <v>#REF!</v>
      </c>
      <c r="O150" s="68">
        <f t="shared" si="14"/>
        <v>115</v>
      </c>
      <c r="P150" s="68">
        <f t="shared" si="12"/>
        <v>201</v>
      </c>
      <c r="Q150" s="68">
        <v>291</v>
      </c>
      <c r="R150" s="70">
        <f t="shared" si="13"/>
        <v>607</v>
      </c>
    </row>
    <row r="151" spans="1:18">
      <c r="A151" s="49">
        <v>142</v>
      </c>
      <c r="B151" s="7" t="s">
        <v>20</v>
      </c>
      <c r="C151" s="7" t="e">
        <f>VLOOKUP(B151,#REF!,3,)</f>
        <v>#REF!</v>
      </c>
      <c r="D151" s="7" t="e">
        <f>VLOOKUP(B151,#REF!,2,)</f>
        <v>#REF!</v>
      </c>
      <c r="E151" s="40">
        <v>20</v>
      </c>
      <c r="F151" s="40">
        <v>3</v>
      </c>
      <c r="G151" s="40">
        <v>3</v>
      </c>
      <c r="H151" s="40">
        <v>20</v>
      </c>
      <c r="I151" s="42">
        <v>0.6</v>
      </c>
      <c r="J151" s="40">
        <v>4</v>
      </c>
      <c r="K151" s="40">
        <v>5</v>
      </c>
      <c r="L151" s="41" t="e">
        <f>VLOOKUP(C151,[0]!dlo,3)</f>
        <v>#REF!</v>
      </c>
      <c r="M151" s="67" t="e">
        <f>INDEX(#REF!,E151/5,L151)*0.4</f>
        <v>#REF!</v>
      </c>
      <c r="N151" s="69" t="e">
        <f t="shared" si="11"/>
        <v>#REF!</v>
      </c>
      <c r="O151" s="68">
        <f t="shared" si="14"/>
        <v>115</v>
      </c>
      <c r="P151" s="68">
        <f t="shared" si="12"/>
        <v>201</v>
      </c>
      <c r="Q151" s="68">
        <v>291</v>
      </c>
      <c r="R151" s="70">
        <f t="shared" si="13"/>
        <v>607</v>
      </c>
    </row>
    <row r="152" spans="1:18">
      <c r="A152" s="49">
        <v>143</v>
      </c>
      <c r="B152" s="7" t="s">
        <v>20</v>
      </c>
      <c r="C152" s="7" t="e">
        <f>VLOOKUP(B152,#REF!,3,)</f>
        <v>#REF!</v>
      </c>
      <c r="D152" s="7" t="e">
        <f>VLOOKUP(B152,#REF!,2,)</f>
        <v>#REF!</v>
      </c>
      <c r="E152" s="40">
        <v>20</v>
      </c>
      <c r="F152" s="40">
        <v>3</v>
      </c>
      <c r="G152" s="40">
        <v>3</v>
      </c>
      <c r="H152" s="40">
        <v>20</v>
      </c>
      <c r="I152" s="42">
        <v>0.6</v>
      </c>
      <c r="J152" s="40">
        <v>4</v>
      </c>
      <c r="K152" s="40">
        <v>5</v>
      </c>
      <c r="L152" s="41" t="e">
        <f>VLOOKUP(C152,[0]!dlo,3)</f>
        <v>#REF!</v>
      </c>
      <c r="M152" s="67" t="e">
        <f>INDEX(#REF!,E152/5,L152)*0.4</f>
        <v>#REF!</v>
      </c>
      <c r="N152" s="69" t="e">
        <f t="shared" si="11"/>
        <v>#REF!</v>
      </c>
      <c r="O152" s="68">
        <f t="shared" si="14"/>
        <v>115</v>
      </c>
      <c r="P152" s="68">
        <f t="shared" si="12"/>
        <v>201</v>
      </c>
      <c r="Q152" s="68">
        <v>291</v>
      </c>
      <c r="R152" s="70">
        <f t="shared" si="13"/>
        <v>607</v>
      </c>
    </row>
    <row r="153" spans="1:18">
      <c r="A153" s="49">
        <v>144</v>
      </c>
      <c r="B153" s="7" t="s">
        <v>24</v>
      </c>
      <c r="C153" s="7" t="e">
        <f>VLOOKUP(B153,#REF!,3,)</f>
        <v>#REF!</v>
      </c>
      <c r="D153" s="7" t="e">
        <f>VLOOKUP(B153,#REF!,2,)</f>
        <v>#REF!</v>
      </c>
      <c r="E153" s="40">
        <v>40</v>
      </c>
      <c r="F153" s="40">
        <v>4</v>
      </c>
      <c r="G153" s="40">
        <v>6</v>
      </c>
      <c r="H153" s="40">
        <v>40</v>
      </c>
      <c r="I153" s="42">
        <v>0.8</v>
      </c>
      <c r="J153" s="40">
        <v>5</v>
      </c>
      <c r="K153" s="40">
        <v>0</v>
      </c>
      <c r="L153" s="41" t="e">
        <f>VLOOKUP(C153,[0]!dlo,3)</f>
        <v>#REF!</v>
      </c>
      <c r="M153" s="67" t="e">
        <f>INDEX(#REF!,E153/5,L153)*0.4</f>
        <v>#REF!</v>
      </c>
      <c r="N153" s="69" t="e">
        <f t="shared" si="11"/>
        <v>#REF!</v>
      </c>
      <c r="O153" s="68">
        <f t="shared" si="14"/>
        <v>206</v>
      </c>
      <c r="P153" s="68">
        <f t="shared" si="12"/>
        <v>390</v>
      </c>
      <c r="Q153" s="68">
        <v>291</v>
      </c>
      <c r="R153" s="70">
        <f t="shared" si="13"/>
        <v>887</v>
      </c>
    </row>
    <row r="154" spans="1:18">
      <c r="A154" s="49">
        <v>145</v>
      </c>
      <c r="B154" s="7" t="s">
        <v>24</v>
      </c>
      <c r="C154" s="7" t="e">
        <f>VLOOKUP(B154,#REF!,3,)</f>
        <v>#REF!</v>
      </c>
      <c r="D154" s="7" t="e">
        <f>VLOOKUP(B154,#REF!,2,)</f>
        <v>#REF!</v>
      </c>
      <c r="E154" s="40">
        <v>40</v>
      </c>
      <c r="F154" s="40">
        <v>12</v>
      </c>
      <c r="G154" s="40">
        <v>10</v>
      </c>
      <c r="H154" s="40">
        <v>40</v>
      </c>
      <c r="I154" s="42">
        <v>0.3</v>
      </c>
      <c r="J154" s="40">
        <v>4</v>
      </c>
      <c r="K154" s="40">
        <v>4</v>
      </c>
      <c r="L154" s="41" t="e">
        <f>VLOOKUP(C154,[0]!dlo,3)</f>
        <v>#REF!</v>
      </c>
      <c r="M154" s="67" t="e">
        <f>INDEX(#REF!,E154/5,L154)*0.4</f>
        <v>#REF!</v>
      </c>
      <c r="N154" s="69" t="e">
        <f t="shared" si="11"/>
        <v>#REF!</v>
      </c>
      <c r="O154" s="68">
        <f t="shared" si="14"/>
        <v>206</v>
      </c>
      <c r="P154" s="68">
        <f t="shared" si="12"/>
        <v>390</v>
      </c>
      <c r="Q154" s="68">
        <v>291</v>
      </c>
      <c r="R154" s="70">
        <f t="shared" si="13"/>
        <v>887</v>
      </c>
    </row>
    <row r="155" spans="1:18">
      <c r="A155" s="49">
        <v>146</v>
      </c>
      <c r="B155" s="7" t="s">
        <v>20</v>
      </c>
      <c r="C155" s="7" t="e">
        <f>VLOOKUP(B155,#REF!,3,)</f>
        <v>#REF!</v>
      </c>
      <c r="D155" s="7" t="e">
        <f>VLOOKUP(B155,#REF!,2,)</f>
        <v>#REF!</v>
      </c>
      <c r="E155" s="40">
        <v>10</v>
      </c>
      <c r="F155" s="40">
        <v>2</v>
      </c>
      <c r="G155" s="40">
        <v>3</v>
      </c>
      <c r="H155" s="40">
        <v>10</v>
      </c>
      <c r="I155" s="42">
        <v>0.6</v>
      </c>
      <c r="J155" s="40">
        <v>4</v>
      </c>
      <c r="K155" s="40">
        <v>5</v>
      </c>
      <c r="L155" s="41" t="e">
        <f>VLOOKUP(C155,[0]!dlo,3)</f>
        <v>#REF!</v>
      </c>
      <c r="M155" s="67" t="e">
        <f>INDEX(#REF!,E155/5,L155)*0.4</f>
        <v>#REF!</v>
      </c>
      <c r="N155" s="69" t="e">
        <f t="shared" si="11"/>
        <v>#REF!</v>
      </c>
      <c r="O155" s="68">
        <f t="shared" si="14"/>
        <v>115</v>
      </c>
      <c r="P155" s="68">
        <f t="shared" si="12"/>
        <v>201</v>
      </c>
      <c r="Q155" s="68">
        <v>291</v>
      </c>
      <c r="R155" s="70">
        <f t="shared" si="13"/>
        <v>607</v>
      </c>
    </row>
    <row r="156" spans="1:18">
      <c r="A156" s="49">
        <v>147</v>
      </c>
      <c r="B156" s="7" t="s">
        <v>27</v>
      </c>
      <c r="C156" s="7" t="e">
        <f>VLOOKUP(B156,#REF!,3,)</f>
        <v>#REF!</v>
      </c>
      <c r="D156" s="7" t="e">
        <f>VLOOKUP(B156,#REF!,2,)</f>
        <v>#REF!</v>
      </c>
      <c r="E156" s="40">
        <v>15</v>
      </c>
      <c r="F156" s="40">
        <v>4</v>
      </c>
      <c r="G156" s="40">
        <v>5</v>
      </c>
      <c r="H156" s="40">
        <v>20</v>
      </c>
      <c r="I156" s="42">
        <v>0.4</v>
      </c>
      <c r="J156" s="40">
        <v>3</v>
      </c>
      <c r="K156" s="40">
        <v>4</v>
      </c>
      <c r="L156" s="41" t="e">
        <f>VLOOKUP(C156,[0]!dlo,3)</f>
        <v>#REF!</v>
      </c>
      <c r="M156" s="67" t="e">
        <f>INDEX(#REF!,E156/5,L156)*0.4</f>
        <v>#REF!</v>
      </c>
      <c r="N156" s="69" t="e">
        <f t="shared" si="11"/>
        <v>#REF!</v>
      </c>
      <c r="O156" s="68">
        <f t="shared" si="14"/>
        <v>115</v>
      </c>
      <c r="P156" s="68">
        <f t="shared" si="12"/>
        <v>201</v>
      </c>
      <c r="Q156" s="68">
        <v>291</v>
      </c>
      <c r="R156" s="70">
        <f t="shared" si="13"/>
        <v>607</v>
      </c>
    </row>
    <row r="157" spans="1:18">
      <c r="A157" s="49">
        <v>148</v>
      </c>
      <c r="B157" s="7" t="s">
        <v>24</v>
      </c>
      <c r="C157" s="7" t="e">
        <f>VLOOKUP(B157,#REF!,3,)</f>
        <v>#REF!</v>
      </c>
      <c r="D157" s="7" t="e">
        <f>VLOOKUP(B157,#REF!,2,)</f>
        <v>#REF!</v>
      </c>
      <c r="E157" s="40">
        <v>40</v>
      </c>
      <c r="F157" s="40">
        <v>10</v>
      </c>
      <c r="G157" s="40">
        <v>12</v>
      </c>
      <c r="H157" s="40">
        <v>40</v>
      </c>
      <c r="I157" s="42">
        <v>0.3</v>
      </c>
      <c r="J157" s="40">
        <v>4</v>
      </c>
      <c r="K157" s="40">
        <v>4</v>
      </c>
      <c r="L157" s="41" t="e">
        <f>VLOOKUP(C157,[0]!dlo,3)</f>
        <v>#REF!</v>
      </c>
      <c r="M157" s="67" t="e">
        <f>INDEX(#REF!,E157/5,L157)*0.4</f>
        <v>#REF!</v>
      </c>
      <c r="N157" s="69" t="e">
        <f t="shared" si="11"/>
        <v>#REF!</v>
      </c>
      <c r="O157" s="68">
        <f t="shared" si="14"/>
        <v>206</v>
      </c>
      <c r="P157" s="68">
        <f t="shared" si="12"/>
        <v>390</v>
      </c>
      <c r="Q157" s="68">
        <v>291</v>
      </c>
      <c r="R157" s="70">
        <f t="shared" si="13"/>
        <v>887</v>
      </c>
    </row>
    <row r="158" spans="1:18">
      <c r="A158" s="49">
        <v>149</v>
      </c>
      <c r="B158" s="7" t="s">
        <v>24</v>
      </c>
      <c r="C158" s="7" t="e">
        <f>VLOOKUP(B158,#REF!,3,)</f>
        <v>#REF!</v>
      </c>
      <c r="D158" s="7" t="e">
        <f>VLOOKUP(B158,#REF!,2,)</f>
        <v>#REF!</v>
      </c>
      <c r="E158" s="40">
        <v>35</v>
      </c>
      <c r="F158" s="40">
        <v>10</v>
      </c>
      <c r="G158" s="40">
        <v>10</v>
      </c>
      <c r="H158" s="40">
        <v>40</v>
      </c>
      <c r="I158" s="42">
        <v>0.3</v>
      </c>
      <c r="J158" s="40">
        <v>4</v>
      </c>
      <c r="K158" s="40">
        <v>4</v>
      </c>
      <c r="L158" s="41" t="e">
        <f>VLOOKUP(C158,[0]!dlo,3)</f>
        <v>#REF!</v>
      </c>
      <c r="M158" s="67" t="e">
        <f>INDEX(#REF!,E158/5,L158)*0.4</f>
        <v>#REF!</v>
      </c>
      <c r="N158" s="69" t="e">
        <f t="shared" si="11"/>
        <v>#REF!</v>
      </c>
      <c r="O158" s="68">
        <f t="shared" si="14"/>
        <v>206</v>
      </c>
      <c r="P158" s="68">
        <f t="shared" si="12"/>
        <v>390</v>
      </c>
      <c r="Q158" s="68">
        <v>291</v>
      </c>
      <c r="R158" s="70">
        <f t="shared" si="13"/>
        <v>887</v>
      </c>
    </row>
    <row r="159" spans="1:18">
      <c r="A159" s="49">
        <v>150</v>
      </c>
      <c r="B159" s="7" t="s">
        <v>24</v>
      </c>
      <c r="C159" s="7" t="e">
        <f>VLOOKUP(B159,#REF!,3,)</f>
        <v>#REF!</v>
      </c>
      <c r="D159" s="7" t="e">
        <f>VLOOKUP(B159,#REF!,2,)</f>
        <v>#REF!</v>
      </c>
      <c r="E159" s="40">
        <v>35</v>
      </c>
      <c r="F159" s="40">
        <v>10</v>
      </c>
      <c r="G159" s="40">
        <v>10</v>
      </c>
      <c r="H159" s="40">
        <v>40</v>
      </c>
      <c r="I159" s="42">
        <v>0.3</v>
      </c>
      <c r="J159" s="40">
        <v>4</v>
      </c>
      <c r="K159" s="40">
        <v>4</v>
      </c>
      <c r="L159" s="41" t="e">
        <f>VLOOKUP(C159,[0]!dlo,3)</f>
        <v>#REF!</v>
      </c>
      <c r="M159" s="67" t="e">
        <f>INDEX(#REF!,E159/5,L159)*0.4</f>
        <v>#REF!</v>
      </c>
      <c r="N159" s="69" t="e">
        <f t="shared" si="11"/>
        <v>#REF!</v>
      </c>
      <c r="O159" s="68">
        <f t="shared" si="14"/>
        <v>206</v>
      </c>
      <c r="P159" s="68">
        <f t="shared" si="12"/>
        <v>390</v>
      </c>
      <c r="Q159" s="68">
        <v>291</v>
      </c>
      <c r="R159" s="70">
        <f t="shared" si="13"/>
        <v>887</v>
      </c>
    </row>
    <row r="160" spans="1:18">
      <c r="A160" s="49">
        <v>151</v>
      </c>
      <c r="B160" s="7" t="s">
        <v>24</v>
      </c>
      <c r="C160" s="7" t="e">
        <f>VLOOKUP(B160,#REF!,3,)</f>
        <v>#REF!</v>
      </c>
      <c r="D160" s="7" t="e">
        <f>VLOOKUP(B160,#REF!,2,)</f>
        <v>#REF!</v>
      </c>
      <c r="E160" s="40">
        <v>10</v>
      </c>
      <c r="F160" s="40">
        <v>3</v>
      </c>
      <c r="G160" s="40">
        <v>5</v>
      </c>
      <c r="H160" s="40">
        <v>10</v>
      </c>
      <c r="I160" s="42">
        <v>0.4</v>
      </c>
      <c r="J160" s="40">
        <v>4</v>
      </c>
      <c r="K160" s="40">
        <v>4</v>
      </c>
      <c r="L160" s="41" t="e">
        <f>VLOOKUP(C160,[0]!dlo,3)</f>
        <v>#REF!</v>
      </c>
      <c r="M160" s="67" t="e">
        <f>INDEX(#REF!,E160/5,L160)*0.4</f>
        <v>#REF!</v>
      </c>
      <c r="N160" s="69" t="e">
        <f t="shared" si="11"/>
        <v>#REF!</v>
      </c>
      <c r="O160" s="68">
        <f t="shared" si="14"/>
        <v>115</v>
      </c>
      <c r="P160" s="68">
        <f t="shared" si="12"/>
        <v>201</v>
      </c>
      <c r="Q160" s="68">
        <v>291</v>
      </c>
      <c r="R160" s="70">
        <f t="shared" si="13"/>
        <v>607</v>
      </c>
    </row>
    <row r="161" spans="1:18">
      <c r="A161" s="49">
        <v>152</v>
      </c>
      <c r="B161" s="7" t="s">
        <v>24</v>
      </c>
      <c r="C161" s="7" t="e">
        <f>VLOOKUP(B161,#REF!,3,)</f>
        <v>#REF!</v>
      </c>
      <c r="D161" s="7" t="e">
        <f>VLOOKUP(B161,#REF!,2,)</f>
        <v>#REF!</v>
      </c>
      <c r="E161" s="40">
        <v>35</v>
      </c>
      <c r="F161" s="40">
        <v>10</v>
      </c>
      <c r="G161" s="40">
        <v>10</v>
      </c>
      <c r="H161" s="40">
        <v>40</v>
      </c>
      <c r="I161" s="42">
        <v>0.3</v>
      </c>
      <c r="J161" s="40">
        <v>4</v>
      </c>
      <c r="K161" s="40">
        <v>4</v>
      </c>
      <c r="L161" s="41" t="e">
        <f>VLOOKUP(C161,[0]!dlo,3)</f>
        <v>#REF!</v>
      </c>
      <c r="M161" s="67" t="e">
        <f>INDEX(#REF!,E161/5,L161)*0.4</f>
        <v>#REF!</v>
      </c>
      <c r="N161" s="69" t="e">
        <f t="shared" si="11"/>
        <v>#REF!</v>
      </c>
      <c r="O161" s="68">
        <f t="shared" si="14"/>
        <v>206</v>
      </c>
      <c r="P161" s="68">
        <f t="shared" si="12"/>
        <v>390</v>
      </c>
      <c r="Q161" s="68">
        <v>291</v>
      </c>
      <c r="R161" s="70">
        <f t="shared" si="13"/>
        <v>887</v>
      </c>
    </row>
    <row r="162" spans="1:18">
      <c r="A162" s="49">
        <v>153</v>
      </c>
      <c r="B162" s="7" t="s">
        <v>24</v>
      </c>
      <c r="C162" s="7" t="e">
        <f>VLOOKUP(B162,#REF!,3,)</f>
        <v>#REF!</v>
      </c>
      <c r="D162" s="7" t="e">
        <f>VLOOKUP(B162,#REF!,2,)</f>
        <v>#REF!</v>
      </c>
      <c r="E162" s="40">
        <v>10</v>
      </c>
      <c r="F162" s="40">
        <v>10</v>
      </c>
      <c r="G162" s="40">
        <v>10</v>
      </c>
      <c r="H162" s="40">
        <v>10</v>
      </c>
      <c r="I162" s="42">
        <v>0.5</v>
      </c>
      <c r="J162" s="40">
        <v>2</v>
      </c>
      <c r="K162" s="40">
        <v>4</v>
      </c>
      <c r="L162" s="41" t="e">
        <f>VLOOKUP(C162,[0]!dlo,3)</f>
        <v>#REF!</v>
      </c>
      <c r="M162" s="67" t="e">
        <f>INDEX(#REF!,E162/5,L162)*0.4</f>
        <v>#REF!</v>
      </c>
      <c r="N162" s="69" t="e">
        <f t="shared" si="11"/>
        <v>#REF!</v>
      </c>
      <c r="O162" s="68">
        <f t="shared" si="14"/>
        <v>115</v>
      </c>
      <c r="P162" s="68">
        <f t="shared" si="12"/>
        <v>201</v>
      </c>
      <c r="Q162" s="68">
        <v>291</v>
      </c>
      <c r="R162" s="70">
        <f t="shared" si="13"/>
        <v>607</v>
      </c>
    </row>
    <row r="163" spans="1:18">
      <c r="A163" s="49">
        <v>154</v>
      </c>
      <c r="B163" s="7" t="s">
        <v>24</v>
      </c>
      <c r="C163" s="7" t="e">
        <f>VLOOKUP(B163,#REF!,3,)</f>
        <v>#REF!</v>
      </c>
      <c r="D163" s="7" t="e">
        <f>VLOOKUP(B163,#REF!,2,)</f>
        <v>#REF!</v>
      </c>
      <c r="E163" s="40">
        <v>15</v>
      </c>
      <c r="F163" s="40">
        <v>10</v>
      </c>
      <c r="G163" s="40">
        <v>10</v>
      </c>
      <c r="H163" s="40">
        <v>20</v>
      </c>
      <c r="I163" s="42">
        <v>0.5</v>
      </c>
      <c r="J163" s="40">
        <v>2</v>
      </c>
      <c r="K163" s="40">
        <v>4</v>
      </c>
      <c r="L163" s="41" t="e">
        <f>VLOOKUP(C163,[0]!dlo,3)</f>
        <v>#REF!</v>
      </c>
      <c r="M163" s="67" t="e">
        <f>INDEX(#REF!,E163/5,L163)*0.4</f>
        <v>#REF!</v>
      </c>
      <c r="N163" s="69" t="e">
        <f t="shared" si="11"/>
        <v>#REF!</v>
      </c>
      <c r="O163" s="68">
        <f t="shared" si="14"/>
        <v>115</v>
      </c>
      <c r="P163" s="68">
        <f t="shared" si="12"/>
        <v>201</v>
      </c>
      <c r="Q163" s="68">
        <v>291</v>
      </c>
      <c r="R163" s="70">
        <f t="shared" si="13"/>
        <v>607</v>
      </c>
    </row>
    <row r="164" spans="1:18">
      <c r="A164" s="49">
        <v>155</v>
      </c>
      <c r="B164" s="7" t="s">
        <v>24</v>
      </c>
      <c r="C164" s="7" t="e">
        <f>VLOOKUP(B164,#REF!,3,)</f>
        <v>#REF!</v>
      </c>
      <c r="D164" s="7" t="e">
        <f>VLOOKUP(B164,#REF!,2,)</f>
        <v>#REF!</v>
      </c>
      <c r="E164" s="40">
        <v>15</v>
      </c>
      <c r="F164" s="40">
        <v>10</v>
      </c>
      <c r="G164" s="40">
        <v>10</v>
      </c>
      <c r="H164" s="40">
        <v>20</v>
      </c>
      <c r="I164" s="42">
        <v>0.5</v>
      </c>
      <c r="J164" s="40">
        <v>2</v>
      </c>
      <c r="K164" s="40">
        <v>4</v>
      </c>
      <c r="L164" s="41" t="e">
        <f>VLOOKUP(C164,[0]!dlo,3)</f>
        <v>#REF!</v>
      </c>
      <c r="M164" s="67" t="e">
        <f>INDEX(#REF!,E164/5,L164)*0.4</f>
        <v>#REF!</v>
      </c>
      <c r="N164" s="69" t="e">
        <f t="shared" si="11"/>
        <v>#REF!</v>
      </c>
      <c r="O164" s="68">
        <f t="shared" si="14"/>
        <v>115</v>
      </c>
      <c r="P164" s="68">
        <f t="shared" si="12"/>
        <v>201</v>
      </c>
      <c r="Q164" s="68">
        <v>291</v>
      </c>
      <c r="R164" s="70">
        <f t="shared" si="13"/>
        <v>607</v>
      </c>
    </row>
    <row r="165" spans="1:18">
      <c r="A165" s="49">
        <v>156</v>
      </c>
      <c r="B165" s="7" t="s">
        <v>24</v>
      </c>
      <c r="C165" s="7" t="e">
        <f>VLOOKUP(B165,#REF!,3,)</f>
        <v>#REF!</v>
      </c>
      <c r="D165" s="7" t="e">
        <f>VLOOKUP(B165,#REF!,2,)</f>
        <v>#REF!</v>
      </c>
      <c r="E165" s="40">
        <v>30</v>
      </c>
      <c r="F165" s="40">
        <v>10</v>
      </c>
      <c r="G165" s="40">
        <v>10</v>
      </c>
      <c r="H165" s="40">
        <v>30</v>
      </c>
      <c r="I165" s="42">
        <v>0.3</v>
      </c>
      <c r="J165" s="40">
        <v>4</v>
      </c>
      <c r="K165" s="40">
        <v>4</v>
      </c>
      <c r="L165" s="41" t="e">
        <f>VLOOKUP(C165,[0]!dlo,3)</f>
        <v>#REF!</v>
      </c>
      <c r="M165" s="67" t="e">
        <f>INDEX(#REF!,E165/5,L165)*0.4</f>
        <v>#REF!</v>
      </c>
      <c r="N165" s="69" t="e">
        <f t="shared" si="11"/>
        <v>#REF!</v>
      </c>
      <c r="O165" s="68">
        <f t="shared" si="14"/>
        <v>115</v>
      </c>
      <c r="P165" s="68">
        <f t="shared" si="12"/>
        <v>201</v>
      </c>
      <c r="Q165" s="68">
        <v>291</v>
      </c>
      <c r="R165" s="70">
        <f t="shared" si="13"/>
        <v>607</v>
      </c>
    </row>
    <row r="166" spans="1:18">
      <c r="A166" s="49">
        <v>157</v>
      </c>
      <c r="B166" s="7" t="s">
        <v>20</v>
      </c>
      <c r="C166" s="7" t="e">
        <f>VLOOKUP(B166,#REF!,3,)</f>
        <v>#REF!</v>
      </c>
      <c r="D166" s="7" t="e">
        <f>VLOOKUP(B166,#REF!,2,)</f>
        <v>#REF!</v>
      </c>
      <c r="E166" s="40">
        <v>15</v>
      </c>
      <c r="F166" s="40">
        <v>2</v>
      </c>
      <c r="G166" s="40">
        <v>3</v>
      </c>
      <c r="H166" s="40">
        <v>10</v>
      </c>
      <c r="I166" s="42">
        <v>0.6</v>
      </c>
      <c r="J166" s="40">
        <v>2</v>
      </c>
      <c r="K166" s="40">
        <v>5</v>
      </c>
      <c r="L166" s="41" t="e">
        <f>VLOOKUP(C166,[0]!dlo,3)</f>
        <v>#REF!</v>
      </c>
      <c r="M166" s="67" t="e">
        <f>INDEX(#REF!,E166/5,L166)*0.4</f>
        <v>#REF!</v>
      </c>
      <c r="N166" s="69" t="e">
        <f t="shared" si="11"/>
        <v>#REF!</v>
      </c>
      <c r="O166" s="68">
        <f t="shared" si="14"/>
        <v>115</v>
      </c>
      <c r="P166" s="68">
        <f t="shared" si="12"/>
        <v>201</v>
      </c>
      <c r="Q166" s="68">
        <v>291</v>
      </c>
      <c r="R166" s="70">
        <f t="shared" si="13"/>
        <v>607</v>
      </c>
    </row>
    <row r="167" spans="1:18">
      <c r="A167" s="49">
        <v>158</v>
      </c>
      <c r="B167" s="7" t="s">
        <v>20</v>
      </c>
      <c r="C167" s="7" t="e">
        <f>VLOOKUP(B167,#REF!,3,)</f>
        <v>#REF!</v>
      </c>
      <c r="D167" s="7" t="e">
        <f>VLOOKUP(B167,#REF!,2,)</f>
        <v>#REF!</v>
      </c>
      <c r="E167" s="40">
        <v>15</v>
      </c>
      <c r="F167" s="40">
        <v>2</v>
      </c>
      <c r="G167" s="40">
        <v>3</v>
      </c>
      <c r="H167" s="40">
        <v>10</v>
      </c>
      <c r="I167" s="42">
        <v>0.6</v>
      </c>
      <c r="J167" s="40">
        <v>2</v>
      </c>
      <c r="K167" s="40">
        <v>5</v>
      </c>
      <c r="L167" s="41" t="e">
        <f>VLOOKUP(C167,[0]!dlo,3)</f>
        <v>#REF!</v>
      </c>
      <c r="M167" s="67" t="e">
        <f>INDEX(#REF!,E167/5,L167)*0.4</f>
        <v>#REF!</v>
      </c>
      <c r="N167" s="69" t="e">
        <f t="shared" si="11"/>
        <v>#REF!</v>
      </c>
      <c r="O167" s="68">
        <f t="shared" si="14"/>
        <v>115</v>
      </c>
      <c r="P167" s="68">
        <f t="shared" si="12"/>
        <v>201</v>
      </c>
      <c r="Q167" s="68">
        <v>291</v>
      </c>
      <c r="R167" s="70">
        <f t="shared" si="13"/>
        <v>607</v>
      </c>
    </row>
    <row r="168" spans="1:18">
      <c r="A168" s="49">
        <v>159</v>
      </c>
      <c r="B168" s="7" t="s">
        <v>20</v>
      </c>
      <c r="C168" s="7" t="e">
        <f>VLOOKUP(B168,#REF!,3,)</f>
        <v>#REF!</v>
      </c>
      <c r="D168" s="7" t="e">
        <f>VLOOKUP(B168,#REF!,2,)</f>
        <v>#REF!</v>
      </c>
      <c r="E168" s="40">
        <v>15</v>
      </c>
      <c r="F168" s="40">
        <v>2</v>
      </c>
      <c r="G168" s="40">
        <v>3</v>
      </c>
      <c r="H168" s="40">
        <v>10</v>
      </c>
      <c r="I168" s="42">
        <v>0.6</v>
      </c>
      <c r="J168" s="40">
        <v>2</v>
      </c>
      <c r="K168" s="40">
        <v>5</v>
      </c>
      <c r="L168" s="41" t="e">
        <f>VLOOKUP(C168,[0]!dlo,3)</f>
        <v>#REF!</v>
      </c>
      <c r="M168" s="67" t="e">
        <f>INDEX(#REF!,E168/5,L168)*0.4</f>
        <v>#REF!</v>
      </c>
      <c r="N168" s="69" t="e">
        <f t="shared" si="11"/>
        <v>#REF!</v>
      </c>
      <c r="O168" s="68">
        <f t="shared" si="14"/>
        <v>115</v>
      </c>
      <c r="P168" s="68">
        <f t="shared" si="12"/>
        <v>201</v>
      </c>
      <c r="Q168" s="68">
        <v>291</v>
      </c>
      <c r="R168" s="70">
        <f t="shared" si="13"/>
        <v>607</v>
      </c>
    </row>
    <row r="169" spans="1:18">
      <c r="A169" s="49">
        <v>160</v>
      </c>
      <c r="B169" s="7" t="s">
        <v>24</v>
      </c>
      <c r="C169" s="7" t="e">
        <f>VLOOKUP(B169,#REF!,3,)</f>
        <v>#REF!</v>
      </c>
      <c r="D169" s="7" t="e">
        <f>VLOOKUP(B169,#REF!,2,)</f>
        <v>#REF!</v>
      </c>
      <c r="E169" s="40">
        <v>35</v>
      </c>
      <c r="F169" s="40">
        <v>10</v>
      </c>
      <c r="G169" s="40">
        <v>12</v>
      </c>
      <c r="H169" s="40">
        <v>40</v>
      </c>
      <c r="I169" s="42">
        <v>0.3</v>
      </c>
      <c r="J169" s="40">
        <v>4</v>
      </c>
      <c r="K169" s="40">
        <v>4</v>
      </c>
      <c r="L169" s="41" t="e">
        <f>VLOOKUP(C169,[0]!dlo,3)</f>
        <v>#REF!</v>
      </c>
      <c r="M169" s="67" t="e">
        <f>INDEX(#REF!,E169/5,L169)*0.4</f>
        <v>#REF!</v>
      </c>
      <c r="N169" s="69" t="e">
        <f t="shared" si="11"/>
        <v>#REF!</v>
      </c>
      <c r="O169" s="68">
        <f t="shared" si="14"/>
        <v>206</v>
      </c>
      <c r="P169" s="68">
        <f t="shared" si="12"/>
        <v>390</v>
      </c>
      <c r="Q169" s="68">
        <v>291</v>
      </c>
      <c r="R169" s="70">
        <f t="shared" si="13"/>
        <v>887</v>
      </c>
    </row>
    <row r="170" spans="1:18">
      <c r="A170" s="49">
        <v>161</v>
      </c>
      <c r="B170" s="7" t="s">
        <v>27</v>
      </c>
      <c r="C170" s="7" t="e">
        <f>VLOOKUP(B170,#REF!,3,)</f>
        <v>#REF!</v>
      </c>
      <c r="D170" s="7" t="e">
        <f>VLOOKUP(B170,#REF!,2,)</f>
        <v>#REF!</v>
      </c>
      <c r="E170" s="40">
        <v>20</v>
      </c>
      <c r="F170" s="40">
        <v>5</v>
      </c>
      <c r="G170" s="40">
        <v>6</v>
      </c>
      <c r="H170" s="40">
        <v>20</v>
      </c>
      <c r="I170" s="42">
        <v>0.3</v>
      </c>
      <c r="J170" s="40">
        <v>3</v>
      </c>
      <c r="K170" s="40">
        <v>4</v>
      </c>
      <c r="L170" s="41" t="e">
        <f>VLOOKUP(C170,[0]!dlo,3)</f>
        <v>#REF!</v>
      </c>
      <c r="M170" s="67" t="e">
        <f>INDEX(#REF!,E170/5,L170)*0.4</f>
        <v>#REF!</v>
      </c>
      <c r="N170" s="69" t="e">
        <f t="shared" si="11"/>
        <v>#REF!</v>
      </c>
      <c r="O170" s="68">
        <f t="shared" si="14"/>
        <v>115</v>
      </c>
      <c r="P170" s="68">
        <f t="shared" si="12"/>
        <v>201</v>
      </c>
      <c r="Q170" s="68">
        <v>291</v>
      </c>
      <c r="R170" s="70">
        <f t="shared" si="13"/>
        <v>607</v>
      </c>
    </row>
    <row r="171" spans="1:18">
      <c r="A171" s="49">
        <v>162</v>
      </c>
      <c r="B171" s="7" t="s">
        <v>24</v>
      </c>
      <c r="C171" s="7" t="e">
        <f>VLOOKUP(B171,#REF!,3,)</f>
        <v>#REF!</v>
      </c>
      <c r="D171" s="7" t="e">
        <f>VLOOKUP(B171,#REF!,2,)</f>
        <v>#REF!</v>
      </c>
      <c r="E171" s="40">
        <v>10</v>
      </c>
      <c r="F171" s="40">
        <v>3</v>
      </c>
      <c r="G171" s="40">
        <v>5</v>
      </c>
      <c r="H171" s="40">
        <v>10</v>
      </c>
      <c r="I171" s="42">
        <v>0.4</v>
      </c>
      <c r="J171" s="40">
        <v>4</v>
      </c>
      <c r="K171" s="40">
        <v>4</v>
      </c>
      <c r="L171" s="41" t="e">
        <f>VLOOKUP(C171,[0]!dlo,3)</f>
        <v>#REF!</v>
      </c>
      <c r="M171" s="67" t="e">
        <f>INDEX(#REF!,E171/5,L171)*0.4</f>
        <v>#REF!</v>
      </c>
      <c r="N171" s="69" t="e">
        <f t="shared" si="11"/>
        <v>#REF!</v>
      </c>
      <c r="O171" s="68">
        <f t="shared" si="14"/>
        <v>115</v>
      </c>
      <c r="P171" s="68">
        <f t="shared" si="12"/>
        <v>201</v>
      </c>
      <c r="Q171" s="68">
        <v>291</v>
      </c>
      <c r="R171" s="70">
        <f t="shared" si="13"/>
        <v>607</v>
      </c>
    </row>
    <row r="172" spans="1:18">
      <c r="A172" s="49">
        <v>163</v>
      </c>
      <c r="B172" s="7" t="s">
        <v>24</v>
      </c>
      <c r="C172" s="7" t="e">
        <f>VLOOKUP(B172,#REF!,3,)</f>
        <v>#REF!</v>
      </c>
      <c r="D172" s="7" t="e">
        <f>VLOOKUP(B172,#REF!,2,)</f>
        <v>#REF!</v>
      </c>
      <c r="E172" s="40">
        <v>35</v>
      </c>
      <c r="F172" s="40">
        <v>10</v>
      </c>
      <c r="G172" s="40">
        <v>10</v>
      </c>
      <c r="H172" s="40">
        <v>40</v>
      </c>
      <c r="I172" s="42">
        <v>0.3</v>
      </c>
      <c r="J172" s="40">
        <v>4</v>
      </c>
      <c r="K172" s="40">
        <v>4</v>
      </c>
      <c r="L172" s="41" t="e">
        <f>VLOOKUP(C172,[0]!dlo,3)</f>
        <v>#REF!</v>
      </c>
      <c r="M172" s="67" t="e">
        <f>INDEX(#REF!,E172/5,L172)*0.4</f>
        <v>#REF!</v>
      </c>
      <c r="N172" s="69" t="e">
        <f t="shared" si="11"/>
        <v>#REF!</v>
      </c>
      <c r="O172" s="68">
        <f t="shared" si="14"/>
        <v>206</v>
      </c>
      <c r="P172" s="68">
        <f t="shared" si="12"/>
        <v>390</v>
      </c>
      <c r="Q172" s="68">
        <v>291</v>
      </c>
      <c r="R172" s="70">
        <f t="shared" si="13"/>
        <v>887</v>
      </c>
    </row>
    <row r="173" spans="1:18">
      <c r="A173" s="49">
        <v>164</v>
      </c>
      <c r="B173" s="7" t="s">
        <v>23</v>
      </c>
      <c r="C173" s="7" t="e">
        <f>VLOOKUP(B173,#REF!,3,)</f>
        <v>#REF!</v>
      </c>
      <c r="D173" s="7" t="e">
        <f>VLOOKUP(B173,#REF!,2,)</f>
        <v>#REF!</v>
      </c>
      <c r="E173" s="40">
        <v>20</v>
      </c>
      <c r="F173" s="40">
        <v>5</v>
      </c>
      <c r="G173" s="40">
        <v>6</v>
      </c>
      <c r="H173" s="40">
        <v>20</v>
      </c>
      <c r="I173" s="42">
        <v>0.4</v>
      </c>
      <c r="J173" s="40">
        <v>5</v>
      </c>
      <c r="K173" s="40">
        <v>5</v>
      </c>
      <c r="L173" s="41" t="e">
        <f>VLOOKUP(C173,[0]!dlo,3)</f>
        <v>#REF!</v>
      </c>
      <c r="M173" s="67" t="e">
        <f>INDEX(#REF!,E173/5,L173)*0.4</f>
        <v>#REF!</v>
      </c>
      <c r="N173" s="69" t="e">
        <f t="shared" si="11"/>
        <v>#REF!</v>
      </c>
      <c r="O173" s="68">
        <f t="shared" si="14"/>
        <v>115</v>
      </c>
      <c r="P173" s="68">
        <f t="shared" si="12"/>
        <v>201</v>
      </c>
      <c r="Q173" s="68">
        <v>291</v>
      </c>
      <c r="R173" s="70">
        <f t="shared" si="13"/>
        <v>607</v>
      </c>
    </row>
    <row r="174" spans="1:18">
      <c r="A174" s="49">
        <v>165</v>
      </c>
      <c r="B174" s="7" t="s">
        <v>20</v>
      </c>
      <c r="C174" s="7" t="e">
        <f>VLOOKUP(B174,#REF!,3,)</f>
        <v>#REF!</v>
      </c>
      <c r="D174" s="7" t="e">
        <f>VLOOKUP(B174,#REF!,2,)</f>
        <v>#REF!</v>
      </c>
      <c r="E174" s="40">
        <v>15</v>
      </c>
      <c r="F174" s="40">
        <v>2</v>
      </c>
      <c r="G174" s="40">
        <v>3</v>
      </c>
      <c r="H174" s="40">
        <v>10</v>
      </c>
      <c r="I174" s="42">
        <v>0.6</v>
      </c>
      <c r="J174" s="40">
        <v>2</v>
      </c>
      <c r="K174" s="40">
        <v>5</v>
      </c>
      <c r="L174" s="41" t="e">
        <f>VLOOKUP(C174,[0]!dlo,3)</f>
        <v>#REF!</v>
      </c>
      <c r="M174" s="67" t="e">
        <f>INDEX(#REF!,E174/5,L174)*0.4</f>
        <v>#REF!</v>
      </c>
      <c r="N174" s="69" t="e">
        <f t="shared" si="11"/>
        <v>#REF!</v>
      </c>
      <c r="O174" s="68">
        <f t="shared" si="14"/>
        <v>115</v>
      </c>
      <c r="P174" s="68">
        <f t="shared" si="12"/>
        <v>201</v>
      </c>
      <c r="Q174" s="68">
        <v>291</v>
      </c>
      <c r="R174" s="70">
        <f t="shared" si="13"/>
        <v>607</v>
      </c>
    </row>
    <row r="175" spans="1:18">
      <c r="A175" s="49">
        <v>166</v>
      </c>
      <c r="B175" s="7" t="s">
        <v>20</v>
      </c>
      <c r="C175" s="7" t="e">
        <f>VLOOKUP(B175,#REF!,3,)</f>
        <v>#REF!</v>
      </c>
      <c r="D175" s="7" t="e">
        <f>VLOOKUP(B175,#REF!,2,)</f>
        <v>#REF!</v>
      </c>
      <c r="E175" s="40">
        <v>15</v>
      </c>
      <c r="F175" s="40">
        <v>2</v>
      </c>
      <c r="G175" s="40">
        <v>3</v>
      </c>
      <c r="H175" s="40">
        <v>10</v>
      </c>
      <c r="I175" s="42">
        <v>0.6</v>
      </c>
      <c r="J175" s="40">
        <v>2</v>
      </c>
      <c r="K175" s="40">
        <v>5</v>
      </c>
      <c r="L175" s="41" t="e">
        <f>VLOOKUP(C175,[0]!dlo,3)</f>
        <v>#REF!</v>
      </c>
      <c r="M175" s="67" t="e">
        <f>INDEX(#REF!,E175/5,L175)*0.4</f>
        <v>#REF!</v>
      </c>
      <c r="N175" s="69" t="e">
        <f t="shared" si="11"/>
        <v>#REF!</v>
      </c>
      <c r="O175" s="68">
        <f t="shared" ref="O175:O206" si="15">VLOOKUP(H175,li,9)</f>
        <v>115</v>
      </c>
      <c r="P175" s="68">
        <f t="shared" si="12"/>
        <v>201</v>
      </c>
      <c r="Q175" s="68">
        <v>291</v>
      </c>
      <c r="R175" s="70">
        <f t="shared" si="13"/>
        <v>607</v>
      </c>
    </row>
    <row r="176" spans="1:18">
      <c r="A176" s="49">
        <v>167</v>
      </c>
      <c r="B176" s="7" t="s">
        <v>20</v>
      </c>
      <c r="C176" s="7" t="e">
        <f>VLOOKUP(B176,#REF!,3,)</f>
        <v>#REF!</v>
      </c>
      <c r="D176" s="7" t="e">
        <f>VLOOKUP(B176,#REF!,2,)</f>
        <v>#REF!</v>
      </c>
      <c r="E176" s="40">
        <v>15</v>
      </c>
      <c r="F176" s="40">
        <v>2</v>
      </c>
      <c r="G176" s="40">
        <v>3</v>
      </c>
      <c r="H176" s="40">
        <v>10</v>
      </c>
      <c r="I176" s="42">
        <v>0.6</v>
      </c>
      <c r="J176" s="40">
        <v>2</v>
      </c>
      <c r="K176" s="40">
        <v>5</v>
      </c>
      <c r="L176" s="41" t="e">
        <f>VLOOKUP(C176,[0]!dlo,3)</f>
        <v>#REF!</v>
      </c>
      <c r="M176" s="67" t="e">
        <f>INDEX(#REF!,E176/5,L176)*0.4</f>
        <v>#REF!</v>
      </c>
      <c r="N176" s="69" t="e">
        <f t="shared" si="11"/>
        <v>#REF!</v>
      </c>
      <c r="O176" s="68">
        <f t="shared" si="15"/>
        <v>115</v>
      </c>
      <c r="P176" s="68">
        <f t="shared" si="12"/>
        <v>201</v>
      </c>
      <c r="Q176" s="68">
        <v>291</v>
      </c>
      <c r="R176" s="70">
        <f t="shared" si="13"/>
        <v>607</v>
      </c>
    </row>
    <row r="177" spans="1:18">
      <c r="A177" s="49">
        <v>168</v>
      </c>
      <c r="B177" s="7" t="s">
        <v>20</v>
      </c>
      <c r="C177" s="7" t="e">
        <f>VLOOKUP(B177,#REF!,3,)</f>
        <v>#REF!</v>
      </c>
      <c r="D177" s="7" t="e">
        <f>VLOOKUP(B177,#REF!,2,)</f>
        <v>#REF!</v>
      </c>
      <c r="E177" s="40">
        <v>15</v>
      </c>
      <c r="F177" s="40">
        <v>2</v>
      </c>
      <c r="G177" s="40">
        <v>3</v>
      </c>
      <c r="H177" s="40">
        <v>10</v>
      </c>
      <c r="I177" s="42">
        <v>0.5</v>
      </c>
      <c r="J177" s="40">
        <v>2</v>
      </c>
      <c r="K177" s="40">
        <v>5</v>
      </c>
      <c r="L177" s="41" t="e">
        <f>VLOOKUP(C177,[0]!dlo,3)</f>
        <v>#REF!</v>
      </c>
      <c r="M177" s="67" t="e">
        <f>INDEX(#REF!,E177/5,L177)*0.4</f>
        <v>#REF!</v>
      </c>
      <c r="N177" s="69" t="e">
        <f t="shared" si="11"/>
        <v>#REF!</v>
      </c>
      <c r="O177" s="68">
        <f t="shared" si="15"/>
        <v>115</v>
      </c>
      <c r="P177" s="68">
        <f t="shared" si="12"/>
        <v>201</v>
      </c>
      <c r="Q177" s="68">
        <v>291</v>
      </c>
      <c r="R177" s="70">
        <f t="shared" si="13"/>
        <v>607</v>
      </c>
    </row>
    <row r="178" spans="1:18">
      <c r="A178" s="49">
        <v>169</v>
      </c>
      <c r="B178" s="7" t="s">
        <v>59</v>
      </c>
      <c r="C178" s="7" t="e">
        <f>VLOOKUP(B178,#REF!,3,)</f>
        <v>#REF!</v>
      </c>
      <c r="D178" s="7" t="e">
        <f>VLOOKUP(B178,#REF!,2,)</f>
        <v>#REF!</v>
      </c>
      <c r="E178" s="40">
        <v>30</v>
      </c>
      <c r="F178" s="40">
        <v>12</v>
      </c>
      <c r="G178" s="40">
        <v>10</v>
      </c>
      <c r="H178" s="40">
        <v>30</v>
      </c>
      <c r="I178" s="42">
        <v>0.1</v>
      </c>
      <c r="J178" s="40">
        <v>3</v>
      </c>
      <c r="K178" s="40">
        <v>2</v>
      </c>
      <c r="L178" s="41" t="e">
        <f>VLOOKUP(C178,[0]!dlo,3)</f>
        <v>#REF!</v>
      </c>
      <c r="M178" s="67" t="e">
        <f>INDEX(#REF!,E178/5,L178)*0.4</f>
        <v>#REF!</v>
      </c>
      <c r="N178" s="69" t="e">
        <f t="shared" si="11"/>
        <v>#REF!</v>
      </c>
      <c r="O178" s="68">
        <f t="shared" si="15"/>
        <v>115</v>
      </c>
      <c r="P178" s="68">
        <f t="shared" si="12"/>
        <v>201</v>
      </c>
      <c r="Q178" s="68">
        <v>291</v>
      </c>
      <c r="R178" s="70">
        <f t="shared" si="13"/>
        <v>607</v>
      </c>
    </row>
    <row r="179" spans="1:18">
      <c r="A179" s="49">
        <v>170</v>
      </c>
      <c r="B179" s="7" t="s">
        <v>24</v>
      </c>
      <c r="C179" s="7" t="e">
        <f>VLOOKUP(B179,#REF!,3,)</f>
        <v>#REF!</v>
      </c>
      <c r="D179" s="7" t="e">
        <f>VLOOKUP(B179,#REF!,2,)</f>
        <v>#REF!</v>
      </c>
      <c r="E179" s="40">
        <v>35</v>
      </c>
      <c r="F179" s="40">
        <v>10</v>
      </c>
      <c r="G179" s="40">
        <v>10</v>
      </c>
      <c r="H179" s="40">
        <v>40</v>
      </c>
      <c r="I179" s="42">
        <v>0.2</v>
      </c>
      <c r="J179" s="40">
        <v>4</v>
      </c>
      <c r="K179" s="40">
        <v>4</v>
      </c>
      <c r="L179" s="41" t="e">
        <f>VLOOKUP(C179,[0]!dlo,3)</f>
        <v>#REF!</v>
      </c>
      <c r="M179" s="67" t="e">
        <f>INDEX(#REF!,E179/5,L179)*0.4</f>
        <v>#REF!</v>
      </c>
      <c r="N179" s="69" t="e">
        <f t="shared" si="11"/>
        <v>#REF!</v>
      </c>
      <c r="O179" s="68">
        <f t="shared" si="15"/>
        <v>206</v>
      </c>
      <c r="P179" s="68">
        <f t="shared" si="12"/>
        <v>390</v>
      </c>
      <c r="Q179" s="68">
        <v>291</v>
      </c>
      <c r="R179" s="70">
        <f t="shared" si="13"/>
        <v>887</v>
      </c>
    </row>
    <row r="180" spans="1:18">
      <c r="A180" s="49">
        <v>171</v>
      </c>
      <c r="B180" s="7" t="s">
        <v>25</v>
      </c>
      <c r="C180" s="7" t="e">
        <f>VLOOKUP(B180,#REF!,3,)</f>
        <v>#REF!</v>
      </c>
      <c r="D180" s="7" t="e">
        <f>VLOOKUP(B180,#REF!,2,)</f>
        <v>#REF!</v>
      </c>
      <c r="E180" s="40">
        <v>20</v>
      </c>
      <c r="F180" s="40">
        <v>6</v>
      </c>
      <c r="G180" s="40">
        <v>8</v>
      </c>
      <c r="H180" s="40">
        <v>20</v>
      </c>
      <c r="I180" s="42">
        <v>0.1</v>
      </c>
      <c r="J180" s="40">
        <v>2</v>
      </c>
      <c r="K180" s="40">
        <v>4</v>
      </c>
      <c r="L180" s="41" t="e">
        <f>VLOOKUP(C180,[0]!dlo,3)</f>
        <v>#REF!</v>
      </c>
      <c r="M180" s="67" t="e">
        <f>INDEX(#REF!,E180/5,L180)*0.4</f>
        <v>#REF!</v>
      </c>
      <c r="N180" s="69" t="e">
        <f t="shared" si="11"/>
        <v>#REF!</v>
      </c>
      <c r="O180" s="68">
        <f t="shared" si="15"/>
        <v>115</v>
      </c>
      <c r="P180" s="68">
        <f t="shared" si="12"/>
        <v>201</v>
      </c>
      <c r="Q180" s="68">
        <v>291</v>
      </c>
      <c r="R180" s="70">
        <f t="shared" si="13"/>
        <v>607</v>
      </c>
    </row>
    <row r="181" spans="1:18">
      <c r="A181" s="49">
        <v>172</v>
      </c>
      <c r="B181" s="7" t="s">
        <v>24</v>
      </c>
      <c r="C181" s="7" t="e">
        <f>VLOOKUP(B181,#REF!,3,)</f>
        <v>#REF!</v>
      </c>
      <c r="D181" s="7" t="e">
        <f>VLOOKUP(B181,#REF!,2,)</f>
        <v>#REF!</v>
      </c>
      <c r="E181" s="40">
        <v>30</v>
      </c>
      <c r="F181" s="40">
        <v>10</v>
      </c>
      <c r="G181" s="40">
        <v>12</v>
      </c>
      <c r="H181" s="40">
        <v>30</v>
      </c>
      <c r="I181" s="42">
        <v>0.2</v>
      </c>
      <c r="J181" s="40">
        <v>4</v>
      </c>
      <c r="K181" s="40">
        <v>4</v>
      </c>
      <c r="L181" s="41" t="e">
        <f>VLOOKUP(C181,[0]!dlo,3)</f>
        <v>#REF!</v>
      </c>
      <c r="M181" s="67" t="e">
        <f>INDEX(#REF!,E181/5,L181)*0.4</f>
        <v>#REF!</v>
      </c>
      <c r="N181" s="69" t="e">
        <f t="shared" si="11"/>
        <v>#REF!</v>
      </c>
      <c r="O181" s="68">
        <f t="shared" si="15"/>
        <v>115</v>
      </c>
      <c r="P181" s="68">
        <f t="shared" si="12"/>
        <v>201</v>
      </c>
      <c r="Q181" s="68">
        <v>291</v>
      </c>
      <c r="R181" s="70">
        <f t="shared" si="13"/>
        <v>607</v>
      </c>
    </row>
    <row r="182" spans="1:18">
      <c r="A182" s="49">
        <v>173</v>
      </c>
      <c r="B182" s="7" t="s">
        <v>24</v>
      </c>
      <c r="C182" s="7" t="e">
        <f>VLOOKUP(B182,#REF!,3,)</f>
        <v>#REF!</v>
      </c>
      <c r="D182" s="7" t="e">
        <f>VLOOKUP(B182,#REF!,2,)</f>
        <v>#REF!</v>
      </c>
      <c r="E182" s="40">
        <v>30</v>
      </c>
      <c r="F182" s="40">
        <v>10</v>
      </c>
      <c r="G182" s="40">
        <v>12</v>
      </c>
      <c r="H182" s="40">
        <v>30</v>
      </c>
      <c r="I182" s="42">
        <v>0.2</v>
      </c>
      <c r="J182" s="40">
        <v>4</v>
      </c>
      <c r="K182" s="40">
        <v>4</v>
      </c>
      <c r="L182" s="41" t="e">
        <f>VLOOKUP(C182,[0]!dlo,3)</f>
        <v>#REF!</v>
      </c>
      <c r="M182" s="67" t="e">
        <f>INDEX(#REF!,E182/5,L182)*0.4</f>
        <v>#REF!</v>
      </c>
      <c r="N182" s="69" t="e">
        <f t="shared" si="11"/>
        <v>#REF!</v>
      </c>
      <c r="O182" s="68">
        <f t="shared" si="15"/>
        <v>115</v>
      </c>
      <c r="P182" s="68">
        <f t="shared" si="12"/>
        <v>201</v>
      </c>
      <c r="Q182" s="68">
        <v>291</v>
      </c>
      <c r="R182" s="70">
        <f t="shared" si="13"/>
        <v>607</v>
      </c>
    </row>
    <row r="183" spans="1:18">
      <c r="A183" s="49">
        <v>174</v>
      </c>
      <c r="B183" s="7" t="s">
        <v>24</v>
      </c>
      <c r="C183" s="7" t="e">
        <f>VLOOKUP(B183,#REF!,3,)</f>
        <v>#REF!</v>
      </c>
      <c r="D183" s="7" t="e">
        <f>VLOOKUP(B183,#REF!,2,)</f>
        <v>#REF!</v>
      </c>
      <c r="E183" s="40">
        <v>10</v>
      </c>
      <c r="F183" s="40">
        <v>3</v>
      </c>
      <c r="G183" s="40">
        <v>5</v>
      </c>
      <c r="H183" s="40">
        <v>10</v>
      </c>
      <c r="I183" s="42">
        <v>0.4</v>
      </c>
      <c r="J183" s="40">
        <v>4</v>
      </c>
      <c r="K183" s="40">
        <v>4</v>
      </c>
      <c r="L183" s="41" t="e">
        <f>VLOOKUP(C183,[0]!dlo,3)</f>
        <v>#REF!</v>
      </c>
      <c r="M183" s="67" t="e">
        <f>INDEX(#REF!,E183/5,L183)*0.4</f>
        <v>#REF!</v>
      </c>
      <c r="N183" s="69" t="e">
        <f t="shared" si="11"/>
        <v>#REF!</v>
      </c>
      <c r="O183" s="68">
        <f t="shared" si="15"/>
        <v>115</v>
      </c>
      <c r="P183" s="68">
        <f t="shared" si="12"/>
        <v>201</v>
      </c>
      <c r="Q183" s="68">
        <v>291</v>
      </c>
      <c r="R183" s="70">
        <f t="shared" si="13"/>
        <v>607</v>
      </c>
    </row>
    <row r="184" spans="1:18">
      <c r="A184" s="49">
        <v>175</v>
      </c>
      <c r="B184" s="7" t="s">
        <v>24</v>
      </c>
      <c r="C184" s="7" t="e">
        <f>VLOOKUP(B184,#REF!,3,)</f>
        <v>#REF!</v>
      </c>
      <c r="D184" s="7" t="e">
        <f>VLOOKUP(B184,#REF!,2,)</f>
        <v>#REF!</v>
      </c>
      <c r="E184" s="40">
        <v>25</v>
      </c>
      <c r="F184" s="40">
        <v>8</v>
      </c>
      <c r="G184" s="40">
        <v>10</v>
      </c>
      <c r="H184" s="40">
        <v>30</v>
      </c>
      <c r="I184" s="42">
        <v>0.1</v>
      </c>
      <c r="J184" s="40">
        <v>2</v>
      </c>
      <c r="K184" s="40">
        <v>4</v>
      </c>
      <c r="L184" s="41" t="e">
        <f>VLOOKUP(C184,[0]!dlo,3)</f>
        <v>#REF!</v>
      </c>
      <c r="M184" s="67" t="e">
        <f>INDEX(#REF!,E184/5,L184)*0.4</f>
        <v>#REF!</v>
      </c>
      <c r="N184" s="69" t="e">
        <f t="shared" si="11"/>
        <v>#REF!</v>
      </c>
      <c r="O184" s="68">
        <f t="shared" si="15"/>
        <v>115</v>
      </c>
      <c r="P184" s="68">
        <f t="shared" si="12"/>
        <v>201</v>
      </c>
      <c r="Q184" s="68">
        <v>291</v>
      </c>
      <c r="R184" s="70">
        <f t="shared" si="13"/>
        <v>607</v>
      </c>
    </row>
    <row r="185" spans="1:18">
      <c r="A185" s="49">
        <v>176</v>
      </c>
      <c r="B185" s="7" t="s">
        <v>27</v>
      </c>
      <c r="C185" s="7" t="e">
        <f>VLOOKUP(B185,#REF!,3,)</f>
        <v>#REF!</v>
      </c>
      <c r="D185" s="7" t="e">
        <f>VLOOKUP(B185,#REF!,2,)</f>
        <v>#REF!</v>
      </c>
      <c r="E185" s="40">
        <v>20</v>
      </c>
      <c r="F185" s="40">
        <v>5</v>
      </c>
      <c r="G185" s="40">
        <v>6</v>
      </c>
      <c r="H185" s="40">
        <v>20</v>
      </c>
      <c r="I185" s="42">
        <v>0.3</v>
      </c>
      <c r="J185" s="40">
        <v>3</v>
      </c>
      <c r="K185" s="40">
        <v>4</v>
      </c>
      <c r="L185" s="41" t="e">
        <f>VLOOKUP(C185,[0]!dlo,3)</f>
        <v>#REF!</v>
      </c>
      <c r="M185" s="67" t="e">
        <f>INDEX(#REF!,E185/5,L185)*0.4</f>
        <v>#REF!</v>
      </c>
      <c r="N185" s="69" t="e">
        <f t="shared" si="11"/>
        <v>#REF!</v>
      </c>
      <c r="O185" s="68">
        <f t="shared" si="15"/>
        <v>115</v>
      </c>
      <c r="P185" s="68">
        <f t="shared" si="12"/>
        <v>201</v>
      </c>
      <c r="Q185" s="68">
        <v>291</v>
      </c>
      <c r="R185" s="70">
        <f t="shared" si="13"/>
        <v>607</v>
      </c>
    </row>
    <row r="186" spans="1:18">
      <c r="A186" s="49">
        <v>177</v>
      </c>
      <c r="B186" s="7" t="s">
        <v>24</v>
      </c>
      <c r="C186" s="7" t="e">
        <f>VLOOKUP(B186,#REF!,3,)</f>
        <v>#REF!</v>
      </c>
      <c r="D186" s="7" t="e">
        <f>VLOOKUP(B186,#REF!,2,)</f>
        <v>#REF!</v>
      </c>
      <c r="E186" s="40">
        <v>30</v>
      </c>
      <c r="F186" s="40">
        <v>1</v>
      </c>
      <c r="G186" s="40">
        <v>4</v>
      </c>
      <c r="H186" s="40">
        <v>30</v>
      </c>
      <c r="I186" s="42">
        <v>0.95</v>
      </c>
      <c r="K186" s="40">
        <v>0</v>
      </c>
      <c r="L186" s="41" t="e">
        <f>VLOOKUP(C186,[0]!dlo,3)</f>
        <v>#REF!</v>
      </c>
      <c r="M186" s="67" t="e">
        <f>INDEX(#REF!,E186/5,L186)*0.4</f>
        <v>#REF!</v>
      </c>
      <c r="N186" s="69" t="e">
        <f t="shared" si="11"/>
        <v>#REF!</v>
      </c>
      <c r="O186" s="68">
        <f t="shared" si="15"/>
        <v>115</v>
      </c>
      <c r="P186" s="68">
        <f t="shared" si="12"/>
        <v>201</v>
      </c>
      <c r="Q186" s="68">
        <v>291</v>
      </c>
      <c r="R186" s="70">
        <f t="shared" si="13"/>
        <v>607</v>
      </c>
    </row>
    <row r="187" spans="1:18">
      <c r="A187" s="49">
        <v>178</v>
      </c>
      <c r="B187" s="7" t="s">
        <v>20</v>
      </c>
      <c r="C187" s="7" t="e">
        <f>VLOOKUP(B187,#REF!,3,)</f>
        <v>#REF!</v>
      </c>
      <c r="D187" s="7" t="e">
        <f>VLOOKUP(B187,#REF!,2,)</f>
        <v>#REF!</v>
      </c>
      <c r="E187" s="40">
        <v>15</v>
      </c>
      <c r="F187" s="40">
        <v>2</v>
      </c>
      <c r="G187" s="40">
        <v>3</v>
      </c>
      <c r="H187" s="40">
        <v>10</v>
      </c>
      <c r="I187" s="42">
        <v>0.6</v>
      </c>
      <c r="J187" s="40">
        <v>2</v>
      </c>
      <c r="K187" s="40">
        <v>5</v>
      </c>
      <c r="L187" s="41" t="e">
        <f>VLOOKUP(C187,[0]!dlo,3)</f>
        <v>#REF!</v>
      </c>
      <c r="M187" s="67" t="e">
        <f>INDEX(#REF!,E187/5,L187)*0.4</f>
        <v>#REF!</v>
      </c>
      <c r="N187" s="69" t="e">
        <f t="shared" si="11"/>
        <v>#REF!</v>
      </c>
      <c r="O187" s="68">
        <f t="shared" si="15"/>
        <v>115</v>
      </c>
      <c r="P187" s="68">
        <f t="shared" si="12"/>
        <v>201</v>
      </c>
      <c r="Q187" s="68">
        <v>291</v>
      </c>
      <c r="R187" s="70">
        <f t="shared" si="13"/>
        <v>607</v>
      </c>
    </row>
    <row r="188" spans="1:18">
      <c r="A188" s="49">
        <v>179</v>
      </c>
      <c r="B188" s="7" t="s">
        <v>20</v>
      </c>
      <c r="C188" s="7" t="e">
        <f>VLOOKUP(B188,#REF!,3,)</f>
        <v>#REF!</v>
      </c>
      <c r="D188" s="7" t="e">
        <f>VLOOKUP(B188,#REF!,2,)</f>
        <v>#REF!</v>
      </c>
      <c r="E188" s="40">
        <v>15</v>
      </c>
      <c r="F188" s="40">
        <v>2</v>
      </c>
      <c r="G188" s="40">
        <v>3</v>
      </c>
      <c r="H188" s="40">
        <v>10</v>
      </c>
      <c r="I188" s="42">
        <v>0.6</v>
      </c>
      <c r="J188" s="40">
        <v>2</v>
      </c>
      <c r="K188" s="40">
        <v>5</v>
      </c>
      <c r="L188" s="41" t="e">
        <f>VLOOKUP(C188,[0]!dlo,3)</f>
        <v>#REF!</v>
      </c>
      <c r="M188" s="67" t="e">
        <f>INDEX(#REF!,E188/5,L188)*0.4</f>
        <v>#REF!</v>
      </c>
      <c r="N188" s="69" t="e">
        <f t="shared" si="11"/>
        <v>#REF!</v>
      </c>
      <c r="O188" s="68">
        <f t="shared" si="15"/>
        <v>115</v>
      </c>
      <c r="P188" s="68">
        <f t="shared" si="12"/>
        <v>201</v>
      </c>
      <c r="Q188" s="68">
        <v>291</v>
      </c>
      <c r="R188" s="70">
        <f t="shared" si="13"/>
        <v>607</v>
      </c>
    </row>
    <row r="189" spans="1:18">
      <c r="A189" s="49">
        <v>180</v>
      </c>
      <c r="B189" s="7" t="s">
        <v>24</v>
      </c>
      <c r="C189" s="7" t="e">
        <f>VLOOKUP(B189,#REF!,3,)</f>
        <v>#REF!</v>
      </c>
      <c r="D189" s="7" t="e">
        <f>VLOOKUP(B189,#REF!,2,)</f>
        <v>#REF!</v>
      </c>
      <c r="E189" s="40">
        <v>40</v>
      </c>
      <c r="F189" s="40">
        <v>12</v>
      </c>
      <c r="G189" s="40">
        <v>8</v>
      </c>
      <c r="H189" s="40">
        <v>40</v>
      </c>
      <c r="I189" s="42">
        <v>0.3</v>
      </c>
      <c r="J189" s="40">
        <v>4</v>
      </c>
      <c r="K189" s="40">
        <v>4</v>
      </c>
      <c r="L189" s="41" t="e">
        <f>VLOOKUP(C189,[0]!dlo,3)</f>
        <v>#REF!</v>
      </c>
      <c r="M189" s="67" t="e">
        <f>INDEX(#REF!,E189/5,L189)*0.4</f>
        <v>#REF!</v>
      </c>
      <c r="N189" s="69" t="e">
        <f t="shared" si="11"/>
        <v>#REF!</v>
      </c>
      <c r="O189" s="68">
        <f t="shared" si="15"/>
        <v>206</v>
      </c>
      <c r="P189" s="68">
        <f t="shared" si="12"/>
        <v>390</v>
      </c>
      <c r="Q189" s="68">
        <v>291</v>
      </c>
      <c r="R189" s="70">
        <f t="shared" si="13"/>
        <v>887</v>
      </c>
    </row>
    <row r="190" spans="1:18">
      <c r="A190" s="49">
        <v>181</v>
      </c>
      <c r="B190" s="7" t="s">
        <v>24</v>
      </c>
      <c r="C190" s="7" t="e">
        <f>VLOOKUP(B190,#REF!,3,)</f>
        <v>#REF!</v>
      </c>
      <c r="D190" s="7" t="e">
        <f>VLOOKUP(B190,#REF!,2,)</f>
        <v>#REF!</v>
      </c>
      <c r="E190" s="40">
        <v>40</v>
      </c>
      <c r="F190" s="40">
        <v>12</v>
      </c>
      <c r="G190" s="40">
        <v>8</v>
      </c>
      <c r="H190" s="40">
        <v>40</v>
      </c>
      <c r="I190" s="42">
        <v>0.3</v>
      </c>
      <c r="J190" s="40">
        <v>4</v>
      </c>
      <c r="K190" s="40">
        <v>4</v>
      </c>
      <c r="L190" s="41" t="e">
        <f>VLOOKUP(C190,[0]!dlo,3)</f>
        <v>#REF!</v>
      </c>
      <c r="M190" s="67" t="e">
        <f>INDEX(#REF!,E190/5,L190)*0.4</f>
        <v>#REF!</v>
      </c>
      <c r="N190" s="69" t="e">
        <f t="shared" si="11"/>
        <v>#REF!</v>
      </c>
      <c r="O190" s="68">
        <f t="shared" si="15"/>
        <v>206</v>
      </c>
      <c r="P190" s="68">
        <f t="shared" si="12"/>
        <v>390</v>
      </c>
      <c r="Q190" s="68">
        <v>291</v>
      </c>
      <c r="R190" s="70">
        <f t="shared" si="13"/>
        <v>887</v>
      </c>
    </row>
    <row r="191" spans="1:18">
      <c r="A191" s="49">
        <v>182</v>
      </c>
      <c r="B191" s="7" t="s">
        <v>24</v>
      </c>
      <c r="C191" s="7" t="e">
        <f>VLOOKUP(B191,#REF!,3,)</f>
        <v>#REF!</v>
      </c>
      <c r="D191" s="7" t="e">
        <f>VLOOKUP(B191,#REF!,2,)</f>
        <v>#REF!</v>
      </c>
      <c r="E191" s="40">
        <v>40</v>
      </c>
      <c r="F191" s="40">
        <v>12</v>
      </c>
      <c r="G191" s="40">
        <v>8</v>
      </c>
      <c r="H191" s="40">
        <v>40</v>
      </c>
      <c r="I191" s="42">
        <v>0.3</v>
      </c>
      <c r="J191" s="40">
        <v>4</v>
      </c>
      <c r="K191" s="40">
        <v>4</v>
      </c>
      <c r="L191" s="41" t="e">
        <f>VLOOKUP(C191,[0]!dlo,3)</f>
        <v>#REF!</v>
      </c>
      <c r="M191" s="67" t="e">
        <f>INDEX(#REF!,E191/5,L191)*0.4</f>
        <v>#REF!</v>
      </c>
      <c r="N191" s="69" t="e">
        <f t="shared" si="11"/>
        <v>#REF!</v>
      </c>
      <c r="O191" s="68">
        <f t="shared" si="15"/>
        <v>206</v>
      </c>
      <c r="P191" s="68">
        <f t="shared" si="12"/>
        <v>390</v>
      </c>
      <c r="Q191" s="68">
        <v>291</v>
      </c>
      <c r="R191" s="70">
        <f t="shared" si="13"/>
        <v>887</v>
      </c>
    </row>
    <row r="192" spans="1:18">
      <c r="A192" s="49">
        <v>183</v>
      </c>
      <c r="B192" s="7" t="s">
        <v>24</v>
      </c>
      <c r="C192" s="7" t="e">
        <f>VLOOKUP(B192,#REF!,3,)</f>
        <v>#REF!</v>
      </c>
      <c r="D192" s="7" t="e">
        <f>VLOOKUP(B192,#REF!,2,)</f>
        <v>#REF!</v>
      </c>
      <c r="E192" s="40">
        <v>10</v>
      </c>
      <c r="F192" s="40">
        <v>3</v>
      </c>
      <c r="G192" s="40">
        <v>5</v>
      </c>
      <c r="H192" s="40">
        <v>10</v>
      </c>
      <c r="I192" s="42">
        <v>0.5</v>
      </c>
      <c r="J192" s="40">
        <v>2</v>
      </c>
      <c r="K192" s="40">
        <v>4</v>
      </c>
      <c r="L192" s="41" t="e">
        <f>VLOOKUP(C192,[0]!dlo,3)</f>
        <v>#REF!</v>
      </c>
      <c r="M192" s="67" t="e">
        <f>INDEX(#REF!,E192/5,L192)*0.4</f>
        <v>#REF!</v>
      </c>
      <c r="N192" s="69" t="e">
        <f t="shared" si="11"/>
        <v>#REF!</v>
      </c>
      <c r="O192" s="68">
        <f t="shared" si="15"/>
        <v>115</v>
      </c>
      <c r="P192" s="68">
        <f t="shared" si="12"/>
        <v>201</v>
      </c>
      <c r="Q192" s="68">
        <v>291</v>
      </c>
      <c r="R192" s="70">
        <f t="shared" si="13"/>
        <v>607</v>
      </c>
    </row>
    <row r="193" spans="1:18">
      <c r="A193" s="49">
        <v>184</v>
      </c>
      <c r="B193" s="7" t="s">
        <v>20</v>
      </c>
      <c r="C193" s="7" t="e">
        <f>VLOOKUP(B193,#REF!,3,)</f>
        <v>#REF!</v>
      </c>
      <c r="D193" s="7" t="e">
        <f>VLOOKUP(B193,#REF!,2,)</f>
        <v>#REF!</v>
      </c>
      <c r="E193" s="40">
        <v>15</v>
      </c>
      <c r="F193" s="40">
        <v>2</v>
      </c>
      <c r="G193" s="40">
        <v>3</v>
      </c>
      <c r="H193" s="40">
        <v>10</v>
      </c>
      <c r="I193" s="42">
        <v>0.6</v>
      </c>
      <c r="J193" s="40">
        <v>2</v>
      </c>
      <c r="K193" s="40">
        <v>5</v>
      </c>
      <c r="L193" s="41" t="e">
        <f>VLOOKUP(C193,[0]!dlo,3)</f>
        <v>#REF!</v>
      </c>
      <c r="M193" s="67" t="e">
        <f>INDEX(#REF!,E193/5,L193)*0.4</f>
        <v>#REF!</v>
      </c>
      <c r="N193" s="69" t="e">
        <f t="shared" si="11"/>
        <v>#REF!</v>
      </c>
      <c r="O193" s="68">
        <f t="shared" si="15"/>
        <v>115</v>
      </c>
      <c r="P193" s="68">
        <f t="shared" si="12"/>
        <v>201</v>
      </c>
      <c r="Q193" s="68">
        <v>291</v>
      </c>
      <c r="R193" s="70">
        <f t="shared" si="13"/>
        <v>607</v>
      </c>
    </row>
    <row r="194" spans="1:18">
      <c r="A194" s="49">
        <v>185</v>
      </c>
      <c r="B194" s="7" t="s">
        <v>20</v>
      </c>
      <c r="C194" s="7" t="e">
        <f>VLOOKUP(B194,#REF!,3,)</f>
        <v>#REF!</v>
      </c>
      <c r="D194" s="7" t="e">
        <f>VLOOKUP(B194,#REF!,2,)</f>
        <v>#REF!</v>
      </c>
      <c r="E194" s="40">
        <v>15</v>
      </c>
      <c r="F194" s="40">
        <v>2</v>
      </c>
      <c r="G194" s="40">
        <v>3</v>
      </c>
      <c r="H194" s="40">
        <v>10</v>
      </c>
      <c r="I194" s="42">
        <v>0.6</v>
      </c>
      <c r="J194" s="40">
        <v>2</v>
      </c>
      <c r="K194" s="40">
        <v>5</v>
      </c>
      <c r="L194" s="41" t="e">
        <f>VLOOKUP(C194,[0]!dlo,3)</f>
        <v>#REF!</v>
      </c>
      <c r="M194" s="67" t="e">
        <f>INDEX(#REF!,E194/5,L194)*0.4</f>
        <v>#REF!</v>
      </c>
      <c r="N194" s="69" t="e">
        <f t="shared" si="11"/>
        <v>#REF!</v>
      </c>
      <c r="O194" s="68">
        <f t="shared" si="15"/>
        <v>115</v>
      </c>
      <c r="P194" s="68">
        <f t="shared" si="12"/>
        <v>201</v>
      </c>
      <c r="Q194" s="68">
        <v>291</v>
      </c>
      <c r="R194" s="70">
        <f t="shared" si="13"/>
        <v>607</v>
      </c>
    </row>
    <row r="195" spans="1:18">
      <c r="A195" s="49">
        <v>186</v>
      </c>
      <c r="B195" s="7" t="s">
        <v>23</v>
      </c>
      <c r="C195" s="7" t="e">
        <f>VLOOKUP(B195,#REF!,3,)</f>
        <v>#REF!</v>
      </c>
      <c r="D195" s="7" t="e">
        <f>VLOOKUP(B195,#REF!,2,)</f>
        <v>#REF!</v>
      </c>
      <c r="E195" s="40">
        <v>10</v>
      </c>
      <c r="F195" s="40">
        <v>3</v>
      </c>
      <c r="G195" s="40">
        <v>4</v>
      </c>
      <c r="H195" s="40">
        <v>10</v>
      </c>
      <c r="I195" s="42">
        <v>0.5</v>
      </c>
      <c r="J195" s="40">
        <v>2</v>
      </c>
      <c r="K195" s="40">
        <v>5</v>
      </c>
      <c r="L195" s="41" t="e">
        <f>VLOOKUP(C195,[0]!dlo,3)</f>
        <v>#REF!</v>
      </c>
      <c r="M195" s="67" t="e">
        <f>INDEX(#REF!,E195/5,L195)*0.4</f>
        <v>#REF!</v>
      </c>
      <c r="N195" s="69" t="e">
        <f t="shared" si="11"/>
        <v>#REF!</v>
      </c>
      <c r="O195" s="68">
        <f t="shared" si="15"/>
        <v>115</v>
      </c>
      <c r="P195" s="68">
        <f t="shared" si="12"/>
        <v>201</v>
      </c>
      <c r="Q195" s="68">
        <v>291</v>
      </c>
      <c r="R195" s="70">
        <f t="shared" si="13"/>
        <v>607</v>
      </c>
    </row>
    <row r="196" spans="1:18">
      <c r="A196" s="49">
        <v>187</v>
      </c>
      <c r="B196" s="7" t="s">
        <v>24</v>
      </c>
      <c r="C196" s="7" t="e">
        <f>VLOOKUP(B196,#REF!,3,)</f>
        <v>#REF!</v>
      </c>
      <c r="D196" s="7" t="e">
        <f>VLOOKUP(B196,#REF!,2,)</f>
        <v>#REF!</v>
      </c>
      <c r="E196" s="40">
        <v>25</v>
      </c>
      <c r="F196" s="40">
        <v>8</v>
      </c>
      <c r="G196" s="40">
        <v>10</v>
      </c>
      <c r="H196" s="40">
        <v>30</v>
      </c>
      <c r="I196" s="42">
        <v>0.1</v>
      </c>
      <c r="J196" s="40">
        <v>4</v>
      </c>
      <c r="K196" s="40">
        <v>4</v>
      </c>
      <c r="L196" s="41" t="e">
        <f>VLOOKUP(C196,[0]!dlo,3)</f>
        <v>#REF!</v>
      </c>
      <c r="M196" s="67" t="e">
        <f>INDEX(#REF!,E196/5,L196)*0.4</f>
        <v>#REF!</v>
      </c>
      <c r="N196" s="69" t="e">
        <f t="shared" si="11"/>
        <v>#REF!</v>
      </c>
      <c r="O196" s="68">
        <f t="shared" si="15"/>
        <v>115</v>
      </c>
      <c r="P196" s="68">
        <f t="shared" si="12"/>
        <v>201</v>
      </c>
      <c r="Q196" s="68">
        <v>291</v>
      </c>
      <c r="R196" s="70">
        <f t="shared" si="13"/>
        <v>607</v>
      </c>
    </row>
    <row r="197" spans="1:18">
      <c r="A197" s="49">
        <v>188</v>
      </c>
      <c r="B197" s="7" t="s">
        <v>24</v>
      </c>
      <c r="C197" s="7" t="e">
        <f>VLOOKUP(B197,#REF!,3,)</f>
        <v>#REF!</v>
      </c>
      <c r="D197" s="7" t="e">
        <f>VLOOKUP(B197,#REF!,2,)</f>
        <v>#REF!</v>
      </c>
      <c r="E197" s="40">
        <v>30</v>
      </c>
      <c r="F197" s="40">
        <v>10</v>
      </c>
      <c r="G197" s="40">
        <v>12</v>
      </c>
      <c r="H197" s="40">
        <v>30</v>
      </c>
      <c r="I197" s="42">
        <v>0.2</v>
      </c>
      <c r="J197" s="40">
        <v>4</v>
      </c>
      <c r="K197" s="40">
        <v>4</v>
      </c>
      <c r="L197" s="41" t="e">
        <f>VLOOKUP(C197,[0]!dlo,3)</f>
        <v>#REF!</v>
      </c>
      <c r="M197" s="67" t="e">
        <f>INDEX(#REF!,E197/5,L197)*0.4</f>
        <v>#REF!</v>
      </c>
      <c r="N197" s="69" t="e">
        <f t="shared" si="11"/>
        <v>#REF!</v>
      </c>
      <c r="O197" s="68">
        <f t="shared" si="15"/>
        <v>115</v>
      </c>
      <c r="P197" s="68">
        <f t="shared" si="12"/>
        <v>201</v>
      </c>
      <c r="Q197" s="68">
        <v>291</v>
      </c>
      <c r="R197" s="70">
        <f t="shared" si="13"/>
        <v>607</v>
      </c>
    </row>
    <row r="198" spans="1:18">
      <c r="A198" s="49">
        <v>189</v>
      </c>
      <c r="B198" s="7" t="s">
        <v>18</v>
      </c>
      <c r="C198" s="7" t="e">
        <f>VLOOKUP(B198,#REF!,3,)</f>
        <v>#REF!</v>
      </c>
      <c r="D198" s="7" t="e">
        <f>VLOOKUP(B198,#REF!,2,)</f>
        <v>#REF!</v>
      </c>
      <c r="E198" s="40">
        <v>30</v>
      </c>
      <c r="F198" s="40">
        <v>10</v>
      </c>
      <c r="G198" s="40">
        <v>12</v>
      </c>
      <c r="H198" s="40">
        <v>30</v>
      </c>
      <c r="I198" s="42">
        <v>0.2</v>
      </c>
      <c r="J198" s="40">
        <v>3</v>
      </c>
      <c r="K198" s="40">
        <v>2</v>
      </c>
      <c r="L198" s="41" t="e">
        <f>VLOOKUP(C198,[0]!dlo,3)</f>
        <v>#REF!</v>
      </c>
      <c r="M198" s="67" t="e">
        <f>INDEX(#REF!,E198/5,L198)*0.4</f>
        <v>#REF!</v>
      </c>
      <c r="N198" s="69" t="e">
        <f t="shared" si="11"/>
        <v>#REF!</v>
      </c>
      <c r="O198" s="68">
        <f t="shared" si="15"/>
        <v>115</v>
      </c>
      <c r="P198" s="68">
        <f t="shared" si="12"/>
        <v>201</v>
      </c>
      <c r="Q198" s="68">
        <v>291</v>
      </c>
      <c r="R198" s="70">
        <f t="shared" si="13"/>
        <v>607</v>
      </c>
    </row>
    <row r="199" spans="1:18">
      <c r="A199" s="49">
        <v>190</v>
      </c>
      <c r="B199" s="7" t="s">
        <v>24</v>
      </c>
      <c r="C199" s="7" t="e">
        <f>VLOOKUP(B199,#REF!,3,)</f>
        <v>#REF!</v>
      </c>
      <c r="D199" s="7" t="e">
        <f>VLOOKUP(B199,#REF!,2,)</f>
        <v>#REF!</v>
      </c>
      <c r="E199" s="40">
        <v>30</v>
      </c>
      <c r="F199" s="40">
        <v>10</v>
      </c>
      <c r="G199" s="40">
        <v>12</v>
      </c>
      <c r="H199" s="40">
        <v>30</v>
      </c>
      <c r="I199" s="42">
        <v>0.2</v>
      </c>
      <c r="J199" s="40">
        <v>4</v>
      </c>
      <c r="K199" s="40">
        <v>4</v>
      </c>
      <c r="L199" s="41" t="e">
        <f>VLOOKUP(C199,[0]!dlo,3)</f>
        <v>#REF!</v>
      </c>
      <c r="M199" s="67" t="e">
        <f>INDEX(#REF!,E199/5,L199)*0.4</f>
        <v>#REF!</v>
      </c>
      <c r="N199" s="69" t="e">
        <f t="shared" si="11"/>
        <v>#REF!</v>
      </c>
      <c r="O199" s="68">
        <f t="shared" si="15"/>
        <v>115</v>
      </c>
      <c r="P199" s="68">
        <f t="shared" si="12"/>
        <v>201</v>
      </c>
      <c r="Q199" s="68">
        <v>291</v>
      </c>
      <c r="R199" s="70">
        <f t="shared" si="13"/>
        <v>607</v>
      </c>
    </row>
    <row r="200" spans="1:18">
      <c r="A200" s="49">
        <v>191</v>
      </c>
      <c r="B200" s="7" t="s">
        <v>24</v>
      </c>
      <c r="C200" s="7" t="e">
        <f>VLOOKUP(B200,#REF!,3,)</f>
        <v>#REF!</v>
      </c>
      <c r="D200" s="7" t="e">
        <f>VLOOKUP(B200,#REF!,2,)</f>
        <v>#REF!</v>
      </c>
      <c r="E200" s="40">
        <v>30</v>
      </c>
      <c r="F200" s="40">
        <v>10</v>
      </c>
      <c r="G200" s="40">
        <v>12</v>
      </c>
      <c r="H200" s="40">
        <v>30</v>
      </c>
      <c r="I200" s="42">
        <v>0.2</v>
      </c>
      <c r="J200" s="40">
        <v>4</v>
      </c>
      <c r="K200" s="40">
        <v>4</v>
      </c>
      <c r="L200" s="41" t="e">
        <f>VLOOKUP(C200,[0]!dlo,3)</f>
        <v>#REF!</v>
      </c>
      <c r="M200" s="67" t="e">
        <f>INDEX(#REF!,E200/5,L200)*0.4</f>
        <v>#REF!</v>
      </c>
      <c r="N200" s="69" t="e">
        <f t="shared" si="11"/>
        <v>#REF!</v>
      </c>
      <c r="O200" s="68">
        <f t="shared" si="15"/>
        <v>115</v>
      </c>
      <c r="P200" s="68">
        <f t="shared" si="12"/>
        <v>201</v>
      </c>
      <c r="Q200" s="68">
        <v>291</v>
      </c>
      <c r="R200" s="70">
        <f t="shared" si="13"/>
        <v>607</v>
      </c>
    </row>
    <row r="201" spans="1:18">
      <c r="A201" s="49">
        <v>192</v>
      </c>
      <c r="B201" s="7" t="s">
        <v>24</v>
      </c>
      <c r="C201" s="7" t="e">
        <f>VLOOKUP(B201,#REF!,3,)</f>
        <v>#REF!</v>
      </c>
      <c r="D201" s="7" t="e">
        <f>VLOOKUP(B201,#REF!,2,)</f>
        <v>#REF!</v>
      </c>
      <c r="E201" s="40">
        <v>15</v>
      </c>
      <c r="F201" s="40">
        <v>6</v>
      </c>
      <c r="G201" s="40">
        <v>8</v>
      </c>
      <c r="H201" s="40">
        <v>10</v>
      </c>
      <c r="I201" s="42">
        <v>0.1</v>
      </c>
      <c r="J201" s="40">
        <v>3</v>
      </c>
      <c r="K201" s="40">
        <v>3</v>
      </c>
      <c r="L201" s="41" t="e">
        <f>VLOOKUP(C201,[0]!dlo,3)</f>
        <v>#REF!</v>
      </c>
      <c r="M201" s="67" t="e">
        <f>INDEX(#REF!,E201/5,L201)*0.4</f>
        <v>#REF!</v>
      </c>
      <c r="N201" s="69" t="e">
        <f t="shared" si="11"/>
        <v>#REF!</v>
      </c>
      <c r="O201" s="68">
        <f t="shared" si="15"/>
        <v>115</v>
      </c>
      <c r="P201" s="68">
        <f t="shared" si="12"/>
        <v>201</v>
      </c>
      <c r="Q201" s="68">
        <v>291</v>
      </c>
      <c r="R201" s="70">
        <f t="shared" si="13"/>
        <v>607</v>
      </c>
    </row>
    <row r="202" spans="1:18">
      <c r="A202" s="49">
        <v>193</v>
      </c>
      <c r="B202" s="7" t="s">
        <v>24</v>
      </c>
      <c r="C202" s="7" t="e">
        <f>VLOOKUP(B202,#REF!,3,)</f>
        <v>#REF!</v>
      </c>
      <c r="D202" s="7" t="e">
        <f>VLOOKUP(B202,#REF!,2,)</f>
        <v>#REF!</v>
      </c>
      <c r="E202" s="40">
        <v>40</v>
      </c>
      <c r="F202" s="40">
        <v>10</v>
      </c>
      <c r="G202" s="40">
        <v>12</v>
      </c>
      <c r="H202" s="40">
        <v>40</v>
      </c>
      <c r="I202" s="42">
        <v>0.2</v>
      </c>
      <c r="J202" s="40">
        <v>4</v>
      </c>
      <c r="K202" s="40">
        <v>3</v>
      </c>
      <c r="L202" s="41" t="e">
        <f>VLOOKUP(C202,[0]!dlo,3)</f>
        <v>#REF!</v>
      </c>
      <c r="M202" s="67" t="e">
        <f>INDEX(#REF!,E202/5,L202)*0.4</f>
        <v>#REF!</v>
      </c>
      <c r="N202" s="69" t="e">
        <f t="shared" ref="N202:N248" si="16">M202*(1-I202)</f>
        <v>#REF!</v>
      </c>
      <c r="O202" s="68">
        <f t="shared" si="15"/>
        <v>206</v>
      </c>
      <c r="P202" s="68">
        <f t="shared" ref="P202:P248" si="17">VLOOKUP(H202,pa,9)</f>
        <v>390</v>
      </c>
      <c r="Q202" s="68">
        <v>291</v>
      </c>
      <c r="R202" s="70">
        <f t="shared" si="13"/>
        <v>887</v>
      </c>
    </row>
    <row r="203" spans="1:18">
      <c r="A203" s="49">
        <v>194</v>
      </c>
      <c r="B203" s="7" t="s">
        <v>24</v>
      </c>
      <c r="C203" s="7" t="e">
        <f>VLOOKUP(B203,#REF!,3,)</f>
        <v>#REF!</v>
      </c>
      <c r="D203" s="7" t="e">
        <f>VLOOKUP(B203,#REF!,2,)</f>
        <v>#REF!</v>
      </c>
      <c r="E203" s="40">
        <v>10</v>
      </c>
      <c r="F203" s="40">
        <v>3</v>
      </c>
      <c r="G203" s="40">
        <v>4</v>
      </c>
      <c r="H203" s="40">
        <v>10</v>
      </c>
      <c r="I203" s="42">
        <v>0.4</v>
      </c>
      <c r="J203" s="40">
        <v>2</v>
      </c>
      <c r="K203" s="40">
        <v>5</v>
      </c>
      <c r="L203" s="41" t="e">
        <f>VLOOKUP(C203,[0]!dlo,3)</f>
        <v>#REF!</v>
      </c>
      <c r="M203" s="67" t="e">
        <f>INDEX(#REF!,E203/5,L203)*0.4</f>
        <v>#REF!</v>
      </c>
      <c r="N203" s="69" t="e">
        <f t="shared" si="16"/>
        <v>#REF!</v>
      </c>
      <c r="O203" s="68">
        <f t="shared" si="15"/>
        <v>115</v>
      </c>
      <c r="P203" s="68">
        <f t="shared" si="17"/>
        <v>201</v>
      </c>
      <c r="Q203" s="68">
        <v>291</v>
      </c>
      <c r="R203" s="70">
        <f t="shared" ref="R203:R248" si="18">SUM(O203:Q203)</f>
        <v>607</v>
      </c>
    </row>
    <row r="204" spans="1:18">
      <c r="A204" s="49">
        <v>195</v>
      </c>
      <c r="B204" s="7" t="s">
        <v>24</v>
      </c>
      <c r="C204" s="7" t="e">
        <f>VLOOKUP(B204,#REF!,3,)</f>
        <v>#REF!</v>
      </c>
      <c r="D204" s="7" t="e">
        <f>VLOOKUP(B204,#REF!,2,)</f>
        <v>#REF!</v>
      </c>
      <c r="E204" s="40">
        <v>30</v>
      </c>
      <c r="F204" s="40">
        <v>10</v>
      </c>
      <c r="G204" s="40">
        <v>12</v>
      </c>
      <c r="H204" s="40">
        <v>30</v>
      </c>
      <c r="I204" s="42">
        <v>0.2</v>
      </c>
      <c r="J204" s="40">
        <v>4</v>
      </c>
      <c r="K204" s="40">
        <v>4</v>
      </c>
      <c r="L204" s="41" t="e">
        <f>VLOOKUP(C204,[0]!dlo,3)</f>
        <v>#REF!</v>
      </c>
      <c r="M204" s="67" t="e">
        <f>INDEX(#REF!,E204/5,L204)*0.4</f>
        <v>#REF!</v>
      </c>
      <c r="N204" s="69" t="e">
        <f t="shared" si="16"/>
        <v>#REF!</v>
      </c>
      <c r="O204" s="68">
        <f t="shared" si="15"/>
        <v>115</v>
      </c>
      <c r="P204" s="68">
        <f t="shared" si="17"/>
        <v>201</v>
      </c>
      <c r="Q204" s="68">
        <v>291</v>
      </c>
      <c r="R204" s="70">
        <f t="shared" si="18"/>
        <v>607</v>
      </c>
    </row>
    <row r="205" spans="1:18">
      <c r="A205" s="49">
        <v>196</v>
      </c>
      <c r="B205" s="7" t="s">
        <v>24</v>
      </c>
      <c r="C205" s="7" t="e">
        <f>VLOOKUP(B205,#REF!,3,)</f>
        <v>#REF!</v>
      </c>
      <c r="D205" s="7" t="e">
        <f>VLOOKUP(B205,#REF!,2,)</f>
        <v>#REF!</v>
      </c>
      <c r="E205" s="40">
        <v>30</v>
      </c>
      <c r="F205" s="40">
        <v>10</v>
      </c>
      <c r="G205" s="40">
        <v>12</v>
      </c>
      <c r="H205" s="40">
        <v>30</v>
      </c>
      <c r="I205" s="42">
        <v>0.2</v>
      </c>
      <c r="J205" s="40">
        <v>4</v>
      </c>
      <c r="K205" s="40">
        <v>4</v>
      </c>
      <c r="L205" s="41" t="e">
        <f>VLOOKUP(C205,[0]!dlo,3)</f>
        <v>#REF!</v>
      </c>
      <c r="M205" s="67" t="e">
        <f>INDEX(#REF!,E205/5,L205)*0.4</f>
        <v>#REF!</v>
      </c>
      <c r="N205" s="69" t="e">
        <f t="shared" si="16"/>
        <v>#REF!</v>
      </c>
      <c r="O205" s="68">
        <f t="shared" si="15"/>
        <v>115</v>
      </c>
      <c r="P205" s="68">
        <f t="shared" si="17"/>
        <v>201</v>
      </c>
      <c r="Q205" s="68">
        <v>291</v>
      </c>
      <c r="R205" s="70">
        <f t="shared" si="18"/>
        <v>607</v>
      </c>
    </row>
    <row r="206" spans="1:18">
      <c r="A206" s="49">
        <v>197</v>
      </c>
      <c r="B206" s="7" t="s">
        <v>24</v>
      </c>
      <c r="C206" s="7" t="e">
        <f>VLOOKUP(B206,#REF!,3,)</f>
        <v>#REF!</v>
      </c>
      <c r="D206" s="7" t="e">
        <f>VLOOKUP(B206,#REF!,2,)</f>
        <v>#REF!</v>
      </c>
      <c r="E206" s="40">
        <v>40</v>
      </c>
      <c r="F206" s="40">
        <v>10</v>
      </c>
      <c r="G206" s="40">
        <v>12</v>
      </c>
      <c r="H206" s="40">
        <v>40</v>
      </c>
      <c r="I206" s="42">
        <v>0.2</v>
      </c>
      <c r="J206" s="40">
        <v>4</v>
      </c>
      <c r="K206" s="40">
        <v>3</v>
      </c>
      <c r="L206" s="41" t="e">
        <f>VLOOKUP(C206,[0]!dlo,3)</f>
        <v>#REF!</v>
      </c>
      <c r="M206" s="67" t="e">
        <f>INDEX(#REF!,E206/5,L206)*0.4</f>
        <v>#REF!</v>
      </c>
      <c r="N206" s="69" t="e">
        <f t="shared" si="16"/>
        <v>#REF!</v>
      </c>
      <c r="O206" s="68">
        <f t="shared" si="15"/>
        <v>206</v>
      </c>
      <c r="P206" s="68">
        <f t="shared" si="17"/>
        <v>390</v>
      </c>
      <c r="Q206" s="68">
        <v>291</v>
      </c>
      <c r="R206" s="70">
        <f t="shared" si="18"/>
        <v>887</v>
      </c>
    </row>
    <row r="207" spans="1:18">
      <c r="A207" s="49">
        <v>198</v>
      </c>
      <c r="B207" s="7" t="s">
        <v>24</v>
      </c>
      <c r="C207" s="7" t="e">
        <f>VLOOKUP(B207,#REF!,3,)</f>
        <v>#REF!</v>
      </c>
      <c r="D207" s="7" t="e">
        <f>VLOOKUP(B207,#REF!,2,)</f>
        <v>#REF!</v>
      </c>
      <c r="E207" s="40">
        <v>30</v>
      </c>
      <c r="F207" s="40">
        <v>10</v>
      </c>
      <c r="G207" s="40">
        <v>12</v>
      </c>
      <c r="H207" s="40">
        <v>30</v>
      </c>
      <c r="I207" s="42">
        <v>0.2</v>
      </c>
      <c r="J207" s="40">
        <v>4</v>
      </c>
      <c r="K207" s="40">
        <v>4</v>
      </c>
      <c r="L207" s="41" t="e">
        <f>VLOOKUP(C207,[0]!dlo,3)</f>
        <v>#REF!</v>
      </c>
      <c r="M207" s="67" t="e">
        <f>INDEX(#REF!,E207/5,L207)*0.4</f>
        <v>#REF!</v>
      </c>
      <c r="N207" s="69" t="e">
        <f t="shared" si="16"/>
        <v>#REF!</v>
      </c>
      <c r="O207" s="68">
        <f t="shared" ref="O207:O241" si="19">VLOOKUP(H207,li,9)</f>
        <v>115</v>
      </c>
      <c r="P207" s="68">
        <f t="shared" si="17"/>
        <v>201</v>
      </c>
      <c r="Q207" s="68">
        <v>291</v>
      </c>
      <c r="R207" s="70">
        <f t="shared" si="18"/>
        <v>607</v>
      </c>
    </row>
    <row r="208" spans="1:18">
      <c r="A208" s="49">
        <v>199</v>
      </c>
      <c r="B208" s="7" t="s">
        <v>24</v>
      </c>
      <c r="C208" s="7" t="e">
        <f>VLOOKUP(B208,#REF!,3,)</f>
        <v>#REF!</v>
      </c>
      <c r="D208" s="7" t="e">
        <f>VLOOKUP(B208,#REF!,2,)</f>
        <v>#REF!</v>
      </c>
      <c r="E208" s="40">
        <v>40</v>
      </c>
      <c r="F208" s="40">
        <v>10</v>
      </c>
      <c r="G208" s="40">
        <v>12</v>
      </c>
      <c r="H208" s="40">
        <v>40</v>
      </c>
      <c r="I208" s="42">
        <v>0.2</v>
      </c>
      <c r="J208" s="40">
        <v>4</v>
      </c>
      <c r="K208" s="40">
        <v>3</v>
      </c>
      <c r="L208" s="41" t="e">
        <f>VLOOKUP(C208,[0]!dlo,3)</f>
        <v>#REF!</v>
      </c>
      <c r="M208" s="67" t="e">
        <f>INDEX(#REF!,E208/5,L208)*0.4</f>
        <v>#REF!</v>
      </c>
      <c r="N208" s="69" t="e">
        <f t="shared" si="16"/>
        <v>#REF!</v>
      </c>
      <c r="O208" s="68">
        <f t="shared" si="19"/>
        <v>206</v>
      </c>
      <c r="P208" s="68">
        <f t="shared" si="17"/>
        <v>390</v>
      </c>
      <c r="Q208" s="68">
        <v>291</v>
      </c>
      <c r="R208" s="70">
        <f t="shared" si="18"/>
        <v>887</v>
      </c>
    </row>
    <row r="209" spans="1:18">
      <c r="A209" s="49">
        <v>200</v>
      </c>
      <c r="B209" s="7" t="s">
        <v>24</v>
      </c>
      <c r="C209" s="7" t="e">
        <f>VLOOKUP(B209,#REF!,3,)</f>
        <v>#REF!</v>
      </c>
      <c r="D209" s="7" t="e">
        <f>VLOOKUP(B209,#REF!,2,)</f>
        <v>#REF!</v>
      </c>
      <c r="E209" s="40">
        <v>40</v>
      </c>
      <c r="F209" s="40">
        <v>10</v>
      </c>
      <c r="G209" s="40">
        <v>12</v>
      </c>
      <c r="H209" s="40">
        <v>40</v>
      </c>
      <c r="I209" s="42">
        <v>0.2</v>
      </c>
      <c r="J209" s="40">
        <v>4</v>
      </c>
      <c r="K209" s="40">
        <v>3</v>
      </c>
      <c r="L209" s="41" t="e">
        <f>VLOOKUP(C209,[0]!dlo,3)</f>
        <v>#REF!</v>
      </c>
      <c r="M209" s="67" t="e">
        <f>INDEX(#REF!,E209/5,L209)*0.4</f>
        <v>#REF!</v>
      </c>
      <c r="N209" s="69" t="e">
        <f t="shared" si="16"/>
        <v>#REF!</v>
      </c>
      <c r="O209" s="68">
        <f t="shared" si="19"/>
        <v>206</v>
      </c>
      <c r="P209" s="68">
        <f t="shared" si="17"/>
        <v>390</v>
      </c>
      <c r="Q209" s="68">
        <v>291</v>
      </c>
      <c r="R209" s="70">
        <f t="shared" si="18"/>
        <v>887</v>
      </c>
    </row>
    <row r="210" spans="1:18">
      <c r="A210" s="49">
        <v>201</v>
      </c>
      <c r="B210" s="7" t="s">
        <v>24</v>
      </c>
      <c r="C210" s="7" t="e">
        <f>VLOOKUP(B210,#REF!,3,)</f>
        <v>#REF!</v>
      </c>
      <c r="D210" s="7" t="e">
        <f>VLOOKUP(B210,#REF!,2,)</f>
        <v>#REF!</v>
      </c>
      <c r="E210" s="40">
        <v>40</v>
      </c>
      <c r="F210" s="40">
        <v>10</v>
      </c>
      <c r="G210" s="40">
        <v>12</v>
      </c>
      <c r="H210" s="40">
        <v>40</v>
      </c>
      <c r="I210" s="42">
        <v>0.2</v>
      </c>
      <c r="J210" s="40">
        <v>4</v>
      </c>
      <c r="K210" s="40">
        <v>3</v>
      </c>
      <c r="L210" s="41" t="e">
        <f>VLOOKUP(C210,[0]!dlo,3)</f>
        <v>#REF!</v>
      </c>
      <c r="M210" s="67" t="e">
        <f>INDEX(#REF!,E210/5,L210)*0.4</f>
        <v>#REF!</v>
      </c>
      <c r="N210" s="69" t="e">
        <f t="shared" si="16"/>
        <v>#REF!</v>
      </c>
      <c r="O210" s="68">
        <f t="shared" si="19"/>
        <v>206</v>
      </c>
      <c r="P210" s="68">
        <f t="shared" si="17"/>
        <v>390</v>
      </c>
      <c r="Q210" s="68">
        <v>291</v>
      </c>
      <c r="R210" s="70">
        <f t="shared" si="18"/>
        <v>887</v>
      </c>
    </row>
    <row r="211" spans="1:18">
      <c r="A211" s="49">
        <v>202</v>
      </c>
      <c r="B211" s="7" t="s">
        <v>24</v>
      </c>
      <c r="C211" s="7" t="e">
        <f>VLOOKUP(B211,#REF!,3,)</f>
        <v>#REF!</v>
      </c>
      <c r="D211" s="7" t="e">
        <f>VLOOKUP(B211,#REF!,2,)</f>
        <v>#REF!</v>
      </c>
      <c r="E211" s="40">
        <v>20</v>
      </c>
      <c r="F211" s="40">
        <v>5</v>
      </c>
      <c r="G211" s="40">
        <v>6</v>
      </c>
      <c r="H211" s="40">
        <v>20</v>
      </c>
      <c r="I211" s="42">
        <v>0.1</v>
      </c>
      <c r="J211" s="40">
        <v>2</v>
      </c>
      <c r="K211" s="40">
        <v>3</v>
      </c>
      <c r="L211" s="41" t="e">
        <f>VLOOKUP(C211,[0]!dlo,3)</f>
        <v>#REF!</v>
      </c>
      <c r="M211" s="67" t="e">
        <f>INDEX(#REF!,E211/5,L211)*0.4</f>
        <v>#REF!</v>
      </c>
      <c r="N211" s="69" t="e">
        <f t="shared" si="16"/>
        <v>#REF!</v>
      </c>
      <c r="O211" s="68">
        <f t="shared" si="19"/>
        <v>115</v>
      </c>
      <c r="P211" s="68">
        <f t="shared" si="17"/>
        <v>201</v>
      </c>
      <c r="Q211" s="68">
        <v>291</v>
      </c>
      <c r="R211" s="70">
        <f t="shared" si="18"/>
        <v>607</v>
      </c>
    </row>
    <row r="212" spans="1:18">
      <c r="A212" s="49">
        <v>203</v>
      </c>
      <c r="B212" s="7" t="s">
        <v>24</v>
      </c>
      <c r="C212" s="7" t="e">
        <f>VLOOKUP(B212,#REF!,3,)</f>
        <v>#REF!</v>
      </c>
      <c r="D212" s="7" t="e">
        <f>VLOOKUP(B212,#REF!,2,)</f>
        <v>#REF!</v>
      </c>
      <c r="E212" s="40">
        <v>15</v>
      </c>
      <c r="F212" s="40">
        <v>6</v>
      </c>
      <c r="G212" s="40">
        <v>8</v>
      </c>
      <c r="H212" s="40">
        <v>10</v>
      </c>
      <c r="I212" s="42">
        <v>0.1</v>
      </c>
      <c r="J212" s="40">
        <v>2</v>
      </c>
      <c r="K212" s="40">
        <v>3</v>
      </c>
      <c r="L212" s="41" t="e">
        <f>VLOOKUP(C212,[0]!dlo,3)</f>
        <v>#REF!</v>
      </c>
      <c r="M212" s="67" t="e">
        <f>INDEX(#REF!,E212/5,L212)*0.4</f>
        <v>#REF!</v>
      </c>
      <c r="N212" s="69" t="e">
        <f t="shared" si="16"/>
        <v>#REF!</v>
      </c>
      <c r="O212" s="68">
        <f t="shared" si="19"/>
        <v>115</v>
      </c>
      <c r="P212" s="68">
        <f t="shared" si="17"/>
        <v>201</v>
      </c>
      <c r="Q212" s="68">
        <v>291</v>
      </c>
      <c r="R212" s="70">
        <f t="shared" si="18"/>
        <v>607</v>
      </c>
    </row>
    <row r="213" spans="1:18">
      <c r="A213" s="49">
        <v>204</v>
      </c>
      <c r="B213" s="7" t="s">
        <v>24</v>
      </c>
      <c r="C213" s="7" t="e">
        <f>VLOOKUP(B213,#REF!,3,)</f>
        <v>#REF!</v>
      </c>
      <c r="D213" s="7" t="e">
        <f>VLOOKUP(B213,#REF!,2,)</f>
        <v>#REF!</v>
      </c>
      <c r="E213" s="40">
        <v>10</v>
      </c>
      <c r="F213" s="40">
        <v>3</v>
      </c>
      <c r="G213" s="40">
        <v>4</v>
      </c>
      <c r="H213" s="40">
        <v>10</v>
      </c>
      <c r="I213" s="42">
        <v>0.4</v>
      </c>
      <c r="J213" s="40">
        <v>2</v>
      </c>
      <c r="K213" s="40">
        <v>5</v>
      </c>
      <c r="L213" s="41" t="e">
        <f>VLOOKUP(C213,[0]!dlo,3)</f>
        <v>#REF!</v>
      </c>
      <c r="M213" s="67" t="e">
        <f>INDEX(#REF!,E213/5,L213)*0.4</f>
        <v>#REF!</v>
      </c>
      <c r="N213" s="69" t="e">
        <f t="shared" si="16"/>
        <v>#REF!</v>
      </c>
      <c r="O213" s="68">
        <f t="shared" si="19"/>
        <v>115</v>
      </c>
      <c r="P213" s="68">
        <f t="shared" si="17"/>
        <v>201</v>
      </c>
      <c r="Q213" s="68">
        <v>291</v>
      </c>
      <c r="R213" s="70">
        <f t="shared" si="18"/>
        <v>607</v>
      </c>
    </row>
    <row r="214" spans="1:18">
      <c r="A214" s="49">
        <v>205</v>
      </c>
      <c r="B214" s="7" t="s">
        <v>24</v>
      </c>
      <c r="C214" s="7" t="e">
        <f>VLOOKUP(B214,#REF!,3,)</f>
        <v>#REF!</v>
      </c>
      <c r="D214" s="7" t="e">
        <f>VLOOKUP(B214,#REF!,2,)</f>
        <v>#REF!</v>
      </c>
      <c r="E214" s="40">
        <v>10</v>
      </c>
      <c r="F214" s="40">
        <v>3</v>
      </c>
      <c r="G214" s="40">
        <v>4</v>
      </c>
      <c r="H214" s="40">
        <v>10</v>
      </c>
      <c r="I214" s="42">
        <v>0.4</v>
      </c>
      <c r="J214" s="40">
        <v>2</v>
      </c>
      <c r="K214" s="40">
        <v>5</v>
      </c>
      <c r="L214" s="41" t="e">
        <f>VLOOKUP(C214,[0]!dlo,3)</f>
        <v>#REF!</v>
      </c>
      <c r="M214" s="67" t="e">
        <f>INDEX(#REF!,E214/5,L214)*0.4</f>
        <v>#REF!</v>
      </c>
      <c r="N214" s="69" t="e">
        <f t="shared" si="16"/>
        <v>#REF!</v>
      </c>
      <c r="O214" s="68">
        <f t="shared" si="19"/>
        <v>115</v>
      </c>
      <c r="P214" s="68">
        <f t="shared" si="17"/>
        <v>201</v>
      </c>
      <c r="Q214" s="68">
        <v>291</v>
      </c>
      <c r="R214" s="70">
        <f t="shared" si="18"/>
        <v>607</v>
      </c>
    </row>
    <row r="215" spans="1:18">
      <c r="A215" s="49">
        <v>206</v>
      </c>
      <c r="B215" s="7" t="s">
        <v>24</v>
      </c>
      <c r="C215" s="7" t="e">
        <f>VLOOKUP(B215,#REF!,3,)</f>
        <v>#REF!</v>
      </c>
      <c r="D215" s="7" t="e">
        <f>VLOOKUP(B215,#REF!,2,)</f>
        <v>#REF!</v>
      </c>
      <c r="E215" s="40">
        <v>40</v>
      </c>
      <c r="F215" s="40">
        <v>12</v>
      </c>
      <c r="G215" s="40">
        <v>14</v>
      </c>
      <c r="H215" s="40">
        <v>40</v>
      </c>
      <c r="I215" s="42">
        <v>0.2</v>
      </c>
      <c r="J215" s="40">
        <v>4</v>
      </c>
      <c r="K215" s="40">
        <v>3</v>
      </c>
      <c r="L215" s="41" t="e">
        <f>VLOOKUP(C215,[0]!dlo,3)</f>
        <v>#REF!</v>
      </c>
      <c r="M215" s="67" t="e">
        <f>INDEX(#REF!,E215/5,L215)*0.4</f>
        <v>#REF!</v>
      </c>
      <c r="N215" s="69" t="e">
        <f t="shared" si="16"/>
        <v>#REF!</v>
      </c>
      <c r="O215" s="68">
        <f t="shared" si="19"/>
        <v>206</v>
      </c>
      <c r="P215" s="68">
        <f t="shared" si="17"/>
        <v>390</v>
      </c>
      <c r="Q215" s="68">
        <v>291</v>
      </c>
      <c r="R215" s="70">
        <f t="shared" si="18"/>
        <v>887</v>
      </c>
    </row>
    <row r="216" spans="1:18">
      <c r="A216" s="49">
        <v>207</v>
      </c>
      <c r="B216" s="7" t="s">
        <v>24</v>
      </c>
      <c r="C216" s="7" t="e">
        <f>VLOOKUP(B216,#REF!,3,)</f>
        <v>#REF!</v>
      </c>
      <c r="D216" s="7" t="e">
        <f>VLOOKUP(B216,#REF!,2,)</f>
        <v>#REF!</v>
      </c>
      <c r="E216" s="40">
        <v>30</v>
      </c>
      <c r="F216" s="40">
        <v>10</v>
      </c>
      <c r="G216" s="40">
        <v>12</v>
      </c>
      <c r="H216" s="40">
        <v>30</v>
      </c>
      <c r="I216" s="42">
        <v>0.2</v>
      </c>
      <c r="J216" s="40">
        <v>3</v>
      </c>
      <c r="K216" s="40">
        <v>3</v>
      </c>
      <c r="L216" s="41" t="e">
        <f>VLOOKUP(C216,[0]!dlo,3)</f>
        <v>#REF!</v>
      </c>
      <c r="M216" s="67" t="e">
        <f>INDEX(#REF!,E216/5,L216)*0.4</f>
        <v>#REF!</v>
      </c>
      <c r="N216" s="69" t="e">
        <f t="shared" si="16"/>
        <v>#REF!</v>
      </c>
      <c r="O216" s="68">
        <f t="shared" si="19"/>
        <v>115</v>
      </c>
      <c r="P216" s="68">
        <f t="shared" si="17"/>
        <v>201</v>
      </c>
      <c r="Q216" s="68">
        <v>291</v>
      </c>
      <c r="R216" s="70">
        <f t="shared" si="18"/>
        <v>607</v>
      </c>
    </row>
    <row r="217" spans="1:18">
      <c r="A217" s="49">
        <v>208</v>
      </c>
      <c r="B217" s="7" t="s">
        <v>24</v>
      </c>
      <c r="C217" s="7" t="e">
        <f>VLOOKUP(B217,#REF!,3,)</f>
        <v>#REF!</v>
      </c>
      <c r="D217" s="7" t="e">
        <f>VLOOKUP(B217,#REF!,2,)</f>
        <v>#REF!</v>
      </c>
      <c r="E217" s="40">
        <v>40</v>
      </c>
      <c r="F217" s="40">
        <v>12</v>
      </c>
      <c r="G217" s="40">
        <v>14</v>
      </c>
      <c r="H217" s="40">
        <v>40</v>
      </c>
      <c r="I217" s="42">
        <v>0.2</v>
      </c>
      <c r="J217" s="40">
        <v>4</v>
      </c>
      <c r="K217" s="40">
        <v>3</v>
      </c>
      <c r="L217" s="41" t="e">
        <f>VLOOKUP(C217,[0]!dlo,3)</f>
        <v>#REF!</v>
      </c>
      <c r="M217" s="67" t="e">
        <f>INDEX(#REF!,E217/5,L217)*0.4</f>
        <v>#REF!</v>
      </c>
      <c r="N217" s="69" t="e">
        <f t="shared" si="16"/>
        <v>#REF!</v>
      </c>
      <c r="O217" s="68">
        <f t="shared" si="19"/>
        <v>206</v>
      </c>
      <c r="P217" s="68">
        <f t="shared" si="17"/>
        <v>390</v>
      </c>
      <c r="Q217" s="68">
        <v>291</v>
      </c>
      <c r="R217" s="70">
        <f t="shared" si="18"/>
        <v>887</v>
      </c>
    </row>
    <row r="218" spans="1:18">
      <c r="A218" s="49">
        <v>209</v>
      </c>
      <c r="B218" s="7" t="s">
        <v>24</v>
      </c>
      <c r="C218" s="7" t="e">
        <f>VLOOKUP(B218,#REF!,3,)</f>
        <v>#REF!</v>
      </c>
      <c r="D218" s="7" t="e">
        <f>VLOOKUP(B218,#REF!,2,)</f>
        <v>#REF!</v>
      </c>
      <c r="E218" s="40">
        <v>40</v>
      </c>
      <c r="F218" s="40">
        <v>12</v>
      </c>
      <c r="G218" s="40">
        <v>14</v>
      </c>
      <c r="H218" s="40">
        <v>40</v>
      </c>
      <c r="I218" s="42">
        <v>0.2</v>
      </c>
      <c r="J218" s="40">
        <v>4</v>
      </c>
      <c r="K218" s="40">
        <v>3</v>
      </c>
      <c r="L218" s="41" t="e">
        <f>VLOOKUP(C218,[0]!dlo,3)</f>
        <v>#REF!</v>
      </c>
      <c r="M218" s="67" t="e">
        <f>INDEX(#REF!,E218/5,L218)*0.4</f>
        <v>#REF!</v>
      </c>
      <c r="N218" s="69" t="e">
        <f t="shared" si="16"/>
        <v>#REF!</v>
      </c>
      <c r="O218" s="68">
        <f t="shared" si="19"/>
        <v>206</v>
      </c>
      <c r="P218" s="68">
        <f t="shared" si="17"/>
        <v>390</v>
      </c>
      <c r="Q218" s="68">
        <v>291</v>
      </c>
      <c r="R218" s="70">
        <f t="shared" si="18"/>
        <v>887</v>
      </c>
    </row>
    <row r="219" spans="1:18">
      <c r="A219" s="49">
        <v>210</v>
      </c>
      <c r="B219" s="7" t="s">
        <v>24</v>
      </c>
      <c r="C219" s="7" t="e">
        <f>VLOOKUP(B219,#REF!,3,)</f>
        <v>#REF!</v>
      </c>
      <c r="D219" s="7" t="e">
        <f>VLOOKUP(B219,#REF!,2,)</f>
        <v>#REF!</v>
      </c>
      <c r="E219" s="40">
        <v>15</v>
      </c>
      <c r="F219" s="40">
        <v>6</v>
      </c>
      <c r="G219" s="40">
        <v>8</v>
      </c>
      <c r="H219" s="40">
        <v>10</v>
      </c>
      <c r="I219" s="42">
        <v>0.1</v>
      </c>
      <c r="J219" s="40">
        <v>2</v>
      </c>
      <c r="K219" s="40">
        <v>3</v>
      </c>
      <c r="L219" s="41" t="e">
        <f>VLOOKUP(C219,[0]!dlo,3)</f>
        <v>#REF!</v>
      </c>
      <c r="M219" s="67" t="e">
        <f>INDEX(#REF!,E219/5,L219)*0.4</f>
        <v>#REF!</v>
      </c>
      <c r="N219" s="69" t="e">
        <f t="shared" si="16"/>
        <v>#REF!</v>
      </c>
      <c r="O219" s="68">
        <f t="shared" si="19"/>
        <v>115</v>
      </c>
      <c r="P219" s="68">
        <f t="shared" si="17"/>
        <v>201</v>
      </c>
      <c r="Q219" s="68">
        <v>291</v>
      </c>
      <c r="R219" s="70">
        <f t="shared" si="18"/>
        <v>607</v>
      </c>
    </row>
    <row r="220" spans="1:18">
      <c r="A220" s="49">
        <v>211</v>
      </c>
      <c r="B220" s="7" t="s">
        <v>24</v>
      </c>
      <c r="C220" s="7" t="e">
        <f>VLOOKUP(B220,#REF!,3,)</f>
        <v>#REF!</v>
      </c>
      <c r="D220" s="7" t="e">
        <f>VLOOKUP(B220,#REF!,2,)</f>
        <v>#REF!</v>
      </c>
      <c r="E220" s="40">
        <v>40</v>
      </c>
      <c r="F220" s="40">
        <v>12</v>
      </c>
      <c r="G220" s="40">
        <v>14</v>
      </c>
      <c r="H220" s="40">
        <v>40</v>
      </c>
      <c r="I220" s="42">
        <v>0.2</v>
      </c>
      <c r="J220" s="40">
        <v>4</v>
      </c>
      <c r="K220" s="40">
        <v>3</v>
      </c>
      <c r="L220" s="41" t="e">
        <f>VLOOKUP(C220,[0]!dlo,3)</f>
        <v>#REF!</v>
      </c>
      <c r="M220" s="67" t="e">
        <f>INDEX(#REF!,E220/5,L220)*0.4</f>
        <v>#REF!</v>
      </c>
      <c r="N220" s="69" t="e">
        <f t="shared" si="16"/>
        <v>#REF!</v>
      </c>
      <c r="O220" s="68">
        <f t="shared" si="19"/>
        <v>206</v>
      </c>
      <c r="P220" s="68">
        <f t="shared" si="17"/>
        <v>390</v>
      </c>
      <c r="Q220" s="68">
        <v>291</v>
      </c>
      <c r="R220" s="70">
        <f t="shared" si="18"/>
        <v>887</v>
      </c>
    </row>
    <row r="221" spans="1:18">
      <c r="A221" s="49">
        <v>212</v>
      </c>
      <c r="B221" s="7" t="s">
        <v>24</v>
      </c>
      <c r="C221" s="7" t="e">
        <f>VLOOKUP(B221,#REF!,3,)</f>
        <v>#REF!</v>
      </c>
      <c r="D221" s="7" t="e">
        <f>VLOOKUP(B221,#REF!,2,)</f>
        <v>#REF!</v>
      </c>
      <c r="E221" s="40">
        <v>40</v>
      </c>
      <c r="F221" s="40">
        <v>12</v>
      </c>
      <c r="G221" s="40">
        <v>14</v>
      </c>
      <c r="H221" s="40">
        <v>40</v>
      </c>
      <c r="I221" s="42">
        <v>0.2</v>
      </c>
      <c r="J221" s="40">
        <v>4</v>
      </c>
      <c r="K221" s="40">
        <v>3</v>
      </c>
      <c r="L221" s="41" t="e">
        <f>VLOOKUP(C221,[0]!dlo,3)</f>
        <v>#REF!</v>
      </c>
      <c r="M221" s="67" t="e">
        <f>INDEX(#REF!,E221/5,L221)*0.4</f>
        <v>#REF!</v>
      </c>
      <c r="N221" s="69" t="e">
        <f t="shared" si="16"/>
        <v>#REF!</v>
      </c>
      <c r="O221" s="68">
        <f t="shared" si="19"/>
        <v>206</v>
      </c>
      <c r="P221" s="68">
        <f t="shared" si="17"/>
        <v>390</v>
      </c>
      <c r="Q221" s="68">
        <v>291</v>
      </c>
      <c r="R221" s="70">
        <f t="shared" si="18"/>
        <v>887</v>
      </c>
    </row>
    <row r="222" spans="1:18">
      <c r="A222" s="49">
        <v>213</v>
      </c>
      <c r="B222" s="7" t="s">
        <v>10</v>
      </c>
      <c r="C222" s="7" t="e">
        <f>VLOOKUP(B222,#REF!,3,)</f>
        <v>#REF!</v>
      </c>
      <c r="D222" s="7" t="e">
        <f>VLOOKUP(B222,#REF!,2,)</f>
        <v>#REF!</v>
      </c>
      <c r="E222" s="40">
        <v>15</v>
      </c>
      <c r="F222" s="40">
        <v>6</v>
      </c>
      <c r="G222" s="40">
        <v>8</v>
      </c>
      <c r="H222" s="40">
        <v>20</v>
      </c>
      <c r="I222" s="42">
        <v>0.3</v>
      </c>
      <c r="J222" s="40">
        <v>1</v>
      </c>
      <c r="K222" s="40">
        <v>5</v>
      </c>
      <c r="L222" s="41" t="e">
        <f>VLOOKUP(C222,[0]!dlo,3)</f>
        <v>#REF!</v>
      </c>
      <c r="M222" s="67" t="e">
        <f>INDEX(#REF!,E222/5,L222)*0.4</f>
        <v>#REF!</v>
      </c>
      <c r="N222" s="69" t="e">
        <f t="shared" si="16"/>
        <v>#REF!</v>
      </c>
      <c r="O222" s="68">
        <f t="shared" si="19"/>
        <v>115</v>
      </c>
      <c r="P222" s="68">
        <f t="shared" si="17"/>
        <v>201</v>
      </c>
      <c r="Q222" s="68">
        <v>291</v>
      </c>
      <c r="R222" s="70">
        <f t="shared" si="18"/>
        <v>607</v>
      </c>
    </row>
    <row r="223" spans="1:18">
      <c r="A223" s="49">
        <v>214</v>
      </c>
      <c r="B223" s="7" t="s">
        <v>24</v>
      </c>
      <c r="C223" s="7" t="e">
        <f>VLOOKUP(B223,#REF!,3,)</f>
        <v>#REF!</v>
      </c>
      <c r="D223" s="7" t="e">
        <f>VLOOKUP(B223,#REF!,2,)</f>
        <v>#REF!</v>
      </c>
      <c r="E223" s="40">
        <v>30</v>
      </c>
      <c r="F223" s="40">
        <v>8</v>
      </c>
      <c r="G223" s="40">
        <v>8</v>
      </c>
      <c r="H223" s="40">
        <v>30</v>
      </c>
      <c r="I223" s="42">
        <v>0.2</v>
      </c>
      <c r="J223" s="40">
        <v>3</v>
      </c>
      <c r="K223" s="40">
        <v>3</v>
      </c>
      <c r="L223" s="41" t="e">
        <f>VLOOKUP(C223,[0]!dlo,3)</f>
        <v>#REF!</v>
      </c>
      <c r="M223" s="67" t="e">
        <f>INDEX(#REF!,E223/5,L223)*0.4</f>
        <v>#REF!</v>
      </c>
      <c r="N223" s="69" t="e">
        <f t="shared" si="16"/>
        <v>#REF!</v>
      </c>
      <c r="O223" s="68">
        <f t="shared" si="19"/>
        <v>115</v>
      </c>
      <c r="P223" s="68">
        <f t="shared" si="17"/>
        <v>201</v>
      </c>
      <c r="Q223" s="68">
        <v>291</v>
      </c>
      <c r="R223" s="70">
        <f t="shared" si="18"/>
        <v>607</v>
      </c>
    </row>
    <row r="224" spans="1:18">
      <c r="A224" s="49">
        <v>215</v>
      </c>
      <c r="B224" s="7" t="s">
        <v>24</v>
      </c>
      <c r="C224" s="7" t="e">
        <f>VLOOKUP(B224,#REF!,3,)</f>
        <v>#REF!</v>
      </c>
      <c r="D224" s="7" t="e">
        <f>VLOOKUP(B224,#REF!,2,)</f>
        <v>#REF!</v>
      </c>
      <c r="E224" s="40">
        <v>30</v>
      </c>
      <c r="F224" s="40">
        <v>8</v>
      </c>
      <c r="G224" s="40">
        <v>8</v>
      </c>
      <c r="H224" s="40">
        <v>30</v>
      </c>
      <c r="I224" s="42">
        <v>0.2</v>
      </c>
      <c r="J224" s="40">
        <v>3</v>
      </c>
      <c r="K224" s="40">
        <v>3</v>
      </c>
      <c r="L224" s="41" t="e">
        <f>VLOOKUP(C224,[0]!dlo,3)</f>
        <v>#REF!</v>
      </c>
      <c r="M224" s="67" t="e">
        <f>INDEX(#REF!,E224/5,L224)*0.4</f>
        <v>#REF!</v>
      </c>
      <c r="N224" s="69" t="e">
        <f t="shared" si="16"/>
        <v>#REF!</v>
      </c>
      <c r="O224" s="68">
        <f t="shared" si="19"/>
        <v>115</v>
      </c>
      <c r="P224" s="68">
        <f t="shared" si="17"/>
        <v>201</v>
      </c>
      <c r="Q224" s="68">
        <v>291</v>
      </c>
      <c r="R224" s="70">
        <f t="shared" si="18"/>
        <v>607</v>
      </c>
    </row>
    <row r="225" spans="1:18">
      <c r="A225" s="49">
        <v>216</v>
      </c>
      <c r="B225" s="7" t="s">
        <v>18</v>
      </c>
      <c r="C225" s="7" t="e">
        <f>VLOOKUP(B225,#REF!,3,)</f>
        <v>#REF!</v>
      </c>
      <c r="D225" s="7" t="e">
        <f>VLOOKUP(B225,#REF!,2,)</f>
        <v>#REF!</v>
      </c>
      <c r="E225" s="40">
        <v>20</v>
      </c>
      <c r="F225" s="40">
        <v>6</v>
      </c>
      <c r="G225" s="40">
        <v>12</v>
      </c>
      <c r="H225" s="40">
        <v>20</v>
      </c>
      <c r="I225" s="42">
        <v>0.2</v>
      </c>
      <c r="J225" s="40">
        <v>3</v>
      </c>
      <c r="K225" s="40">
        <v>3</v>
      </c>
      <c r="L225" s="41" t="e">
        <f>VLOOKUP(C225,[0]!dlo,3)</f>
        <v>#REF!</v>
      </c>
      <c r="M225" s="67" t="e">
        <f>INDEX(#REF!,E225/5,L225)*0.4</f>
        <v>#REF!</v>
      </c>
      <c r="N225" s="69" t="e">
        <f t="shared" si="16"/>
        <v>#REF!</v>
      </c>
      <c r="O225" s="68">
        <f t="shared" si="19"/>
        <v>115</v>
      </c>
      <c r="P225" s="68">
        <f t="shared" si="17"/>
        <v>201</v>
      </c>
      <c r="Q225" s="68">
        <v>291</v>
      </c>
      <c r="R225" s="70">
        <f t="shared" si="18"/>
        <v>607</v>
      </c>
    </row>
    <row r="226" spans="1:18">
      <c r="A226" s="49">
        <v>217</v>
      </c>
      <c r="B226" s="7" t="s">
        <v>10</v>
      </c>
      <c r="C226" s="7" t="e">
        <f>VLOOKUP(B226,#REF!,3,)</f>
        <v>#REF!</v>
      </c>
      <c r="D226" s="7" t="e">
        <f>VLOOKUP(B226,#REF!,2,)</f>
        <v>#REF!</v>
      </c>
      <c r="E226" s="40">
        <v>15</v>
      </c>
      <c r="F226" s="40">
        <v>6</v>
      </c>
      <c r="G226" s="40">
        <v>10</v>
      </c>
      <c r="H226" s="40">
        <v>20</v>
      </c>
      <c r="I226" s="42">
        <v>0.3</v>
      </c>
      <c r="J226" s="40">
        <v>1</v>
      </c>
      <c r="K226" s="40">
        <v>5</v>
      </c>
      <c r="L226" s="41" t="e">
        <f>VLOOKUP(C226,[0]!dlo,3)</f>
        <v>#REF!</v>
      </c>
      <c r="M226" s="67" t="e">
        <f>INDEX(#REF!,E226/5,L226)*0.4</f>
        <v>#REF!</v>
      </c>
      <c r="N226" s="69" t="e">
        <f t="shared" si="16"/>
        <v>#REF!</v>
      </c>
      <c r="O226" s="68">
        <f t="shared" si="19"/>
        <v>115</v>
      </c>
      <c r="P226" s="68">
        <f t="shared" si="17"/>
        <v>201</v>
      </c>
      <c r="Q226" s="68">
        <v>291</v>
      </c>
      <c r="R226" s="70">
        <f t="shared" si="18"/>
        <v>607</v>
      </c>
    </row>
    <row r="227" spans="1:18">
      <c r="A227" s="49">
        <v>218</v>
      </c>
      <c r="B227" s="7" t="s">
        <v>10</v>
      </c>
      <c r="C227" s="7" t="e">
        <f>VLOOKUP(B227,#REF!,3,)</f>
        <v>#REF!</v>
      </c>
      <c r="D227" s="7" t="e">
        <f>VLOOKUP(B227,#REF!,2,)</f>
        <v>#REF!</v>
      </c>
      <c r="E227" s="40">
        <v>15</v>
      </c>
      <c r="F227" s="40">
        <v>6</v>
      </c>
      <c r="G227" s="40">
        <v>8</v>
      </c>
      <c r="H227" s="40">
        <v>20</v>
      </c>
      <c r="I227" s="42">
        <v>0.3</v>
      </c>
      <c r="J227" s="40">
        <v>1</v>
      </c>
      <c r="K227" s="40">
        <v>5</v>
      </c>
      <c r="L227" s="41" t="e">
        <f>VLOOKUP(C227,[0]!dlo,3)</f>
        <v>#REF!</v>
      </c>
      <c r="M227" s="67" t="e">
        <f>INDEX(#REF!,E227/5,L227)*0.4</f>
        <v>#REF!</v>
      </c>
      <c r="N227" s="69" t="e">
        <f t="shared" si="16"/>
        <v>#REF!</v>
      </c>
      <c r="O227" s="68">
        <f t="shared" si="19"/>
        <v>115</v>
      </c>
      <c r="P227" s="68">
        <f t="shared" si="17"/>
        <v>201</v>
      </c>
      <c r="Q227" s="68">
        <v>291</v>
      </c>
      <c r="R227" s="70">
        <f t="shared" si="18"/>
        <v>607</v>
      </c>
    </row>
    <row r="228" spans="1:18">
      <c r="A228" s="49">
        <v>219</v>
      </c>
      <c r="B228" s="7" t="s">
        <v>10</v>
      </c>
      <c r="C228" s="7" t="e">
        <f>VLOOKUP(B228,#REF!,3,)</f>
        <v>#REF!</v>
      </c>
      <c r="D228" s="7" t="e">
        <f>VLOOKUP(B228,#REF!,2,)</f>
        <v>#REF!</v>
      </c>
      <c r="E228" s="40">
        <v>15</v>
      </c>
      <c r="F228" s="40">
        <v>6</v>
      </c>
      <c r="G228" s="40">
        <v>10</v>
      </c>
      <c r="H228" s="40">
        <v>20</v>
      </c>
      <c r="I228" s="42">
        <v>0.3</v>
      </c>
      <c r="J228" s="40">
        <v>1</v>
      </c>
      <c r="K228" s="40">
        <v>5</v>
      </c>
      <c r="L228" s="41" t="e">
        <f>VLOOKUP(C228,[0]!dlo,3)</f>
        <v>#REF!</v>
      </c>
      <c r="M228" s="67" t="e">
        <f>INDEX(#REF!,E228/5,L228)*0.4</f>
        <v>#REF!</v>
      </c>
      <c r="N228" s="69" t="e">
        <f t="shared" si="16"/>
        <v>#REF!</v>
      </c>
      <c r="O228" s="68">
        <f t="shared" si="19"/>
        <v>115</v>
      </c>
      <c r="P228" s="68">
        <f t="shared" si="17"/>
        <v>201</v>
      </c>
      <c r="Q228" s="68">
        <v>291</v>
      </c>
      <c r="R228" s="70">
        <f t="shared" si="18"/>
        <v>607</v>
      </c>
    </row>
    <row r="229" spans="1:18">
      <c r="A229" s="49">
        <v>220</v>
      </c>
      <c r="B229" s="7" t="s">
        <v>10</v>
      </c>
      <c r="C229" s="7" t="e">
        <f>VLOOKUP(B229,#REF!,3,)</f>
        <v>#REF!</v>
      </c>
      <c r="D229" s="7" t="e">
        <f>VLOOKUP(B229,#REF!,2,)</f>
        <v>#REF!</v>
      </c>
      <c r="E229" s="40">
        <v>15</v>
      </c>
      <c r="F229" s="40">
        <v>6</v>
      </c>
      <c r="G229" s="40">
        <v>8</v>
      </c>
      <c r="H229" s="40">
        <v>20</v>
      </c>
      <c r="I229" s="42">
        <v>0.3</v>
      </c>
      <c r="J229" s="40">
        <v>1</v>
      </c>
      <c r="K229" s="40">
        <v>5</v>
      </c>
      <c r="L229" s="41" t="e">
        <f>VLOOKUP(C229,[0]!dlo,3)</f>
        <v>#REF!</v>
      </c>
      <c r="M229" s="67" t="e">
        <f>INDEX(#REF!,E229/5,L229)*0.4</f>
        <v>#REF!</v>
      </c>
      <c r="N229" s="69" t="e">
        <f t="shared" si="16"/>
        <v>#REF!</v>
      </c>
      <c r="O229" s="68">
        <f t="shared" si="19"/>
        <v>115</v>
      </c>
      <c r="P229" s="68">
        <f t="shared" si="17"/>
        <v>201</v>
      </c>
      <c r="Q229" s="68">
        <v>291</v>
      </c>
      <c r="R229" s="70">
        <f t="shared" si="18"/>
        <v>607</v>
      </c>
    </row>
    <row r="230" spans="1:18">
      <c r="A230" s="49">
        <v>221</v>
      </c>
      <c r="B230" s="7" t="s">
        <v>10</v>
      </c>
      <c r="C230" s="7" t="e">
        <f>VLOOKUP(B230,#REF!,3,)</f>
        <v>#REF!</v>
      </c>
      <c r="D230" s="7" t="e">
        <f>VLOOKUP(B230,#REF!,2,)</f>
        <v>#REF!</v>
      </c>
      <c r="E230" s="40">
        <v>15</v>
      </c>
      <c r="F230" s="40">
        <v>6</v>
      </c>
      <c r="G230" s="40">
        <v>8</v>
      </c>
      <c r="H230" s="40">
        <v>20</v>
      </c>
      <c r="I230" s="42">
        <v>0.3</v>
      </c>
      <c r="J230" s="40">
        <v>1</v>
      </c>
      <c r="K230" s="40">
        <v>5</v>
      </c>
      <c r="L230" s="41" t="e">
        <f>VLOOKUP(C230,[0]!dlo,3)</f>
        <v>#REF!</v>
      </c>
      <c r="M230" s="67" t="e">
        <f>INDEX(#REF!,E230/5,L230)*0.4</f>
        <v>#REF!</v>
      </c>
      <c r="N230" s="69" t="e">
        <f t="shared" si="16"/>
        <v>#REF!</v>
      </c>
      <c r="O230" s="68">
        <f t="shared" si="19"/>
        <v>115</v>
      </c>
      <c r="P230" s="68">
        <f t="shared" si="17"/>
        <v>201</v>
      </c>
      <c r="Q230" s="68">
        <v>291</v>
      </c>
      <c r="R230" s="70">
        <f t="shared" si="18"/>
        <v>607</v>
      </c>
    </row>
    <row r="231" spans="1:18">
      <c r="A231" s="49">
        <v>222</v>
      </c>
      <c r="B231" s="7" t="s">
        <v>10</v>
      </c>
      <c r="C231" s="7" t="e">
        <f>VLOOKUP(B231,#REF!,3,)</f>
        <v>#REF!</v>
      </c>
      <c r="D231" s="7" t="e">
        <f>VLOOKUP(B231,#REF!,2,)</f>
        <v>#REF!</v>
      </c>
      <c r="E231" s="40">
        <v>15</v>
      </c>
      <c r="F231" s="40">
        <v>6</v>
      </c>
      <c r="G231" s="40">
        <v>8</v>
      </c>
      <c r="H231" s="40">
        <v>20</v>
      </c>
      <c r="I231" s="42">
        <v>0.3</v>
      </c>
      <c r="J231" s="40">
        <v>1</v>
      </c>
      <c r="K231" s="40">
        <v>5</v>
      </c>
      <c r="L231" s="41" t="e">
        <f>VLOOKUP(C231,[0]!dlo,3)</f>
        <v>#REF!</v>
      </c>
      <c r="M231" s="67" t="e">
        <f>INDEX(#REF!,E231/5,L231)*0.4</f>
        <v>#REF!</v>
      </c>
      <c r="N231" s="69" t="e">
        <f t="shared" si="16"/>
        <v>#REF!</v>
      </c>
      <c r="O231" s="68">
        <f t="shared" si="19"/>
        <v>115</v>
      </c>
      <c r="P231" s="68">
        <f t="shared" si="17"/>
        <v>201</v>
      </c>
      <c r="Q231" s="68">
        <v>291</v>
      </c>
      <c r="R231" s="70">
        <f t="shared" si="18"/>
        <v>607</v>
      </c>
    </row>
    <row r="232" spans="1:18">
      <c r="A232" s="49">
        <v>223</v>
      </c>
      <c r="B232" s="7" t="s">
        <v>10</v>
      </c>
      <c r="C232" s="7" t="e">
        <f>VLOOKUP(B232,#REF!,3,)</f>
        <v>#REF!</v>
      </c>
      <c r="D232" s="7" t="e">
        <f>VLOOKUP(B232,#REF!,2,)</f>
        <v>#REF!</v>
      </c>
      <c r="E232" s="40">
        <v>20</v>
      </c>
      <c r="F232" s="40">
        <v>6</v>
      </c>
      <c r="G232" s="40">
        <v>10</v>
      </c>
      <c r="H232" s="40">
        <v>20</v>
      </c>
      <c r="I232" s="42">
        <v>0.3</v>
      </c>
      <c r="J232" s="40">
        <v>1</v>
      </c>
      <c r="K232" s="40">
        <v>5</v>
      </c>
      <c r="L232" s="41" t="e">
        <f>VLOOKUP(C232,[0]!dlo,3)</f>
        <v>#REF!</v>
      </c>
      <c r="M232" s="67" t="e">
        <f>INDEX(#REF!,E232/5,L232)*0.4</f>
        <v>#REF!</v>
      </c>
      <c r="N232" s="69" t="e">
        <f t="shared" si="16"/>
        <v>#REF!</v>
      </c>
      <c r="O232" s="68">
        <f t="shared" si="19"/>
        <v>115</v>
      </c>
      <c r="P232" s="68">
        <f t="shared" si="17"/>
        <v>201</v>
      </c>
      <c r="Q232" s="68">
        <v>291</v>
      </c>
      <c r="R232" s="70">
        <f t="shared" si="18"/>
        <v>607</v>
      </c>
    </row>
    <row r="233" spans="1:18">
      <c r="A233" s="49">
        <v>224</v>
      </c>
      <c r="B233" s="7" t="s">
        <v>10</v>
      </c>
      <c r="C233" s="7" t="e">
        <f>VLOOKUP(B233,#REF!,3,)</f>
        <v>#REF!</v>
      </c>
      <c r="D233" s="7" t="e">
        <f>VLOOKUP(B233,#REF!,2,)</f>
        <v>#REF!</v>
      </c>
      <c r="E233" s="40">
        <v>15</v>
      </c>
      <c r="F233" s="40">
        <v>6</v>
      </c>
      <c r="G233" s="40">
        <v>8</v>
      </c>
      <c r="H233" s="40">
        <v>20</v>
      </c>
      <c r="I233" s="42">
        <v>0.3</v>
      </c>
      <c r="J233" s="40">
        <v>1</v>
      </c>
      <c r="K233" s="40">
        <v>5</v>
      </c>
      <c r="L233" s="41" t="e">
        <f>VLOOKUP(C233,[0]!dlo,3)</f>
        <v>#REF!</v>
      </c>
      <c r="M233" s="67" t="e">
        <f>INDEX(#REF!,E233/5,L233)*0.4</f>
        <v>#REF!</v>
      </c>
      <c r="N233" s="69" t="e">
        <f t="shared" si="16"/>
        <v>#REF!</v>
      </c>
      <c r="O233" s="68">
        <f t="shared" si="19"/>
        <v>115</v>
      </c>
      <c r="P233" s="68">
        <f t="shared" si="17"/>
        <v>201</v>
      </c>
      <c r="Q233" s="68">
        <v>291</v>
      </c>
      <c r="R233" s="70">
        <f t="shared" si="18"/>
        <v>607</v>
      </c>
    </row>
    <row r="234" spans="1:18">
      <c r="A234" s="49">
        <v>225</v>
      </c>
      <c r="B234" s="7" t="s">
        <v>10</v>
      </c>
      <c r="C234" s="7" t="e">
        <f>VLOOKUP(B234,#REF!,3,)</f>
        <v>#REF!</v>
      </c>
      <c r="D234" s="7" t="e">
        <f>VLOOKUP(B234,#REF!,2,)</f>
        <v>#REF!</v>
      </c>
      <c r="E234" s="40">
        <v>15</v>
      </c>
      <c r="F234" s="40">
        <v>6</v>
      </c>
      <c r="G234" s="40">
        <v>8</v>
      </c>
      <c r="H234" s="40">
        <v>20</v>
      </c>
      <c r="I234" s="42">
        <v>0.3</v>
      </c>
      <c r="J234" s="40">
        <v>1</v>
      </c>
      <c r="K234" s="40">
        <v>5</v>
      </c>
      <c r="L234" s="41" t="e">
        <f>VLOOKUP(C234,[0]!dlo,3)</f>
        <v>#REF!</v>
      </c>
      <c r="M234" s="67" t="e">
        <f>INDEX(#REF!,E234/5,L234)*0.4</f>
        <v>#REF!</v>
      </c>
      <c r="N234" s="69" t="e">
        <f t="shared" si="16"/>
        <v>#REF!</v>
      </c>
      <c r="O234" s="68">
        <f t="shared" si="19"/>
        <v>115</v>
      </c>
      <c r="P234" s="68">
        <f t="shared" si="17"/>
        <v>201</v>
      </c>
      <c r="Q234" s="68">
        <v>291</v>
      </c>
      <c r="R234" s="70">
        <f t="shared" si="18"/>
        <v>607</v>
      </c>
    </row>
    <row r="235" spans="1:18">
      <c r="A235" s="49">
        <v>226</v>
      </c>
      <c r="B235" s="7" t="s">
        <v>24</v>
      </c>
      <c r="C235" s="7" t="e">
        <f>VLOOKUP(B235,#REF!,3,)</f>
        <v>#REF!</v>
      </c>
      <c r="D235" s="7" t="e">
        <f>VLOOKUP(B235,#REF!,2,)</f>
        <v>#REF!</v>
      </c>
      <c r="E235" s="40">
        <v>40</v>
      </c>
      <c r="F235" s="40">
        <v>12</v>
      </c>
      <c r="G235" s="40">
        <v>6</v>
      </c>
      <c r="H235" s="40">
        <v>40</v>
      </c>
      <c r="I235" s="42">
        <v>0.3</v>
      </c>
      <c r="J235" s="40">
        <v>4</v>
      </c>
      <c r="K235" s="40">
        <v>4</v>
      </c>
      <c r="L235" s="41" t="e">
        <f>VLOOKUP(C235,[0]!dlo,3)</f>
        <v>#REF!</v>
      </c>
      <c r="M235" s="67" t="e">
        <f>INDEX(#REF!,E235/5,L235)*0.4</f>
        <v>#REF!</v>
      </c>
      <c r="N235" s="69" t="e">
        <f t="shared" si="16"/>
        <v>#REF!</v>
      </c>
      <c r="O235" s="68">
        <f t="shared" si="19"/>
        <v>206</v>
      </c>
      <c r="P235" s="68">
        <f t="shared" si="17"/>
        <v>390</v>
      </c>
      <c r="Q235" s="68">
        <v>291</v>
      </c>
      <c r="R235" s="70">
        <f t="shared" si="18"/>
        <v>887</v>
      </c>
    </row>
    <row r="236" spans="1:18">
      <c r="A236" s="49">
        <v>227</v>
      </c>
      <c r="B236" s="7" t="s">
        <v>24</v>
      </c>
      <c r="C236" s="7" t="e">
        <f>VLOOKUP(B236,#REF!,3,)</f>
        <v>#REF!</v>
      </c>
      <c r="D236" s="7" t="e">
        <f>VLOOKUP(B236,#REF!,2,)</f>
        <v>#REF!</v>
      </c>
      <c r="E236" s="40">
        <v>40</v>
      </c>
      <c r="F236" s="40">
        <v>12</v>
      </c>
      <c r="G236" s="40">
        <v>6</v>
      </c>
      <c r="H236" s="40">
        <v>40</v>
      </c>
      <c r="I236" s="42">
        <v>0.3</v>
      </c>
      <c r="J236" s="40">
        <v>4</v>
      </c>
      <c r="K236" s="40">
        <v>4</v>
      </c>
      <c r="L236" s="41" t="e">
        <f>VLOOKUP(C236,[0]!dlo,3)</f>
        <v>#REF!</v>
      </c>
      <c r="M236" s="67" t="e">
        <f>INDEX(#REF!,E236/5,L236)*0.4</f>
        <v>#REF!</v>
      </c>
      <c r="N236" s="69" t="e">
        <f t="shared" si="16"/>
        <v>#REF!</v>
      </c>
      <c r="O236" s="68">
        <f t="shared" si="19"/>
        <v>206</v>
      </c>
      <c r="P236" s="68">
        <f t="shared" si="17"/>
        <v>390</v>
      </c>
      <c r="Q236" s="68">
        <v>291</v>
      </c>
      <c r="R236" s="70">
        <f t="shared" si="18"/>
        <v>887</v>
      </c>
    </row>
    <row r="237" spans="1:18">
      <c r="A237" s="49">
        <v>228</v>
      </c>
      <c r="B237" s="7" t="s">
        <v>24</v>
      </c>
      <c r="C237" s="7" t="e">
        <f>VLOOKUP(B237,#REF!,3,)</f>
        <v>#REF!</v>
      </c>
      <c r="D237" s="7" t="e">
        <f>VLOOKUP(B237,#REF!,2,)</f>
        <v>#REF!</v>
      </c>
      <c r="E237" s="40">
        <v>10</v>
      </c>
      <c r="F237" s="40">
        <v>2</v>
      </c>
      <c r="G237" s="40">
        <v>3</v>
      </c>
      <c r="H237" s="40">
        <v>10</v>
      </c>
      <c r="I237" s="42">
        <v>0</v>
      </c>
      <c r="J237" s="40">
        <v>2</v>
      </c>
      <c r="K237" s="40">
        <v>4</v>
      </c>
      <c r="L237" s="41" t="e">
        <f>VLOOKUP(C237,[0]!dlo,3)</f>
        <v>#REF!</v>
      </c>
      <c r="M237" s="67" t="e">
        <f>INDEX(#REF!,E237/5,L237)*0.4</f>
        <v>#REF!</v>
      </c>
      <c r="N237" s="69" t="e">
        <f t="shared" si="16"/>
        <v>#REF!</v>
      </c>
      <c r="O237" s="68">
        <f t="shared" si="19"/>
        <v>115</v>
      </c>
      <c r="P237" s="68">
        <f t="shared" si="17"/>
        <v>201</v>
      </c>
      <c r="Q237" s="68">
        <v>291</v>
      </c>
      <c r="R237" s="70">
        <f t="shared" si="18"/>
        <v>607</v>
      </c>
    </row>
    <row r="238" spans="1:18">
      <c r="A238" s="49">
        <v>229</v>
      </c>
      <c r="B238" s="7" t="s">
        <v>24</v>
      </c>
      <c r="C238" s="7" t="e">
        <f>VLOOKUP(B238,#REF!,3,)</f>
        <v>#REF!</v>
      </c>
      <c r="D238" s="7" t="e">
        <f>VLOOKUP(B238,#REF!,2,)</f>
        <v>#REF!</v>
      </c>
      <c r="E238" s="40">
        <v>10</v>
      </c>
      <c r="F238" s="40">
        <v>2</v>
      </c>
      <c r="G238" s="40">
        <v>3</v>
      </c>
      <c r="H238" s="40">
        <v>10</v>
      </c>
      <c r="I238" s="42">
        <v>0</v>
      </c>
      <c r="J238" s="40">
        <v>2</v>
      </c>
      <c r="K238" s="40">
        <v>4</v>
      </c>
      <c r="L238" s="41" t="e">
        <f>VLOOKUP(C238,[0]!dlo,3)</f>
        <v>#REF!</v>
      </c>
      <c r="M238" s="67" t="e">
        <f>INDEX(#REF!,E238/5,L238)*0.4</f>
        <v>#REF!</v>
      </c>
      <c r="N238" s="69" t="e">
        <f t="shared" si="16"/>
        <v>#REF!</v>
      </c>
      <c r="O238" s="68">
        <f t="shared" si="19"/>
        <v>115</v>
      </c>
      <c r="P238" s="68">
        <f t="shared" si="17"/>
        <v>201</v>
      </c>
      <c r="Q238" s="68">
        <v>291</v>
      </c>
      <c r="R238" s="70">
        <f t="shared" si="18"/>
        <v>607</v>
      </c>
    </row>
    <row r="239" spans="1:18">
      <c r="A239" s="49">
        <v>230</v>
      </c>
      <c r="B239" s="7" t="s">
        <v>25</v>
      </c>
      <c r="C239" s="7" t="e">
        <f>VLOOKUP(B239,#REF!,3,)</f>
        <v>#REF!</v>
      </c>
      <c r="D239" s="7" t="e">
        <f>VLOOKUP(B239,#REF!,2,)</f>
        <v>#REF!</v>
      </c>
      <c r="E239" s="40">
        <v>40</v>
      </c>
      <c r="F239" s="40">
        <v>10</v>
      </c>
      <c r="G239" s="40">
        <v>12</v>
      </c>
      <c r="H239" s="40">
        <v>50</v>
      </c>
      <c r="I239" s="42">
        <v>0.5</v>
      </c>
      <c r="J239" s="40">
        <v>4</v>
      </c>
      <c r="K239" s="40">
        <v>4</v>
      </c>
      <c r="L239" s="41" t="e">
        <f>VLOOKUP(C239,[0]!dlo,3)</f>
        <v>#REF!</v>
      </c>
      <c r="M239" s="67" t="e">
        <f>INDEX(#REF!,E239/5,L239)*0.4</f>
        <v>#REF!</v>
      </c>
      <c r="N239" s="69" t="e">
        <f t="shared" si="16"/>
        <v>#REF!</v>
      </c>
      <c r="O239" s="68">
        <f t="shared" si="19"/>
        <v>206</v>
      </c>
      <c r="P239" s="68">
        <f t="shared" si="17"/>
        <v>390</v>
      </c>
      <c r="Q239" s="68">
        <v>291</v>
      </c>
      <c r="R239" s="70">
        <f t="shared" si="18"/>
        <v>887</v>
      </c>
    </row>
    <row r="240" spans="1:18">
      <c r="A240" s="49">
        <v>231</v>
      </c>
      <c r="B240" s="7" t="s">
        <v>20</v>
      </c>
      <c r="C240" s="7" t="e">
        <f>VLOOKUP(B240,#REF!,3,)</f>
        <v>#REF!</v>
      </c>
      <c r="D240" s="7" t="e">
        <f>VLOOKUP(B240,#REF!,2,)</f>
        <v>#REF!</v>
      </c>
      <c r="E240" s="40">
        <v>10</v>
      </c>
      <c r="F240" s="40">
        <v>3</v>
      </c>
      <c r="G240" s="40">
        <v>4</v>
      </c>
      <c r="H240" s="40">
        <v>10</v>
      </c>
      <c r="I240" s="42">
        <v>0.6</v>
      </c>
      <c r="J240" s="40">
        <v>3</v>
      </c>
      <c r="K240" s="40">
        <v>5</v>
      </c>
      <c r="L240" s="41" t="e">
        <f>VLOOKUP(C240,[0]!dlo,3)</f>
        <v>#REF!</v>
      </c>
      <c r="M240" s="67" t="e">
        <f>INDEX(#REF!,E240/5,L240)*0.4</f>
        <v>#REF!</v>
      </c>
      <c r="N240" s="69" t="e">
        <f t="shared" si="16"/>
        <v>#REF!</v>
      </c>
      <c r="O240" s="68">
        <f t="shared" si="19"/>
        <v>115</v>
      </c>
      <c r="P240" s="68">
        <f t="shared" si="17"/>
        <v>201</v>
      </c>
      <c r="Q240" s="68">
        <v>291</v>
      </c>
      <c r="R240" s="70">
        <f t="shared" si="18"/>
        <v>607</v>
      </c>
    </row>
    <row r="241" spans="1:18">
      <c r="A241" s="49">
        <v>232</v>
      </c>
      <c r="B241" s="7" t="s">
        <v>23</v>
      </c>
      <c r="C241" s="7" t="e">
        <f>VLOOKUP(B241,#REF!,3,)</f>
        <v>#REF!</v>
      </c>
      <c r="D241" s="7" t="e">
        <f>VLOOKUP(B241,#REF!,2,)</f>
        <v>#REF!</v>
      </c>
      <c r="E241" s="40">
        <v>40</v>
      </c>
      <c r="F241" s="40">
        <v>6</v>
      </c>
      <c r="G241" s="40">
        <v>8</v>
      </c>
      <c r="H241" s="40">
        <v>40</v>
      </c>
      <c r="I241" s="42">
        <v>0.6</v>
      </c>
      <c r="J241" s="40">
        <v>5</v>
      </c>
      <c r="K241" s="40">
        <v>5</v>
      </c>
      <c r="L241" s="41" t="e">
        <f>VLOOKUP(C241,[0]!dlo,3)</f>
        <v>#REF!</v>
      </c>
      <c r="M241" s="67" t="e">
        <f>INDEX(#REF!,E241/5,L241)*0.4</f>
        <v>#REF!</v>
      </c>
      <c r="N241" s="69" t="e">
        <f t="shared" si="16"/>
        <v>#REF!</v>
      </c>
      <c r="O241" s="68">
        <f t="shared" si="19"/>
        <v>206</v>
      </c>
      <c r="P241" s="68">
        <f t="shared" si="17"/>
        <v>390</v>
      </c>
      <c r="Q241" s="68">
        <v>291</v>
      </c>
      <c r="R241" s="70">
        <f t="shared" si="18"/>
        <v>887</v>
      </c>
    </row>
    <row r="242" spans="1:18">
      <c r="A242" s="49">
        <v>233</v>
      </c>
      <c r="B242" s="7" t="s">
        <v>19</v>
      </c>
      <c r="C242" s="7" t="e">
        <f>VLOOKUP(B242,#REF!,3,)</f>
        <v>#REF!</v>
      </c>
      <c r="D242" s="7" t="e">
        <f>VLOOKUP(B242,#REF!,2,)</f>
        <v>#REF!</v>
      </c>
      <c r="E242" s="40">
        <v>30</v>
      </c>
      <c r="F242" s="40">
        <v>5</v>
      </c>
      <c r="G242" s="40">
        <v>14</v>
      </c>
      <c r="H242" s="40">
        <v>30</v>
      </c>
      <c r="I242" s="42">
        <v>0.15</v>
      </c>
      <c r="J242" s="40">
        <v>3</v>
      </c>
      <c r="K242" s="40">
        <v>1</v>
      </c>
      <c r="L242" s="41" t="e">
        <f>VLOOKUP(C242,[0]!dlo,3)</f>
        <v>#REF!</v>
      </c>
      <c r="M242" s="67" t="e">
        <f>INDEX(#REF!,E242/5,L242)*0.4</f>
        <v>#REF!</v>
      </c>
      <c r="N242" s="69" t="e">
        <f t="shared" si="16"/>
        <v>#REF!</v>
      </c>
      <c r="O242" s="68">
        <f>VLOOKUP(H242,je,9)</f>
        <v>65.5</v>
      </c>
      <c r="P242" s="68">
        <f t="shared" si="17"/>
        <v>201</v>
      </c>
      <c r="Q242" s="68">
        <v>291</v>
      </c>
      <c r="R242" s="70">
        <f t="shared" si="18"/>
        <v>557.5</v>
      </c>
    </row>
    <row r="243" spans="1:18">
      <c r="A243" s="49">
        <v>234</v>
      </c>
      <c r="B243" s="7" t="s">
        <v>22</v>
      </c>
      <c r="C243" s="7" t="e">
        <f>VLOOKUP(B243,#REF!,3,)</f>
        <v>#REF!</v>
      </c>
      <c r="D243" s="7" t="e">
        <f>VLOOKUP(B243,#REF!,2,)</f>
        <v>#REF!</v>
      </c>
      <c r="E243" s="40">
        <v>20</v>
      </c>
      <c r="F243" s="40">
        <v>8</v>
      </c>
      <c r="G243" s="40">
        <v>12</v>
      </c>
      <c r="H243" s="40">
        <v>20</v>
      </c>
      <c r="I243" s="42">
        <v>0.3</v>
      </c>
      <c r="J243" s="40">
        <v>3</v>
      </c>
      <c r="K243" s="40">
        <v>2</v>
      </c>
      <c r="L243" s="41" t="e">
        <f>VLOOKUP(C243,[0]!dlo,3)</f>
        <v>#REF!</v>
      </c>
      <c r="M243" s="67" t="e">
        <f>INDEX(#REF!,E243/5,L243)*0.4</f>
        <v>#REF!</v>
      </c>
      <c r="N243" s="69" t="e">
        <f t="shared" si="16"/>
        <v>#REF!</v>
      </c>
      <c r="O243" s="68">
        <f>VLOOKUP(H243,je,9)</f>
        <v>65.5</v>
      </c>
      <c r="P243" s="68">
        <f t="shared" si="17"/>
        <v>201</v>
      </c>
      <c r="Q243" s="68">
        <v>291</v>
      </c>
      <c r="R243" s="70">
        <f t="shared" si="18"/>
        <v>557.5</v>
      </c>
    </row>
    <row r="244" spans="1:18">
      <c r="A244" s="49">
        <v>235</v>
      </c>
      <c r="B244" s="7" t="s">
        <v>22</v>
      </c>
      <c r="C244" s="7" t="e">
        <f>VLOOKUP(B244,#REF!,3,)</f>
        <v>#REF!</v>
      </c>
      <c r="D244" s="7" t="e">
        <f>VLOOKUP(B244,#REF!,2,)</f>
        <v>#REF!</v>
      </c>
      <c r="E244" s="40">
        <v>30</v>
      </c>
      <c r="F244" s="40">
        <v>6</v>
      </c>
      <c r="G244" s="40">
        <v>10</v>
      </c>
      <c r="H244" s="40">
        <v>30</v>
      </c>
      <c r="I244" s="42">
        <v>0.5</v>
      </c>
      <c r="J244" s="40">
        <v>3</v>
      </c>
      <c r="K244" s="40">
        <v>3</v>
      </c>
      <c r="L244" s="41" t="e">
        <f>VLOOKUP(C244,[0]!dlo,3)</f>
        <v>#REF!</v>
      </c>
      <c r="M244" s="67" t="e">
        <f>INDEX(#REF!,E244/5,L244)*0.4</f>
        <v>#REF!</v>
      </c>
      <c r="N244" s="69" t="e">
        <f t="shared" si="16"/>
        <v>#REF!</v>
      </c>
      <c r="O244" s="68">
        <f>VLOOKUP(H244,je,9)</f>
        <v>65.5</v>
      </c>
      <c r="P244" s="68">
        <f t="shared" si="17"/>
        <v>201</v>
      </c>
      <c r="Q244" s="68">
        <v>291</v>
      </c>
      <c r="R244" s="70">
        <f t="shared" si="18"/>
        <v>557.5</v>
      </c>
    </row>
    <row r="245" spans="1:18">
      <c r="A245" s="49">
        <v>236</v>
      </c>
      <c r="B245" s="7" t="s">
        <v>25</v>
      </c>
      <c r="C245" s="7" t="e">
        <f>VLOOKUP(B245,#REF!,3,)</f>
        <v>#REF!</v>
      </c>
      <c r="D245" s="7" t="e">
        <f>VLOOKUP(B245,#REF!,2,)</f>
        <v>#REF!</v>
      </c>
      <c r="E245" s="40">
        <v>50</v>
      </c>
      <c r="F245" s="40">
        <v>10</v>
      </c>
      <c r="G245" s="40">
        <v>12</v>
      </c>
      <c r="H245" s="40">
        <v>50</v>
      </c>
      <c r="I245" s="42">
        <v>0.2</v>
      </c>
      <c r="J245" s="40">
        <v>3</v>
      </c>
      <c r="K245" s="40">
        <v>1</v>
      </c>
      <c r="L245" s="41" t="e">
        <f>VLOOKUP(C245,[0]!dlo,3)</f>
        <v>#REF!</v>
      </c>
      <c r="M245" s="67" t="e">
        <f>INDEX(#REF!,E245/5,L245)*0.4</f>
        <v>#REF!</v>
      </c>
      <c r="N245" s="69" t="e">
        <f t="shared" si="16"/>
        <v>#REF!</v>
      </c>
      <c r="O245" s="68">
        <f>VLOOKUP(H245,li,9)</f>
        <v>206</v>
      </c>
      <c r="P245" s="68">
        <f t="shared" si="17"/>
        <v>390</v>
      </c>
      <c r="Q245" s="68">
        <v>291</v>
      </c>
      <c r="R245" s="70">
        <f t="shared" si="18"/>
        <v>887</v>
      </c>
    </row>
    <row r="246" spans="1:18">
      <c r="A246" s="49">
        <v>237</v>
      </c>
      <c r="B246" s="7" t="s">
        <v>25</v>
      </c>
      <c r="C246" s="7" t="e">
        <f>VLOOKUP(B246,#REF!,3,)</f>
        <v>#REF!</v>
      </c>
      <c r="D246" s="7" t="e">
        <f>VLOOKUP(B246,#REF!,2,)</f>
        <v>#REF!</v>
      </c>
      <c r="E246" s="40">
        <v>50</v>
      </c>
      <c r="F246" s="40">
        <v>10</v>
      </c>
      <c r="G246" s="40">
        <v>12</v>
      </c>
      <c r="H246" s="40">
        <v>50</v>
      </c>
      <c r="I246" s="42">
        <v>0</v>
      </c>
      <c r="J246" s="40">
        <v>3</v>
      </c>
      <c r="K246" s="40">
        <v>1</v>
      </c>
      <c r="L246" s="41" t="e">
        <f>VLOOKUP(C246,[0]!dlo,3)</f>
        <v>#REF!</v>
      </c>
      <c r="M246" s="67" t="e">
        <f>INDEX(#REF!,E246/5,L246)*0.4</f>
        <v>#REF!</v>
      </c>
      <c r="N246" s="69" t="e">
        <f t="shared" si="16"/>
        <v>#REF!</v>
      </c>
      <c r="O246" s="68">
        <f>VLOOKUP(H246,li,9)</f>
        <v>206</v>
      </c>
      <c r="P246" s="68">
        <f t="shared" si="17"/>
        <v>390</v>
      </c>
      <c r="Q246" s="68">
        <v>291</v>
      </c>
      <c r="R246" s="70">
        <f t="shared" si="18"/>
        <v>887</v>
      </c>
    </row>
    <row r="247" spans="1:18">
      <c r="A247" s="49">
        <v>238</v>
      </c>
      <c r="B247" s="7" t="s">
        <v>61</v>
      </c>
      <c r="C247" s="7" t="e">
        <f>VLOOKUP(B247,#REF!,3,)</f>
        <v>#REF!</v>
      </c>
      <c r="D247" s="7" t="e">
        <f>VLOOKUP(B247,#REF!,2,)</f>
        <v>#REF!</v>
      </c>
      <c r="E247" s="40">
        <v>20</v>
      </c>
      <c r="F247" s="40">
        <v>5</v>
      </c>
      <c r="G247" s="40">
        <v>10</v>
      </c>
      <c r="H247" s="40">
        <v>20</v>
      </c>
      <c r="I247" s="42">
        <v>0</v>
      </c>
      <c r="J247" s="40">
        <v>2</v>
      </c>
      <c r="K247" s="40">
        <v>1</v>
      </c>
      <c r="L247" s="41" t="e">
        <f>VLOOKUP(C247,[0]!dlo,3)</f>
        <v>#REF!</v>
      </c>
      <c r="M247" s="67" t="e">
        <f>INDEX(#REF!,E247/5,L247)*0.4</f>
        <v>#REF!</v>
      </c>
      <c r="N247" s="69" t="e">
        <f t="shared" si="16"/>
        <v>#REF!</v>
      </c>
      <c r="O247" s="68">
        <f>VLOOKUP(H247,je,9)</f>
        <v>65.5</v>
      </c>
      <c r="P247" s="68">
        <f t="shared" si="17"/>
        <v>201</v>
      </c>
      <c r="Q247" s="68">
        <v>291</v>
      </c>
      <c r="R247" s="70">
        <f t="shared" si="18"/>
        <v>557.5</v>
      </c>
    </row>
    <row r="248" spans="1:18">
      <c r="A248" s="49">
        <v>239</v>
      </c>
      <c r="B248" s="7" t="s">
        <v>61</v>
      </c>
      <c r="C248" s="7" t="e">
        <f>VLOOKUP(B248,#REF!,3,)</f>
        <v>#REF!</v>
      </c>
      <c r="D248" s="7" t="e">
        <f>VLOOKUP(B248,#REF!,2,)</f>
        <v>#REF!</v>
      </c>
      <c r="E248" s="40">
        <v>15</v>
      </c>
      <c r="F248" s="40">
        <v>4</v>
      </c>
      <c r="G248" s="40">
        <v>8</v>
      </c>
      <c r="H248" s="40">
        <v>20</v>
      </c>
      <c r="I248" s="42">
        <v>0.1</v>
      </c>
      <c r="J248" s="40">
        <v>2</v>
      </c>
      <c r="K248" s="40">
        <v>1</v>
      </c>
      <c r="L248" s="41" t="e">
        <f>VLOOKUP(C248,[0]!dlo,3)</f>
        <v>#REF!</v>
      </c>
      <c r="M248" s="67" t="e">
        <f>INDEX(#REF!,E248/5,L248)*0.4</f>
        <v>#REF!</v>
      </c>
      <c r="N248" s="69" t="e">
        <f t="shared" si="16"/>
        <v>#REF!</v>
      </c>
      <c r="O248" s="68">
        <f>VLOOKUP(H248,je,9)</f>
        <v>65.5</v>
      </c>
      <c r="P248" s="68">
        <f t="shared" si="17"/>
        <v>201</v>
      </c>
      <c r="Q248" s="68">
        <v>291</v>
      </c>
      <c r="R248" s="70">
        <f t="shared" si="18"/>
        <v>557.5</v>
      </c>
    </row>
    <row r="249" spans="1:18">
      <c r="R249" s="65"/>
    </row>
    <row r="250" spans="1:18">
      <c r="A250" s="13"/>
      <c r="B250" s="13"/>
      <c r="C250" s="64" t="s">
        <v>135</v>
      </c>
      <c r="D250" s="71">
        <f>COUNT(A10:A248)</f>
        <v>239</v>
      </c>
      <c r="E250" s="43"/>
      <c r="F250" s="43"/>
      <c r="G250" s="43"/>
      <c r="H250" s="43"/>
      <c r="I250" s="43"/>
      <c r="J250" s="43"/>
      <c r="K250" s="43"/>
      <c r="L250" s="64" t="s">
        <v>134</v>
      </c>
      <c r="M250" s="14" t="e">
        <f>SUM(N10:N249)</f>
        <v>#REF!</v>
      </c>
      <c r="N250" s="17"/>
      <c r="O250" s="17"/>
      <c r="P250" s="17"/>
      <c r="Q250" s="64" t="s">
        <v>136</v>
      </c>
      <c r="R250" s="66">
        <f>SUM(R10:R249)</f>
        <v>155524</v>
      </c>
    </row>
    <row r="251" spans="1:18">
      <c r="A251" s="44"/>
      <c r="B251" s="45"/>
      <c r="C251" s="45"/>
      <c r="D251" s="45"/>
      <c r="E251" s="46"/>
      <c r="F251" s="46"/>
      <c r="G251" s="46"/>
      <c r="H251" s="46"/>
      <c r="I251" s="47"/>
      <c r="J251" s="46"/>
      <c r="K251" s="46"/>
      <c r="L251" s="61" t="s">
        <v>62</v>
      </c>
      <c r="M251" s="62" t="e">
        <f>M250/COUNT(N10:N250)</f>
        <v>#REF!</v>
      </c>
      <c r="N251" s="63"/>
      <c r="O251" s="63"/>
      <c r="P251" s="61"/>
      <c r="Q251" s="61" t="s">
        <v>133</v>
      </c>
      <c r="R251" s="62">
        <f>R250/COUNT(R10:R250)</f>
        <v>648.01666666666665</v>
      </c>
    </row>
    <row r="253" spans="1:18" ht="14.25">
      <c r="A253" s="72" t="s">
        <v>52</v>
      </c>
      <c r="B253" t="s">
        <v>54</v>
      </c>
    </row>
    <row r="254" spans="1:18" ht="14.25">
      <c r="A254" s="72" t="s">
        <v>53</v>
      </c>
      <c r="B254" t="s">
        <v>55</v>
      </c>
    </row>
    <row r="255" spans="1:18" ht="14.25">
      <c r="A255" s="72"/>
    </row>
    <row r="256" spans="1:18" ht="14.25">
      <c r="A256" s="7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1" fitToHeight="6" orientation="landscape" r:id="rId1"/>
  <headerFooter alignWithMargins="0"/>
  <ignoredErrors>
    <ignoredError sqref="O11" formula="1"/>
  </ignoredErrors>
  <legacyDrawing r:id="rId2"/>
  <oleObjects>
    <oleObject progId="Word.Document.8" shapeId="4097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H42"/>
  <sheetViews>
    <sheetView workbookViewId="0">
      <selection activeCell="A20" sqref="A20:I23"/>
    </sheetView>
  </sheetViews>
  <sheetFormatPr defaultRowHeight="12.75"/>
  <cols>
    <col min="1" max="1" width="2.140625" customWidth="1"/>
    <col min="2" max="2" width="41.85546875" bestFit="1" customWidth="1"/>
    <col min="3" max="3" width="3.5703125" bestFit="1" customWidth="1"/>
    <col min="4" max="5" width="9.140625" style="111"/>
    <col min="6" max="6" width="11.7109375" style="111" bestFit="1" customWidth="1"/>
    <col min="7" max="7" width="14.7109375" style="111" bestFit="1" customWidth="1"/>
    <col min="8" max="8" width="58.140625" customWidth="1"/>
  </cols>
  <sheetData>
    <row r="1" spans="1:8" ht="18">
      <c r="A1" s="113" t="s">
        <v>208</v>
      </c>
    </row>
    <row r="2" spans="1:8" ht="18">
      <c r="A2" s="113" t="s">
        <v>209</v>
      </c>
    </row>
    <row r="3" spans="1:8" s="7" customFormat="1">
      <c r="A3" s="6" t="s">
        <v>244</v>
      </c>
      <c r="D3" s="114"/>
      <c r="E3" s="114"/>
      <c r="F3" s="114"/>
      <c r="G3" s="114"/>
    </row>
    <row r="5" spans="1:8" s="115" customFormat="1">
      <c r="A5" s="115" t="s">
        <v>210</v>
      </c>
      <c r="B5" s="115" t="s">
        <v>211</v>
      </c>
      <c r="C5" s="115" t="s">
        <v>213</v>
      </c>
      <c r="D5" s="116" t="s">
        <v>230</v>
      </c>
      <c r="E5" s="116" t="s">
        <v>215</v>
      </c>
      <c r="F5" s="116" t="s">
        <v>245</v>
      </c>
      <c r="G5" s="116" t="s">
        <v>246</v>
      </c>
      <c r="H5" s="115" t="s">
        <v>30</v>
      </c>
    </row>
    <row r="6" spans="1:8" s="115" customFormat="1">
      <c r="D6" s="116"/>
      <c r="E6" s="116" t="s">
        <v>212</v>
      </c>
      <c r="F6" s="116" t="s">
        <v>214</v>
      </c>
      <c r="G6" s="116" t="s">
        <v>214</v>
      </c>
    </row>
    <row r="8" spans="1:8">
      <c r="A8" s="6">
        <v>1</v>
      </c>
      <c r="B8" s="6" t="s">
        <v>217</v>
      </c>
      <c r="C8" t="s">
        <v>90</v>
      </c>
      <c r="D8" s="112">
        <v>421.43</v>
      </c>
      <c r="H8" t="s">
        <v>225</v>
      </c>
    </row>
    <row r="9" spans="1:8">
      <c r="A9" s="6"/>
      <c r="B9" s="7" t="s">
        <v>223</v>
      </c>
      <c r="C9" t="s">
        <v>218</v>
      </c>
      <c r="D9" s="111">
        <v>6</v>
      </c>
      <c r="E9" s="111">
        <v>1500</v>
      </c>
      <c r="F9" s="111">
        <f>E9*D9</f>
        <v>9000</v>
      </c>
      <c r="H9" t="s">
        <v>227</v>
      </c>
    </row>
    <row r="10" spans="1:8">
      <c r="A10" s="6"/>
      <c r="B10" s="7" t="s">
        <v>224</v>
      </c>
      <c r="C10" t="s">
        <v>90</v>
      </c>
      <c r="D10" s="111">
        <v>421.43</v>
      </c>
      <c r="E10" s="111">
        <v>800</v>
      </c>
      <c r="F10" s="111">
        <f>E10*D10</f>
        <v>337144</v>
      </c>
      <c r="H10" t="s">
        <v>226</v>
      </c>
    </row>
    <row r="11" spans="1:8" s="6" customFormat="1">
      <c r="B11" s="6" t="s">
        <v>216</v>
      </c>
      <c r="D11" s="112"/>
      <c r="E11" s="112"/>
      <c r="F11" s="112">
        <f>SUM(F9:F10)</f>
        <v>346144</v>
      </c>
      <c r="G11" s="112"/>
    </row>
    <row r="12" spans="1:8">
      <c r="A12" s="6"/>
      <c r="B12" s="7"/>
    </row>
    <row r="13" spans="1:8">
      <c r="A13" s="6">
        <v>2</v>
      </c>
      <c r="B13" s="6" t="s">
        <v>222</v>
      </c>
      <c r="C13" s="6" t="s">
        <v>90</v>
      </c>
      <c r="D13" s="112">
        <v>4924.1000000000004</v>
      </c>
    </row>
    <row r="14" spans="1:8">
      <c r="A14" s="6"/>
      <c r="B14" s="6"/>
    </row>
    <row r="15" spans="1:8">
      <c r="A15" s="6"/>
      <c r="B15" s="7" t="s">
        <v>221</v>
      </c>
      <c r="C15" t="s">
        <v>220</v>
      </c>
      <c r="D15" s="111">
        <v>21</v>
      </c>
      <c r="E15" s="111">
        <v>2500</v>
      </c>
      <c r="F15" s="111">
        <f>E15*D15</f>
        <v>52500</v>
      </c>
      <c r="H15" t="s">
        <v>231</v>
      </c>
    </row>
    <row r="16" spans="1:8">
      <c r="A16" s="6"/>
      <c r="B16" s="7" t="s">
        <v>228</v>
      </c>
      <c r="C16" t="s">
        <v>90</v>
      </c>
      <c r="D16" s="111">
        <v>300</v>
      </c>
      <c r="E16" s="111">
        <v>55</v>
      </c>
      <c r="F16" s="111">
        <f>E16*D16</f>
        <v>16500</v>
      </c>
      <c r="H16" t="s">
        <v>229</v>
      </c>
    </row>
    <row r="17" spans="1:8">
      <c r="A17" s="6"/>
      <c r="B17" s="7" t="s">
        <v>232</v>
      </c>
      <c r="C17" t="s">
        <v>90</v>
      </c>
      <c r="D17" s="111">
        <v>4924.1000000000004</v>
      </c>
      <c r="E17" s="111">
        <v>250</v>
      </c>
      <c r="F17" s="111">
        <f>E17*D17</f>
        <v>1231025</v>
      </c>
      <c r="H17" t="s">
        <v>236</v>
      </c>
    </row>
    <row r="19" spans="1:8">
      <c r="B19" s="7" t="s">
        <v>247</v>
      </c>
      <c r="C19" t="s">
        <v>90</v>
      </c>
      <c r="D19" s="111">
        <v>4900</v>
      </c>
      <c r="E19" s="111">
        <v>250</v>
      </c>
      <c r="F19" s="111">
        <f t="shared" ref="F19:F29" si="0">E19*D19</f>
        <v>1225000</v>
      </c>
      <c r="H19" t="s">
        <v>248</v>
      </c>
    </row>
    <row r="20" spans="1:8">
      <c r="B20" s="7" t="s">
        <v>249</v>
      </c>
      <c r="C20" t="s">
        <v>220</v>
      </c>
      <c r="D20" s="111">
        <v>20</v>
      </c>
      <c r="E20" s="111">
        <v>3000</v>
      </c>
      <c r="F20" s="111">
        <f t="shared" si="0"/>
        <v>60000</v>
      </c>
    </row>
    <row r="21" spans="1:8">
      <c r="A21" s="6"/>
      <c r="B21" s="7" t="s">
        <v>234</v>
      </c>
      <c r="C21" t="s">
        <v>90</v>
      </c>
      <c r="D21" s="111">
        <v>300</v>
      </c>
      <c r="E21" s="111">
        <v>1200</v>
      </c>
      <c r="F21" s="111">
        <f t="shared" si="0"/>
        <v>360000</v>
      </c>
      <c r="H21" t="s">
        <v>250</v>
      </c>
    </row>
    <row r="22" spans="1:8">
      <c r="A22" s="6"/>
      <c r="B22" s="7" t="s">
        <v>235</v>
      </c>
      <c r="C22" t="s">
        <v>220</v>
      </c>
      <c r="D22" s="111">
        <v>30</v>
      </c>
      <c r="E22" s="111">
        <v>25000</v>
      </c>
      <c r="F22" s="111">
        <f t="shared" si="0"/>
        <v>750000</v>
      </c>
      <c r="H22" t="s">
        <v>240</v>
      </c>
    </row>
    <row r="23" spans="1:8">
      <c r="A23" s="6"/>
      <c r="B23" s="7" t="s">
        <v>233</v>
      </c>
      <c r="C23" t="s">
        <v>90</v>
      </c>
      <c r="D23" s="111">
        <v>4600</v>
      </c>
      <c r="E23" s="111">
        <v>30</v>
      </c>
      <c r="F23" s="111">
        <f t="shared" si="0"/>
        <v>138000</v>
      </c>
    </row>
    <row r="24" spans="1:8">
      <c r="A24" s="6"/>
      <c r="B24" s="7" t="s">
        <v>238</v>
      </c>
      <c r="C24" t="s">
        <v>220</v>
      </c>
      <c r="D24" s="111">
        <v>2400</v>
      </c>
      <c r="E24" s="111">
        <v>160</v>
      </c>
      <c r="F24" s="111">
        <f t="shared" si="0"/>
        <v>384000</v>
      </c>
      <c r="G24" s="111">
        <f>F24</f>
        <v>384000</v>
      </c>
    </row>
    <row r="25" spans="1:8">
      <c r="A25" s="6"/>
      <c r="B25" s="7" t="s">
        <v>237</v>
      </c>
      <c r="C25" t="s">
        <v>220</v>
      </c>
      <c r="D25" s="111">
        <v>200</v>
      </c>
      <c r="E25" s="111">
        <v>320</v>
      </c>
      <c r="F25" s="111">
        <f t="shared" si="0"/>
        <v>64000</v>
      </c>
      <c r="G25" s="111">
        <f>F25</f>
        <v>64000</v>
      </c>
    </row>
    <row r="26" spans="1:8">
      <c r="A26" s="6"/>
      <c r="B26" s="7" t="s">
        <v>239</v>
      </c>
      <c r="C26" t="s">
        <v>220</v>
      </c>
      <c r="D26" s="111">
        <v>60</v>
      </c>
      <c r="E26" s="111">
        <v>600</v>
      </c>
      <c r="F26" s="111">
        <f t="shared" si="0"/>
        <v>36000</v>
      </c>
      <c r="G26" s="111">
        <f>F26</f>
        <v>36000</v>
      </c>
    </row>
    <row r="27" spans="1:8">
      <c r="A27" s="6"/>
      <c r="B27" s="7" t="s">
        <v>241</v>
      </c>
      <c r="C27" t="s">
        <v>220</v>
      </c>
      <c r="D27" s="111">
        <v>40</v>
      </c>
      <c r="E27" s="111">
        <v>4500</v>
      </c>
      <c r="F27" s="111">
        <f t="shared" si="0"/>
        <v>180000</v>
      </c>
      <c r="G27" s="111">
        <f>F27</f>
        <v>180000</v>
      </c>
    </row>
    <row r="28" spans="1:8">
      <c r="A28" s="6"/>
      <c r="B28" s="7" t="s">
        <v>242</v>
      </c>
      <c r="C28" t="s">
        <v>220</v>
      </c>
      <c r="D28" s="111">
        <v>3500</v>
      </c>
      <c r="E28" s="111">
        <v>80</v>
      </c>
      <c r="F28" s="111">
        <f t="shared" si="0"/>
        <v>280000</v>
      </c>
    </row>
    <row r="29" spans="1:8">
      <c r="A29" s="6"/>
      <c r="B29" s="7" t="s">
        <v>243</v>
      </c>
      <c r="C29" t="s">
        <v>90</v>
      </c>
      <c r="D29" s="111">
        <v>4200</v>
      </c>
      <c r="E29" s="111">
        <v>35</v>
      </c>
      <c r="F29" s="111">
        <f t="shared" si="0"/>
        <v>147000</v>
      </c>
    </row>
    <row r="30" spans="1:8">
      <c r="A30" s="6"/>
      <c r="B30" s="6" t="s">
        <v>216</v>
      </c>
      <c r="F30" s="112">
        <f>SUM(F15:F29)</f>
        <v>4924025</v>
      </c>
      <c r="G30" s="112">
        <f>SUM(G24:G29)</f>
        <v>664000</v>
      </c>
    </row>
    <row r="31" spans="1:8">
      <c r="A31" s="6"/>
      <c r="B31" s="7"/>
    </row>
    <row r="32" spans="1:8">
      <c r="A32" s="6">
        <v>3</v>
      </c>
      <c r="B32" s="6" t="s">
        <v>251</v>
      </c>
      <c r="C32" t="s">
        <v>90</v>
      </c>
      <c r="D32" s="112">
        <v>1046.56</v>
      </c>
      <c r="E32" s="111">
        <v>600</v>
      </c>
      <c r="F32" s="112">
        <f>E32*D32</f>
        <v>627936</v>
      </c>
      <c r="H32" t="s">
        <v>219</v>
      </c>
    </row>
    <row r="33" spans="1:8">
      <c r="A33" s="6"/>
      <c r="B33" s="6"/>
      <c r="D33" s="112"/>
      <c r="F33" s="112"/>
      <c r="H33" t="s">
        <v>252</v>
      </c>
    </row>
    <row r="34" spans="1:8">
      <c r="A34" s="6">
        <v>4</v>
      </c>
      <c r="B34" s="6" t="s">
        <v>253</v>
      </c>
      <c r="C34" t="s">
        <v>90</v>
      </c>
      <c r="D34" s="112">
        <v>361.29</v>
      </c>
      <c r="E34" s="111">
        <v>1200</v>
      </c>
      <c r="F34" s="112">
        <f>E34*D34</f>
        <v>433548</v>
      </c>
      <c r="H34" t="s">
        <v>254</v>
      </c>
    </row>
    <row r="35" spans="1:8">
      <c r="A35" s="6"/>
      <c r="B35" s="6"/>
      <c r="D35" s="112"/>
      <c r="F35" s="112"/>
      <c r="H35" t="s">
        <v>252</v>
      </c>
    </row>
    <row r="36" spans="1:8">
      <c r="A36" s="6">
        <v>5</v>
      </c>
      <c r="B36" s="6" t="s">
        <v>259</v>
      </c>
      <c r="C36" t="s">
        <v>90</v>
      </c>
      <c r="D36" s="112">
        <v>488.3</v>
      </c>
      <c r="E36" s="111">
        <v>800</v>
      </c>
      <c r="F36" s="112">
        <f>E36*D36</f>
        <v>390640</v>
      </c>
      <c r="G36" s="112">
        <f>D36*800</f>
        <v>390640</v>
      </c>
      <c r="H36" t="s">
        <v>255</v>
      </c>
    </row>
    <row r="37" spans="1:8">
      <c r="A37" s="6"/>
      <c r="B37" s="6"/>
      <c r="H37" t="s">
        <v>252</v>
      </c>
    </row>
    <row r="38" spans="1:8">
      <c r="A38" s="6"/>
      <c r="B38" s="6" t="s">
        <v>256</v>
      </c>
      <c r="F38" s="112">
        <f>F36+F34+F32+F30+F11</f>
        <v>6722293</v>
      </c>
      <c r="G38" s="117">
        <f>G36+G30</f>
        <v>1054640</v>
      </c>
    </row>
    <row r="39" spans="1:8">
      <c r="A39" s="6"/>
      <c r="B39" s="6"/>
      <c r="G39" s="117"/>
    </row>
    <row r="40" spans="1:8">
      <c r="A40" s="6"/>
      <c r="B40" s="6" t="s">
        <v>257</v>
      </c>
      <c r="C40" t="s">
        <v>220</v>
      </c>
      <c r="D40" s="111">
        <f>D24+D25+D26+D27+500</f>
        <v>3200</v>
      </c>
      <c r="E40" s="111">
        <v>120</v>
      </c>
      <c r="F40" s="111">
        <f>E40*D40</f>
        <v>384000</v>
      </c>
      <c r="G40" s="112">
        <f>F40</f>
        <v>384000</v>
      </c>
    </row>
    <row r="41" spans="1:8">
      <c r="A41" s="6"/>
      <c r="B41" s="6"/>
    </row>
    <row r="42" spans="1:8" s="118" customFormat="1" ht="15.75">
      <c r="B42" s="119" t="s">
        <v>258</v>
      </c>
      <c r="C42" s="120"/>
      <c r="D42" s="121"/>
      <c r="E42" s="121"/>
      <c r="F42" s="121"/>
      <c r="G42" s="122">
        <f>G40+G38</f>
        <v>1438640</v>
      </c>
    </row>
  </sheetData>
  <phoneticPr fontId="8" type="noConversion"/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/>
  </sheetViews>
  <sheetFormatPr defaultRowHeight="12.75"/>
  <cols>
    <col min="2" max="2" width="0" hidden="1" customWidth="1"/>
    <col min="3" max="3" width="24.42578125" customWidth="1"/>
    <col min="4" max="4" width="21.5703125" customWidth="1"/>
    <col min="5" max="5" width="10.7109375" customWidth="1"/>
    <col min="9" max="9" width="16.28515625" customWidth="1"/>
  </cols>
  <sheetData>
    <row r="1" spans="1:16" ht="25.5">
      <c r="A1" s="125" t="s">
        <v>28</v>
      </c>
      <c r="B1" s="125" t="s">
        <v>11</v>
      </c>
      <c r="C1" s="299" t="s">
        <v>0</v>
      </c>
      <c r="D1" s="300"/>
      <c r="E1" s="125" t="s">
        <v>33</v>
      </c>
      <c r="F1" s="125" t="s">
        <v>34</v>
      </c>
      <c r="G1" s="125" t="s">
        <v>36</v>
      </c>
      <c r="H1" s="125" t="s">
        <v>29</v>
      </c>
      <c r="I1" s="125" t="s">
        <v>268</v>
      </c>
    </row>
    <row r="2" spans="1:16">
      <c r="A2" s="192">
        <v>1</v>
      </c>
      <c r="B2" s="184" t="s">
        <v>18</v>
      </c>
      <c r="C2" s="184" t="s">
        <v>263</v>
      </c>
      <c r="D2" s="184" t="s">
        <v>264</v>
      </c>
      <c r="E2" s="185">
        <v>35</v>
      </c>
      <c r="F2" s="185">
        <v>6</v>
      </c>
      <c r="G2" s="185">
        <v>8</v>
      </c>
      <c r="H2" s="185">
        <v>3</v>
      </c>
      <c r="I2" s="186"/>
    </row>
    <row r="3" spans="1:16">
      <c r="A3" s="192">
        <v>2</v>
      </c>
      <c r="B3" s="187"/>
      <c r="C3" s="184" t="s">
        <v>265</v>
      </c>
      <c r="D3" s="184" t="s">
        <v>266</v>
      </c>
      <c r="E3" s="185">
        <v>20</v>
      </c>
      <c r="F3" s="185">
        <v>5</v>
      </c>
      <c r="G3" s="185">
        <v>5</v>
      </c>
      <c r="H3" s="185">
        <v>3</v>
      </c>
      <c r="I3" s="186"/>
    </row>
    <row r="4" spans="1:16">
      <c r="A4" s="192">
        <v>3</v>
      </c>
      <c r="B4" s="184" t="s">
        <v>10</v>
      </c>
      <c r="C4" s="184" t="s">
        <v>9</v>
      </c>
      <c r="D4" s="184" t="s">
        <v>267</v>
      </c>
      <c r="E4" s="185">
        <v>35</v>
      </c>
      <c r="F4" s="185">
        <v>8</v>
      </c>
      <c r="G4" s="185">
        <v>10</v>
      </c>
      <c r="H4" s="185">
        <v>3</v>
      </c>
      <c r="I4" s="186"/>
    </row>
    <row r="5" spans="1:16">
      <c r="A5" s="192">
        <v>4</v>
      </c>
      <c r="B5" s="184"/>
      <c r="C5" s="184" t="s">
        <v>265</v>
      </c>
      <c r="D5" s="184" t="s">
        <v>266</v>
      </c>
      <c r="E5" s="185">
        <v>15</v>
      </c>
      <c r="F5" s="185">
        <v>5</v>
      </c>
      <c r="G5" s="185">
        <v>6</v>
      </c>
      <c r="H5" s="185">
        <v>3</v>
      </c>
      <c r="I5" s="186"/>
    </row>
    <row r="6" spans="1:16">
      <c r="A6" s="192">
        <v>5</v>
      </c>
      <c r="B6" s="184" t="s">
        <v>18</v>
      </c>
      <c r="C6" s="184" t="str">
        <f>VLOOKUP(B6,[1]Zkr!A$1:C$65536,3,)</f>
        <v>Juglans regia cult.</v>
      </c>
      <c r="D6" s="184" t="str">
        <f>VLOOKUP(B6,[1]Zkr!A$1:D$65536,2,)</f>
        <v>ořešák královský</v>
      </c>
      <c r="E6" s="185">
        <v>60</v>
      </c>
      <c r="F6" s="185">
        <v>9</v>
      </c>
      <c r="G6" s="185">
        <v>12</v>
      </c>
      <c r="H6" s="185">
        <v>3</v>
      </c>
      <c r="I6" s="186"/>
    </row>
    <row r="7" spans="1:16">
      <c r="A7" s="192">
        <v>6</v>
      </c>
      <c r="B7" s="184" t="s">
        <v>18</v>
      </c>
      <c r="C7" s="184" t="str">
        <f>VLOOKUP(B7,[1]Zkr!A$1:C$65536,3,)</f>
        <v>Juglans regia cult.</v>
      </c>
      <c r="D7" s="184" t="str">
        <f>VLOOKUP(B7,[1]Zkr!A$1:D$65536,2,)</f>
        <v>ořešák královský</v>
      </c>
      <c r="E7" s="185">
        <v>15</v>
      </c>
      <c r="F7" s="185">
        <v>4</v>
      </c>
      <c r="G7" s="185">
        <v>5</v>
      </c>
      <c r="H7" s="185">
        <v>2</v>
      </c>
      <c r="I7" s="186"/>
    </row>
    <row r="8" spans="1:16">
      <c r="A8" s="192">
        <v>7</v>
      </c>
      <c r="B8" s="184"/>
      <c r="C8" s="184" t="s">
        <v>265</v>
      </c>
      <c r="D8" s="184" t="s">
        <v>266</v>
      </c>
      <c r="E8" s="185">
        <v>10</v>
      </c>
      <c r="F8" s="185">
        <v>4</v>
      </c>
      <c r="G8" s="185">
        <v>5</v>
      </c>
      <c r="H8" s="185">
        <v>3</v>
      </c>
      <c r="I8" s="186"/>
    </row>
    <row r="9" spans="1:16">
      <c r="A9" s="192">
        <v>8</v>
      </c>
      <c r="B9" s="184" t="s">
        <v>18</v>
      </c>
      <c r="C9" s="184" t="s">
        <v>265</v>
      </c>
      <c r="D9" s="184" t="s">
        <v>266</v>
      </c>
      <c r="E9" s="185">
        <v>20</v>
      </c>
      <c r="F9" s="185">
        <v>5</v>
      </c>
      <c r="G9" s="185">
        <v>6</v>
      </c>
      <c r="H9" s="185">
        <v>2</v>
      </c>
      <c r="I9" s="186"/>
    </row>
    <row r="10" spans="1:16">
      <c r="A10" s="192">
        <v>9</v>
      </c>
      <c r="B10" s="184"/>
      <c r="C10" s="184" t="s">
        <v>265</v>
      </c>
      <c r="D10" s="184" t="s">
        <v>266</v>
      </c>
      <c r="E10" s="185">
        <v>30</v>
      </c>
      <c r="F10" s="185">
        <v>4</v>
      </c>
      <c r="G10" s="185">
        <v>4</v>
      </c>
      <c r="H10" s="185">
        <v>5</v>
      </c>
      <c r="I10" s="188" t="s">
        <v>333</v>
      </c>
    </row>
    <row r="11" spans="1:16">
      <c r="A11" s="192">
        <v>10</v>
      </c>
      <c r="B11" s="184"/>
      <c r="C11" s="184" t="s">
        <v>265</v>
      </c>
      <c r="D11" s="184" t="s">
        <v>266</v>
      </c>
      <c r="E11" s="185">
        <v>20</v>
      </c>
      <c r="F11" s="185">
        <v>6</v>
      </c>
      <c r="G11" s="185">
        <v>4</v>
      </c>
      <c r="H11" s="185">
        <v>3</v>
      </c>
      <c r="I11" s="188" t="s">
        <v>269</v>
      </c>
    </row>
    <row r="12" spans="1:16">
      <c r="A12" s="192">
        <v>11</v>
      </c>
      <c r="B12" s="184"/>
      <c r="C12" s="184" t="s">
        <v>265</v>
      </c>
      <c r="D12" s="184" t="s">
        <v>266</v>
      </c>
      <c r="E12" s="185">
        <v>20</v>
      </c>
      <c r="F12" s="185">
        <v>7</v>
      </c>
      <c r="G12" s="185">
        <v>4</v>
      </c>
      <c r="H12" s="185">
        <v>2</v>
      </c>
      <c r="I12" s="186"/>
    </row>
    <row r="13" spans="1:16">
      <c r="A13" s="192">
        <v>12</v>
      </c>
      <c r="B13" s="184"/>
      <c r="C13" s="184" t="s">
        <v>265</v>
      </c>
      <c r="D13" s="184" t="s">
        <v>266</v>
      </c>
      <c r="E13" s="185">
        <v>25</v>
      </c>
      <c r="F13" s="185">
        <v>7</v>
      </c>
      <c r="G13" s="185">
        <v>5</v>
      </c>
      <c r="H13" s="185">
        <v>3</v>
      </c>
      <c r="I13" s="186"/>
    </row>
    <row r="14" spans="1:16">
      <c r="A14" s="192">
        <v>13</v>
      </c>
      <c r="B14" s="184" t="s">
        <v>18</v>
      </c>
      <c r="C14" s="184" t="s">
        <v>8</v>
      </c>
      <c r="D14" s="184" t="s">
        <v>7</v>
      </c>
      <c r="E14" s="185">
        <v>15</v>
      </c>
      <c r="F14" s="185">
        <v>5</v>
      </c>
      <c r="G14" s="185">
        <v>5</v>
      </c>
      <c r="H14" s="185">
        <v>2</v>
      </c>
      <c r="I14" s="186"/>
    </row>
    <row r="15" spans="1:16">
      <c r="A15" s="192">
        <v>14</v>
      </c>
      <c r="B15" s="184"/>
      <c r="C15" s="184" t="s">
        <v>265</v>
      </c>
      <c r="D15" s="184" t="s">
        <v>266</v>
      </c>
      <c r="E15" s="185">
        <v>30</v>
      </c>
      <c r="F15" s="185">
        <v>5</v>
      </c>
      <c r="G15" s="185">
        <v>4</v>
      </c>
      <c r="H15" s="185">
        <v>2</v>
      </c>
      <c r="I15" s="186"/>
      <c r="P15" s="298"/>
    </row>
    <row r="16" spans="1:16">
      <c r="A16" s="192">
        <v>15</v>
      </c>
      <c r="B16" s="184"/>
      <c r="C16" s="184" t="s">
        <v>286</v>
      </c>
      <c r="D16" s="184" t="s">
        <v>287</v>
      </c>
      <c r="E16" s="185">
        <v>10</v>
      </c>
      <c r="F16" s="185">
        <v>3</v>
      </c>
      <c r="G16" s="185">
        <v>4</v>
      </c>
      <c r="H16" s="185">
        <v>2</v>
      </c>
      <c r="I16" s="186"/>
      <c r="P16" s="298"/>
    </row>
    <row r="17" spans="1:16">
      <c r="A17" s="192">
        <v>16</v>
      </c>
      <c r="B17" s="184"/>
      <c r="C17" s="184" t="s">
        <v>8</v>
      </c>
      <c r="D17" s="184" t="s">
        <v>7</v>
      </c>
      <c r="E17" s="185">
        <v>40</v>
      </c>
      <c r="F17" s="185">
        <v>6</v>
      </c>
      <c r="G17" s="185">
        <v>8</v>
      </c>
      <c r="H17" s="185">
        <v>3</v>
      </c>
      <c r="I17" s="186" t="s">
        <v>332</v>
      </c>
      <c r="P17" s="298"/>
    </row>
    <row r="18" spans="1:16">
      <c r="A18" s="192">
        <v>17</v>
      </c>
      <c r="B18" s="184"/>
      <c r="C18" s="184" t="s">
        <v>265</v>
      </c>
      <c r="D18" s="184" t="s">
        <v>266</v>
      </c>
      <c r="E18" s="185">
        <v>25</v>
      </c>
      <c r="F18" s="185">
        <v>7</v>
      </c>
      <c r="G18" s="185">
        <v>7</v>
      </c>
      <c r="H18" s="185">
        <v>3</v>
      </c>
      <c r="I18" s="186"/>
      <c r="P18" s="298"/>
    </row>
    <row r="19" spans="1:16">
      <c r="A19" s="192">
        <v>18</v>
      </c>
      <c r="B19" s="184" t="s">
        <v>23</v>
      </c>
      <c r="C19" s="184" t="str">
        <f>VLOOKUP(B19,[1]Zkr!A$1:C$65536,3,)</f>
        <v>Pyrus communis cult.</v>
      </c>
      <c r="D19" s="184" t="str">
        <f>VLOOKUP(B19,[1]Zkr!A$1:D$65536,2,)</f>
        <v>hrušeň</v>
      </c>
      <c r="E19" s="185">
        <v>40</v>
      </c>
      <c r="F19" s="185">
        <v>5</v>
      </c>
      <c r="G19" s="185">
        <v>8</v>
      </c>
      <c r="H19" s="185">
        <v>3</v>
      </c>
      <c r="I19" s="186"/>
      <c r="P19" s="298"/>
    </row>
    <row r="20" spans="1:16">
      <c r="A20" s="192">
        <v>19</v>
      </c>
      <c r="B20" s="184" t="s">
        <v>10</v>
      </c>
      <c r="C20" s="184" t="str">
        <f>VLOOKUP(B20,[1]Zkr!A$1:C$65536,3,)</f>
        <v>Robinia pseudoacacia</v>
      </c>
      <c r="D20" s="184" t="str">
        <f>VLOOKUP(B20,[1]Zkr!A$1:D$65536,2,)</f>
        <v>trnovník akát</v>
      </c>
      <c r="E20" s="185">
        <v>30</v>
      </c>
      <c r="F20" s="185">
        <v>7</v>
      </c>
      <c r="G20" s="185">
        <v>8</v>
      </c>
      <c r="H20" s="185">
        <v>2</v>
      </c>
      <c r="I20" s="186"/>
      <c r="P20" s="124"/>
    </row>
    <row r="21" spans="1:16">
      <c r="A21" s="193">
        <v>20</v>
      </c>
      <c r="B21" s="189" t="s">
        <v>10</v>
      </c>
      <c r="C21" s="189" t="str">
        <f>VLOOKUP(B21,[1]Zkr!A$1:C$65536,3,)</f>
        <v>Robinia pseudoacacia</v>
      </c>
      <c r="D21" s="189" t="str">
        <f>VLOOKUP(B21,[1]Zkr!A$1:D$65536,2,)</f>
        <v>trnovník akát</v>
      </c>
      <c r="E21" s="190">
        <v>60</v>
      </c>
      <c r="F21" s="190">
        <v>5</v>
      </c>
      <c r="G21" s="190">
        <v>12</v>
      </c>
      <c r="H21" s="185">
        <v>3</v>
      </c>
      <c r="I21" s="186"/>
    </row>
    <row r="22" spans="1:16">
      <c r="A22" s="193">
        <v>21</v>
      </c>
      <c r="B22" s="189" t="s">
        <v>10</v>
      </c>
      <c r="C22" s="189" t="str">
        <f>VLOOKUP(B22,[1]Zkr!A$1:C$65536,3,)</f>
        <v>Robinia pseudoacacia</v>
      </c>
      <c r="D22" s="189" t="str">
        <f>VLOOKUP(B22,[1]Zkr!A$1:D$65536,2,)</f>
        <v>trnovník akát</v>
      </c>
      <c r="E22" s="190">
        <v>60</v>
      </c>
      <c r="F22" s="190">
        <v>5</v>
      </c>
      <c r="G22" s="190">
        <v>12</v>
      </c>
      <c r="H22" s="185">
        <v>3</v>
      </c>
      <c r="I22" s="186"/>
    </row>
    <row r="23" spans="1:16">
      <c r="A23" s="193">
        <v>22</v>
      </c>
      <c r="B23" s="189"/>
      <c r="C23" s="189" t="s">
        <v>299</v>
      </c>
      <c r="D23" s="189" t="s">
        <v>300</v>
      </c>
      <c r="E23" s="190">
        <v>60</v>
      </c>
      <c r="F23" s="190">
        <v>7</v>
      </c>
      <c r="G23" s="190">
        <v>10</v>
      </c>
      <c r="H23" s="185">
        <v>3</v>
      </c>
      <c r="I23" s="186"/>
    </row>
    <row r="24" spans="1:16">
      <c r="A24" s="193">
        <v>23</v>
      </c>
      <c r="B24" s="189"/>
      <c r="C24" s="189" t="s">
        <v>8</v>
      </c>
      <c r="D24" s="189" t="s">
        <v>7</v>
      </c>
      <c r="E24" s="190">
        <v>50</v>
      </c>
      <c r="F24" s="190">
        <v>7</v>
      </c>
      <c r="G24" s="190">
        <v>10</v>
      </c>
      <c r="H24" s="185">
        <v>3</v>
      </c>
      <c r="I24" s="186"/>
    </row>
    <row r="25" spans="1:16">
      <c r="A25" s="193">
        <v>24</v>
      </c>
      <c r="B25" s="189" t="s">
        <v>10</v>
      </c>
      <c r="C25" s="189" t="s">
        <v>8</v>
      </c>
      <c r="D25" s="189" t="s">
        <v>7</v>
      </c>
      <c r="E25" s="190">
        <v>30</v>
      </c>
      <c r="F25" s="190">
        <v>6</v>
      </c>
      <c r="G25" s="190">
        <v>8</v>
      </c>
      <c r="H25" s="185">
        <v>2</v>
      </c>
      <c r="I25" s="186"/>
    </row>
    <row r="26" spans="1:16">
      <c r="A26" s="193">
        <v>25</v>
      </c>
      <c r="B26" s="189" t="s">
        <v>10</v>
      </c>
      <c r="C26" s="189" t="s">
        <v>8</v>
      </c>
      <c r="D26" s="189" t="s">
        <v>7</v>
      </c>
      <c r="E26" s="190">
        <v>30</v>
      </c>
      <c r="F26" s="190">
        <v>6</v>
      </c>
      <c r="G26" s="190">
        <v>8</v>
      </c>
      <c r="H26" s="185">
        <v>2</v>
      </c>
      <c r="I26" s="186"/>
    </row>
    <row r="27" spans="1:16">
      <c r="A27" s="193">
        <v>26</v>
      </c>
      <c r="B27" s="189"/>
      <c r="C27" s="189" t="s">
        <v>8</v>
      </c>
      <c r="D27" s="189" t="s">
        <v>7</v>
      </c>
      <c r="E27" s="190">
        <v>25</v>
      </c>
      <c r="F27" s="190">
        <v>6</v>
      </c>
      <c r="G27" s="190">
        <v>7</v>
      </c>
      <c r="H27" s="185">
        <v>3</v>
      </c>
      <c r="I27" s="186"/>
    </row>
    <row r="28" spans="1:16">
      <c r="A28" s="193">
        <v>27</v>
      </c>
      <c r="B28" s="189"/>
      <c r="C28" s="189" t="s">
        <v>8</v>
      </c>
      <c r="D28" s="189" t="s">
        <v>7</v>
      </c>
      <c r="E28" s="190">
        <v>25</v>
      </c>
      <c r="F28" s="190">
        <v>5</v>
      </c>
      <c r="G28" s="190">
        <v>6</v>
      </c>
      <c r="H28" s="185">
        <v>3</v>
      </c>
      <c r="I28" s="186"/>
    </row>
    <row r="29" spans="1:16">
      <c r="A29" s="193">
        <v>28</v>
      </c>
      <c r="B29" s="189"/>
      <c r="C29" s="189" t="s">
        <v>8</v>
      </c>
      <c r="D29" s="189" t="s">
        <v>7</v>
      </c>
      <c r="E29" s="190">
        <v>25</v>
      </c>
      <c r="F29" s="190">
        <v>6</v>
      </c>
      <c r="G29" s="190">
        <v>7</v>
      </c>
      <c r="H29" s="185">
        <v>2</v>
      </c>
      <c r="I29" s="186"/>
    </row>
    <row r="30" spans="1:16">
      <c r="A30" s="193"/>
      <c r="B30" s="189"/>
      <c r="C30" s="189"/>
      <c r="D30" s="189"/>
      <c r="E30" s="190"/>
      <c r="F30" s="190"/>
      <c r="G30" s="190"/>
      <c r="H30" s="185"/>
      <c r="I30" s="186"/>
    </row>
    <row r="31" spans="1:16">
      <c r="A31" s="192">
        <v>29</v>
      </c>
      <c r="B31" s="184" t="s">
        <v>10</v>
      </c>
      <c r="C31" s="184" t="str">
        <f>VLOOKUP(B31,[1]Zkr!A$1:C$65536,3,)</f>
        <v>Robinia pseudoacacia</v>
      </c>
      <c r="D31" s="184" t="str">
        <f>VLOOKUP(B31,[1]Zkr!A$1:D$65536,2,)</f>
        <v>trnovník akát</v>
      </c>
      <c r="E31" s="185">
        <v>50</v>
      </c>
      <c r="F31" s="185">
        <v>9</v>
      </c>
      <c r="G31" s="185">
        <v>11</v>
      </c>
      <c r="H31" s="185">
        <v>3</v>
      </c>
      <c r="I31" s="186"/>
    </row>
    <row r="32" spans="1:16">
      <c r="A32" s="194"/>
      <c r="B32" s="187"/>
      <c r="C32" s="187"/>
      <c r="D32" s="187"/>
      <c r="E32" s="191"/>
      <c r="F32" s="191"/>
      <c r="G32" s="191"/>
      <c r="H32" s="185"/>
      <c r="I32" s="186"/>
    </row>
    <row r="33" spans="1:9">
      <c r="A33" s="192">
        <v>30</v>
      </c>
      <c r="B33" s="184" t="s">
        <v>5</v>
      </c>
      <c r="C33" s="184" t="s">
        <v>318</v>
      </c>
      <c r="D33" s="184" t="s">
        <v>319</v>
      </c>
      <c r="E33" s="185">
        <v>20</v>
      </c>
      <c r="F33" s="185">
        <v>7</v>
      </c>
      <c r="G33" s="185">
        <v>7</v>
      </c>
      <c r="H33" s="185">
        <v>2</v>
      </c>
      <c r="I33" s="186" t="s">
        <v>317</v>
      </c>
    </row>
    <row r="34" spans="1:9">
      <c r="A34" s="194"/>
      <c r="B34" s="187"/>
      <c r="C34" s="187"/>
      <c r="D34" s="187"/>
      <c r="E34" s="191"/>
      <c r="F34" s="191"/>
      <c r="G34" s="191"/>
      <c r="H34" s="185"/>
      <c r="I34" s="186"/>
    </row>
    <row r="35" spans="1:9">
      <c r="A35" s="192">
        <v>31</v>
      </c>
      <c r="B35" s="184" t="s">
        <v>5</v>
      </c>
      <c r="C35" s="184" t="s">
        <v>316</v>
      </c>
      <c r="D35" s="184" t="s">
        <v>315</v>
      </c>
      <c r="E35" s="185">
        <v>30</v>
      </c>
      <c r="F35" s="185">
        <v>4</v>
      </c>
      <c r="G35" s="185">
        <v>7</v>
      </c>
      <c r="H35" s="185">
        <v>2</v>
      </c>
      <c r="I35" s="186"/>
    </row>
    <row r="36" spans="1:9">
      <c r="A36" s="195"/>
      <c r="B36" s="195"/>
      <c r="C36" s="195"/>
      <c r="D36" s="195"/>
      <c r="E36" s="195"/>
      <c r="F36" s="195"/>
      <c r="G36" s="195"/>
      <c r="H36" s="195"/>
      <c r="I36" s="195"/>
    </row>
    <row r="42" spans="1:9" ht="25.5">
      <c r="A42" s="125" t="s">
        <v>28</v>
      </c>
      <c r="B42" s="125" t="s">
        <v>11</v>
      </c>
      <c r="C42" s="299" t="s">
        <v>0</v>
      </c>
      <c r="D42" s="300"/>
      <c r="E42" s="125" t="s">
        <v>33</v>
      </c>
      <c r="F42" s="125" t="s">
        <v>34</v>
      </c>
      <c r="G42" s="125" t="s">
        <v>36</v>
      </c>
      <c r="H42" s="125" t="s">
        <v>29</v>
      </c>
      <c r="I42" s="125" t="s">
        <v>268</v>
      </c>
    </row>
    <row r="43" spans="1:9">
      <c r="A43" s="192">
        <v>15</v>
      </c>
      <c r="B43" s="184"/>
      <c r="C43" s="184" t="s">
        <v>286</v>
      </c>
      <c r="D43" s="184" t="s">
        <v>287</v>
      </c>
      <c r="E43" s="185">
        <v>10</v>
      </c>
      <c r="F43" s="185">
        <v>3</v>
      </c>
      <c r="G43" s="185">
        <v>4</v>
      </c>
      <c r="H43" s="185">
        <v>2</v>
      </c>
      <c r="I43" s="186"/>
    </row>
    <row r="44" spans="1:9">
      <c r="A44" s="192">
        <v>16</v>
      </c>
      <c r="B44" s="184"/>
      <c r="C44" s="184" t="s">
        <v>8</v>
      </c>
      <c r="D44" s="184" t="s">
        <v>7</v>
      </c>
      <c r="E44" s="185">
        <v>40</v>
      </c>
      <c r="F44" s="185">
        <v>6</v>
      </c>
      <c r="G44" s="185">
        <v>8</v>
      </c>
      <c r="H44" s="185">
        <v>3</v>
      </c>
      <c r="I44" s="186" t="s">
        <v>332</v>
      </c>
    </row>
    <row r="45" spans="1:9">
      <c r="A45" s="192">
        <v>17</v>
      </c>
      <c r="B45" s="184"/>
      <c r="C45" s="184" t="s">
        <v>265</v>
      </c>
      <c r="D45" s="184" t="s">
        <v>266</v>
      </c>
      <c r="E45" s="185">
        <v>25</v>
      </c>
      <c r="F45" s="185">
        <v>7</v>
      </c>
      <c r="G45" s="185">
        <v>7</v>
      </c>
      <c r="H45" s="185">
        <v>3</v>
      </c>
      <c r="I45" s="186"/>
    </row>
    <row r="46" spans="1:9">
      <c r="A46" s="192">
        <v>18</v>
      </c>
      <c r="B46" s="184" t="s">
        <v>23</v>
      </c>
      <c r="C46" s="184" t="str">
        <f>VLOOKUP(B46,[1]Zkr!A$1:C$65536,3,)</f>
        <v>Pyrus communis cult.</v>
      </c>
      <c r="D46" s="184" t="str">
        <f>VLOOKUP(B46,[1]Zkr!A$1:D$65536,2,)</f>
        <v>hrušeň</v>
      </c>
      <c r="E46" s="185">
        <v>40</v>
      </c>
      <c r="F46" s="185">
        <v>5</v>
      </c>
      <c r="G46" s="185">
        <v>8</v>
      </c>
      <c r="H46" s="185">
        <v>3</v>
      </c>
      <c r="I46" s="186"/>
    </row>
    <row r="47" spans="1:9">
      <c r="A47" s="192">
        <v>19</v>
      </c>
      <c r="B47" s="184" t="s">
        <v>10</v>
      </c>
      <c r="C47" s="184" t="str">
        <f>VLOOKUP(B47,[1]Zkr!A$1:C$65536,3,)</f>
        <v>Robinia pseudoacacia</v>
      </c>
      <c r="D47" s="184" t="str">
        <f>VLOOKUP(B47,[1]Zkr!A$1:D$65536,2,)</f>
        <v>trnovník akát</v>
      </c>
      <c r="E47" s="185">
        <v>30</v>
      </c>
      <c r="F47" s="185">
        <v>7</v>
      </c>
      <c r="G47" s="185">
        <v>8</v>
      </c>
      <c r="H47" s="185">
        <v>2</v>
      </c>
      <c r="I47" s="186"/>
    </row>
    <row r="48" spans="1:9">
      <c r="A48" s="193">
        <v>20</v>
      </c>
      <c r="B48" s="189" t="s">
        <v>10</v>
      </c>
      <c r="C48" s="189" t="str">
        <f>VLOOKUP(B48,[1]Zkr!A$1:C$65536,3,)</f>
        <v>Robinia pseudoacacia</v>
      </c>
      <c r="D48" s="189" t="str">
        <f>VLOOKUP(B48,[1]Zkr!A$1:D$65536,2,)</f>
        <v>trnovník akát</v>
      </c>
      <c r="E48" s="190">
        <v>60</v>
      </c>
      <c r="F48" s="190">
        <v>5</v>
      </c>
      <c r="G48" s="190">
        <v>12</v>
      </c>
      <c r="H48" s="185">
        <v>3</v>
      </c>
      <c r="I48" s="186"/>
    </row>
    <row r="49" spans="1:9">
      <c r="A49" s="193">
        <v>21</v>
      </c>
      <c r="B49" s="189" t="s">
        <v>10</v>
      </c>
      <c r="C49" s="189" t="str">
        <f>VLOOKUP(B49,[1]Zkr!A$1:C$65536,3,)</f>
        <v>Robinia pseudoacacia</v>
      </c>
      <c r="D49" s="189" t="str">
        <f>VLOOKUP(B49,[1]Zkr!A$1:D$65536,2,)</f>
        <v>trnovník akát</v>
      </c>
      <c r="E49" s="190">
        <v>60</v>
      </c>
      <c r="F49" s="190">
        <v>5</v>
      </c>
      <c r="G49" s="190">
        <v>12</v>
      </c>
      <c r="H49" s="185">
        <v>3</v>
      </c>
      <c r="I49" s="186"/>
    </row>
    <row r="50" spans="1:9">
      <c r="A50" s="193">
        <v>22</v>
      </c>
      <c r="B50" s="189"/>
      <c r="C50" s="189" t="s">
        <v>299</v>
      </c>
      <c r="D50" s="189" t="s">
        <v>300</v>
      </c>
      <c r="E50" s="190">
        <v>60</v>
      </c>
      <c r="F50" s="190">
        <v>7</v>
      </c>
      <c r="G50" s="190">
        <v>10</v>
      </c>
      <c r="H50" s="185">
        <v>3</v>
      </c>
      <c r="I50" s="186"/>
    </row>
    <row r="51" spans="1:9">
      <c r="A51" s="193">
        <v>23</v>
      </c>
      <c r="B51" s="189"/>
      <c r="C51" s="189" t="s">
        <v>8</v>
      </c>
      <c r="D51" s="189" t="s">
        <v>7</v>
      </c>
      <c r="E51" s="190">
        <v>50</v>
      </c>
      <c r="F51" s="190">
        <v>7</v>
      </c>
      <c r="G51" s="190">
        <v>10</v>
      </c>
      <c r="H51" s="185">
        <v>3</v>
      </c>
      <c r="I51" s="186"/>
    </row>
    <row r="52" spans="1:9">
      <c r="A52" s="193">
        <v>24</v>
      </c>
      <c r="B52" s="189" t="s">
        <v>10</v>
      </c>
      <c r="C52" s="189" t="s">
        <v>8</v>
      </c>
      <c r="D52" s="189" t="s">
        <v>7</v>
      </c>
      <c r="E52" s="190">
        <v>30</v>
      </c>
      <c r="F52" s="190">
        <v>6</v>
      </c>
      <c r="G52" s="190">
        <v>8</v>
      </c>
      <c r="H52" s="185">
        <v>2</v>
      </c>
      <c r="I52" s="186"/>
    </row>
    <row r="53" spans="1:9">
      <c r="A53" s="193">
        <v>25</v>
      </c>
      <c r="B53" s="189" t="s">
        <v>10</v>
      </c>
      <c r="C53" s="189" t="s">
        <v>8</v>
      </c>
      <c r="D53" s="189" t="s">
        <v>7</v>
      </c>
      <c r="E53" s="190">
        <v>30</v>
      </c>
      <c r="F53" s="190">
        <v>6</v>
      </c>
      <c r="G53" s="190">
        <v>8</v>
      </c>
      <c r="H53" s="185">
        <v>2</v>
      </c>
      <c r="I53" s="186"/>
    </row>
    <row r="54" spans="1:9">
      <c r="A54" s="193">
        <v>26</v>
      </c>
      <c r="B54" s="189"/>
      <c r="C54" s="189" t="s">
        <v>8</v>
      </c>
      <c r="D54" s="189" t="s">
        <v>7</v>
      </c>
      <c r="E54" s="190">
        <v>25</v>
      </c>
      <c r="F54" s="190">
        <v>6</v>
      </c>
      <c r="G54" s="190">
        <v>7</v>
      </c>
      <c r="H54" s="185">
        <v>3</v>
      </c>
      <c r="I54" s="186"/>
    </row>
    <row r="55" spans="1:9">
      <c r="A55" s="193">
        <v>27</v>
      </c>
      <c r="B55" s="189"/>
      <c r="C55" s="189" t="s">
        <v>8</v>
      </c>
      <c r="D55" s="189" t="s">
        <v>7</v>
      </c>
      <c r="E55" s="190">
        <v>25</v>
      </c>
      <c r="F55" s="190">
        <v>5</v>
      </c>
      <c r="G55" s="190">
        <v>6</v>
      </c>
      <c r="H55" s="185">
        <v>3</v>
      </c>
      <c r="I55" s="186"/>
    </row>
    <row r="56" spans="1:9">
      <c r="A56" s="193">
        <v>28</v>
      </c>
      <c r="B56" s="189"/>
      <c r="C56" s="189" t="s">
        <v>8</v>
      </c>
      <c r="D56" s="189" t="s">
        <v>7</v>
      </c>
      <c r="E56" s="190">
        <v>25</v>
      </c>
      <c r="F56" s="190">
        <v>6</v>
      </c>
      <c r="G56" s="190">
        <v>7</v>
      </c>
      <c r="H56" s="185">
        <v>2</v>
      </c>
      <c r="I56" s="186"/>
    </row>
    <row r="57" spans="1:9" ht="25.5">
      <c r="A57" s="125" t="s">
        <v>28</v>
      </c>
      <c r="B57" s="125" t="s">
        <v>11</v>
      </c>
      <c r="C57" s="299" t="s">
        <v>0</v>
      </c>
      <c r="D57" s="300"/>
      <c r="E57" s="125" t="s">
        <v>33</v>
      </c>
      <c r="F57" s="125" t="s">
        <v>34</v>
      </c>
      <c r="G57" s="125" t="s">
        <v>36</v>
      </c>
      <c r="H57" s="125" t="s">
        <v>29</v>
      </c>
      <c r="I57" s="125" t="s">
        <v>268</v>
      </c>
    </row>
    <row r="58" spans="1:9">
      <c r="A58" s="192">
        <v>29</v>
      </c>
      <c r="B58" s="184" t="s">
        <v>10</v>
      </c>
      <c r="C58" s="184" t="str">
        <f>VLOOKUP(B58,[1]Zkr!A$1:C$65536,3,)</f>
        <v>Robinia pseudoacacia</v>
      </c>
      <c r="D58" s="184" t="str">
        <f>VLOOKUP(B58,[1]Zkr!A$1:D$65536,2,)</f>
        <v>trnovník akát</v>
      </c>
      <c r="E58" s="185">
        <v>50</v>
      </c>
      <c r="F58" s="185">
        <v>9</v>
      </c>
      <c r="G58" s="185">
        <v>11</v>
      </c>
      <c r="H58" s="185">
        <v>3</v>
      </c>
      <c r="I58" s="186"/>
    </row>
    <row r="60" spans="1:9" ht="25.5">
      <c r="A60" s="125" t="s">
        <v>28</v>
      </c>
      <c r="B60" s="125" t="s">
        <v>11</v>
      </c>
      <c r="C60" s="299" t="s">
        <v>0</v>
      </c>
      <c r="D60" s="300"/>
      <c r="E60" s="125" t="s">
        <v>33</v>
      </c>
      <c r="F60" s="125" t="s">
        <v>34</v>
      </c>
      <c r="G60" s="125" t="s">
        <v>36</v>
      </c>
      <c r="H60" s="125" t="s">
        <v>29</v>
      </c>
      <c r="I60" s="125" t="s">
        <v>268</v>
      </c>
    </row>
    <row r="61" spans="1:9">
      <c r="A61" s="192">
        <v>30</v>
      </c>
      <c r="B61" s="184" t="s">
        <v>5</v>
      </c>
      <c r="C61" s="184" t="s">
        <v>318</v>
      </c>
      <c r="D61" s="184" t="s">
        <v>319</v>
      </c>
      <c r="E61" s="185">
        <v>20</v>
      </c>
      <c r="F61" s="185">
        <v>7</v>
      </c>
      <c r="G61" s="185">
        <v>7</v>
      </c>
      <c r="H61" s="185">
        <v>2</v>
      </c>
      <c r="I61" s="186" t="s">
        <v>317</v>
      </c>
    </row>
    <row r="62" spans="1:9">
      <c r="A62" s="192">
        <v>31</v>
      </c>
      <c r="B62" s="184" t="s">
        <v>5</v>
      </c>
      <c r="C62" s="184" t="s">
        <v>316</v>
      </c>
      <c r="D62" s="184" t="s">
        <v>315</v>
      </c>
      <c r="E62" s="185">
        <v>30</v>
      </c>
      <c r="F62" s="185">
        <v>4</v>
      </c>
      <c r="G62" s="185">
        <v>7</v>
      </c>
      <c r="H62" s="185">
        <v>2</v>
      </c>
      <c r="I62" s="186"/>
    </row>
    <row r="64" spans="1:9" ht="25.5">
      <c r="A64" s="125" t="s">
        <v>28</v>
      </c>
      <c r="B64" s="125" t="s">
        <v>11</v>
      </c>
      <c r="C64" s="299" t="s">
        <v>0</v>
      </c>
      <c r="D64" s="300"/>
      <c r="E64" s="125" t="s">
        <v>33</v>
      </c>
      <c r="F64" s="125" t="s">
        <v>34</v>
      </c>
      <c r="G64" s="125" t="s">
        <v>36</v>
      </c>
      <c r="H64" s="125" t="s">
        <v>29</v>
      </c>
      <c r="I64" s="125" t="s">
        <v>268</v>
      </c>
    </row>
    <row r="65" spans="1:9">
      <c r="A65" s="192">
        <v>31</v>
      </c>
      <c r="B65" s="184" t="s">
        <v>5</v>
      </c>
      <c r="C65" s="184" t="s">
        <v>316</v>
      </c>
      <c r="D65" s="184" t="s">
        <v>315</v>
      </c>
      <c r="E65" s="185">
        <v>30</v>
      </c>
      <c r="F65" s="185">
        <v>4</v>
      </c>
      <c r="G65" s="185">
        <v>7</v>
      </c>
      <c r="H65" s="185">
        <v>2</v>
      </c>
      <c r="I65" s="186"/>
    </row>
  </sheetData>
  <mergeCells count="6">
    <mergeCell ref="C64:D64"/>
    <mergeCell ref="P15:P19"/>
    <mergeCell ref="C1:D1"/>
    <mergeCell ref="C42:D42"/>
    <mergeCell ref="C57:D57"/>
    <mergeCell ref="C60:D6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95"/>
  <sheetViews>
    <sheetView topLeftCell="A61" workbookViewId="0">
      <selection activeCell="K270" sqref="K270"/>
    </sheetView>
  </sheetViews>
  <sheetFormatPr defaultRowHeight="12.75"/>
  <cols>
    <col min="2" max="2" width="20.28515625" bestFit="1" customWidth="1"/>
    <col min="3" max="3" width="14" bestFit="1" customWidth="1"/>
    <col min="7" max="7" width="7.85546875" customWidth="1"/>
    <col min="9" max="9" width="23.42578125" bestFit="1" customWidth="1"/>
    <col min="10" max="10" width="9.140625" style="301"/>
    <col min="13" max="13" width="11.42578125" bestFit="1" customWidth="1"/>
  </cols>
  <sheetData>
    <row r="1" spans="1:9" ht="25.5" customHeight="1">
      <c r="A1" s="245" t="s">
        <v>28</v>
      </c>
      <c r="B1" s="228" t="s">
        <v>275</v>
      </c>
      <c r="C1" s="229"/>
      <c r="D1" s="125" t="s">
        <v>48</v>
      </c>
      <c r="E1" s="228" t="s">
        <v>202</v>
      </c>
      <c r="F1" s="229"/>
      <c r="G1" s="125" t="s">
        <v>49</v>
      </c>
      <c r="H1" s="246" t="s">
        <v>138</v>
      </c>
      <c r="I1" s="247" t="s">
        <v>30</v>
      </c>
    </row>
    <row r="2" spans="1:9">
      <c r="A2" s="248">
        <v>1</v>
      </c>
      <c r="B2" s="126"/>
      <c r="C2" s="126"/>
      <c r="D2" s="127">
        <v>150</v>
      </c>
      <c r="E2" s="128"/>
      <c r="F2" s="129"/>
      <c r="G2" s="130"/>
      <c r="H2" s="131">
        <f>SUM(H3:H5)</f>
        <v>100</v>
      </c>
      <c r="I2" s="249" t="s">
        <v>262</v>
      </c>
    </row>
    <row r="3" spans="1:9">
      <c r="A3" s="250"/>
      <c r="B3" s="132" t="s">
        <v>270</v>
      </c>
      <c r="C3" s="132" t="s">
        <v>271</v>
      </c>
      <c r="D3" s="133">
        <v>60</v>
      </c>
      <c r="E3" s="134">
        <v>2</v>
      </c>
      <c r="F3" s="134">
        <v>5</v>
      </c>
      <c r="G3" s="135">
        <v>2</v>
      </c>
      <c r="H3" s="136">
        <v>40</v>
      </c>
      <c r="I3" s="251"/>
    </row>
    <row r="4" spans="1:9">
      <c r="A4" s="252"/>
      <c r="B4" s="137" t="s">
        <v>265</v>
      </c>
      <c r="C4" s="137" t="s">
        <v>272</v>
      </c>
      <c r="D4" s="138">
        <v>60</v>
      </c>
      <c r="E4" s="139">
        <v>5</v>
      </c>
      <c r="F4" s="139">
        <v>10</v>
      </c>
      <c r="G4" s="140">
        <v>4</v>
      </c>
      <c r="H4" s="141">
        <v>40</v>
      </c>
      <c r="I4" s="253"/>
    </row>
    <row r="5" spans="1:9">
      <c r="A5" s="252"/>
      <c r="B5" s="137" t="s">
        <v>274</v>
      </c>
      <c r="C5" s="137" t="s">
        <v>273</v>
      </c>
      <c r="D5" s="138">
        <v>30</v>
      </c>
      <c r="E5" s="139">
        <v>1</v>
      </c>
      <c r="F5" s="139">
        <v>2</v>
      </c>
      <c r="G5" s="140">
        <v>1.5</v>
      </c>
      <c r="H5" s="141">
        <v>20</v>
      </c>
      <c r="I5" s="253"/>
    </row>
    <row r="6" spans="1:9">
      <c r="A6" s="248">
        <v>2</v>
      </c>
      <c r="B6" s="126"/>
      <c r="C6" s="126"/>
      <c r="D6" s="127">
        <v>50</v>
      </c>
      <c r="E6" s="128"/>
      <c r="F6" s="129"/>
      <c r="G6" s="130"/>
      <c r="H6" s="131">
        <f>SUM(H7:H8)</f>
        <v>100</v>
      </c>
      <c r="I6" s="295" t="s">
        <v>332</v>
      </c>
    </row>
    <row r="7" spans="1:9">
      <c r="A7" s="250"/>
      <c r="B7" s="132" t="s">
        <v>260</v>
      </c>
      <c r="C7" s="132" t="s">
        <v>261</v>
      </c>
      <c r="D7" s="133">
        <v>25</v>
      </c>
      <c r="E7" s="134">
        <v>5</v>
      </c>
      <c r="F7" s="134">
        <v>10</v>
      </c>
      <c r="G7" s="135">
        <v>3</v>
      </c>
      <c r="H7" s="136">
        <v>50</v>
      </c>
      <c r="I7" s="251"/>
    </row>
    <row r="8" spans="1:9">
      <c r="A8" s="252"/>
      <c r="B8" s="137" t="s">
        <v>270</v>
      </c>
      <c r="C8" s="137" t="s">
        <v>271</v>
      </c>
      <c r="D8" s="138">
        <v>25</v>
      </c>
      <c r="E8" s="139">
        <v>2</v>
      </c>
      <c r="F8" s="139">
        <v>5</v>
      </c>
      <c r="G8" s="140">
        <v>2</v>
      </c>
      <c r="H8" s="141">
        <v>50</v>
      </c>
      <c r="I8" s="253"/>
    </row>
    <row r="9" spans="1:9">
      <c r="A9" s="248">
        <v>3</v>
      </c>
      <c r="B9" s="126"/>
      <c r="C9" s="126"/>
      <c r="D9" s="127">
        <v>80</v>
      </c>
      <c r="E9" s="128"/>
      <c r="F9" s="129"/>
      <c r="G9" s="130"/>
      <c r="H9" s="131">
        <f>SUM(H10:H11)</f>
        <v>100</v>
      </c>
      <c r="I9" s="295" t="s">
        <v>332</v>
      </c>
    </row>
    <row r="10" spans="1:9">
      <c r="A10" s="250"/>
      <c r="B10" s="132" t="s">
        <v>151</v>
      </c>
      <c r="C10" s="132" t="s">
        <v>276</v>
      </c>
      <c r="D10" s="133">
        <v>40</v>
      </c>
      <c r="E10" s="134">
        <v>2</v>
      </c>
      <c r="F10" s="134">
        <v>5</v>
      </c>
      <c r="G10" s="135">
        <v>2</v>
      </c>
      <c r="H10" s="136">
        <v>50</v>
      </c>
      <c r="I10" s="251"/>
    </row>
    <row r="11" spans="1:9">
      <c r="A11" s="252"/>
      <c r="B11" s="142" t="s">
        <v>260</v>
      </c>
      <c r="C11" s="142" t="s">
        <v>261</v>
      </c>
      <c r="D11" s="138">
        <v>40</v>
      </c>
      <c r="E11" s="139">
        <v>5</v>
      </c>
      <c r="F11" s="139">
        <v>10</v>
      </c>
      <c r="G11" s="140">
        <v>3</v>
      </c>
      <c r="H11" s="141">
        <v>50</v>
      </c>
      <c r="I11" s="253"/>
    </row>
    <row r="12" spans="1:9">
      <c r="A12" s="248">
        <v>4</v>
      </c>
      <c r="B12" s="126"/>
      <c r="C12" s="126"/>
      <c r="D12" s="127">
        <v>470</v>
      </c>
      <c r="E12" s="128"/>
      <c r="F12" s="129"/>
      <c r="G12" s="130"/>
      <c r="H12" s="131">
        <f>SUM(H13:H16)</f>
        <v>100</v>
      </c>
      <c r="I12" s="294" t="s">
        <v>334</v>
      </c>
    </row>
    <row r="13" spans="1:9">
      <c r="A13" s="250"/>
      <c r="B13" s="132" t="s">
        <v>324</v>
      </c>
      <c r="C13" s="132" t="s">
        <v>325</v>
      </c>
      <c r="D13" s="133">
        <v>45</v>
      </c>
      <c r="E13" s="134">
        <v>2</v>
      </c>
      <c r="F13" s="134">
        <v>5</v>
      </c>
      <c r="G13" s="135">
        <v>2</v>
      </c>
      <c r="H13" s="136">
        <v>10</v>
      </c>
      <c r="I13" s="251"/>
    </row>
    <row r="14" spans="1:9">
      <c r="A14" s="263"/>
      <c r="B14" s="154" t="s">
        <v>260</v>
      </c>
      <c r="C14" s="154" t="s">
        <v>261</v>
      </c>
      <c r="D14" s="155">
        <v>95</v>
      </c>
      <c r="E14" s="156">
        <v>10</v>
      </c>
      <c r="F14" s="156">
        <v>15</v>
      </c>
      <c r="G14" s="157">
        <v>3</v>
      </c>
      <c r="H14" s="158">
        <v>20</v>
      </c>
      <c r="I14" s="264"/>
    </row>
    <row r="15" spans="1:9">
      <c r="A15" s="252"/>
      <c r="B15" s="137" t="s">
        <v>278</v>
      </c>
      <c r="C15" s="137" t="s">
        <v>279</v>
      </c>
      <c r="D15" s="138">
        <v>190</v>
      </c>
      <c r="E15" s="139">
        <v>2</v>
      </c>
      <c r="F15" s="139">
        <v>5</v>
      </c>
      <c r="G15" s="140">
        <v>1</v>
      </c>
      <c r="H15" s="141">
        <v>40</v>
      </c>
      <c r="I15" s="253"/>
    </row>
    <row r="16" spans="1:9">
      <c r="A16" s="252"/>
      <c r="B16" s="137" t="s">
        <v>265</v>
      </c>
      <c r="C16" s="137" t="s">
        <v>266</v>
      </c>
      <c r="D16" s="138">
        <v>140</v>
      </c>
      <c r="E16" s="139">
        <v>10</v>
      </c>
      <c r="F16" s="139">
        <v>15</v>
      </c>
      <c r="G16" s="140">
        <v>4</v>
      </c>
      <c r="H16" s="141">
        <v>30</v>
      </c>
      <c r="I16" s="254" t="s">
        <v>277</v>
      </c>
    </row>
    <row r="17" spans="1:10">
      <c r="A17" s="248">
        <v>5</v>
      </c>
      <c r="B17" s="126"/>
      <c r="C17" s="126"/>
      <c r="D17" s="127">
        <v>250</v>
      </c>
      <c r="E17" s="128"/>
      <c r="F17" s="129"/>
      <c r="G17" s="130"/>
      <c r="H17" s="131">
        <f>SUM(H18:H20)</f>
        <v>100</v>
      </c>
      <c r="I17" s="294" t="s">
        <v>334</v>
      </c>
    </row>
    <row r="18" spans="1:10">
      <c r="A18" s="250"/>
      <c r="B18" s="132" t="s">
        <v>265</v>
      </c>
      <c r="C18" s="132" t="s">
        <v>266</v>
      </c>
      <c r="D18" s="133">
        <v>150</v>
      </c>
      <c r="E18" s="134">
        <v>10</v>
      </c>
      <c r="F18" s="134">
        <v>20</v>
      </c>
      <c r="G18" s="135">
        <v>4</v>
      </c>
      <c r="H18" s="136">
        <v>60</v>
      </c>
      <c r="I18" s="255" t="s">
        <v>281</v>
      </c>
    </row>
    <row r="19" spans="1:10">
      <c r="A19" s="252"/>
      <c r="B19" s="137" t="s">
        <v>265</v>
      </c>
      <c r="C19" s="137" t="s">
        <v>266</v>
      </c>
      <c r="D19" s="138">
        <v>75</v>
      </c>
      <c r="E19" s="139">
        <v>20</v>
      </c>
      <c r="F19" s="139">
        <v>30</v>
      </c>
      <c r="G19" s="140">
        <v>7</v>
      </c>
      <c r="H19" s="141">
        <v>30</v>
      </c>
      <c r="I19" s="254" t="s">
        <v>280</v>
      </c>
    </row>
    <row r="20" spans="1:10">
      <c r="A20" s="252"/>
      <c r="B20" s="137" t="s">
        <v>270</v>
      </c>
      <c r="C20" s="137" t="s">
        <v>271</v>
      </c>
      <c r="D20" s="232">
        <v>25</v>
      </c>
      <c r="E20" s="233">
        <v>2</v>
      </c>
      <c r="F20" s="233">
        <v>5</v>
      </c>
      <c r="G20" s="234">
        <v>2</v>
      </c>
      <c r="H20" s="153">
        <v>10</v>
      </c>
      <c r="I20" s="256"/>
    </row>
    <row r="21" spans="1:10">
      <c r="A21" s="248">
        <v>6</v>
      </c>
      <c r="B21" s="235"/>
      <c r="C21" s="235"/>
      <c r="D21" s="236">
        <v>150</v>
      </c>
      <c r="E21" s="237"/>
      <c r="F21" s="238"/>
      <c r="G21" s="239"/>
      <c r="H21" s="240">
        <f>SUM(H22:H23)</f>
        <v>100</v>
      </c>
      <c r="I21" s="249" t="s">
        <v>262</v>
      </c>
    </row>
    <row r="22" spans="1:10">
      <c r="A22" s="250"/>
      <c r="B22" s="132" t="s">
        <v>265</v>
      </c>
      <c r="C22" s="132" t="s">
        <v>266</v>
      </c>
      <c r="D22" s="241">
        <v>140</v>
      </c>
      <c r="E22" s="242">
        <v>10</v>
      </c>
      <c r="F22" s="242">
        <v>20</v>
      </c>
      <c r="G22" s="243">
        <v>7</v>
      </c>
      <c r="H22" s="244">
        <v>90</v>
      </c>
      <c r="I22" s="255" t="s">
        <v>280</v>
      </c>
    </row>
    <row r="23" spans="1:10">
      <c r="A23" s="252"/>
      <c r="B23" s="137" t="s">
        <v>270</v>
      </c>
      <c r="C23" s="137" t="s">
        <v>271</v>
      </c>
      <c r="D23" s="232">
        <v>10</v>
      </c>
      <c r="E23" s="233">
        <v>2</v>
      </c>
      <c r="F23" s="233">
        <v>5</v>
      </c>
      <c r="G23" s="234">
        <v>2</v>
      </c>
      <c r="H23" s="153">
        <v>10</v>
      </c>
      <c r="I23" s="256"/>
      <c r="J23" s="302"/>
    </row>
    <row r="24" spans="1:10">
      <c r="A24" s="248">
        <v>7</v>
      </c>
      <c r="B24" s="235"/>
      <c r="C24" s="235"/>
      <c r="D24" s="236">
        <v>460</v>
      </c>
      <c r="E24" s="237"/>
      <c r="F24" s="238"/>
      <c r="G24" s="239"/>
      <c r="H24" s="240">
        <f>SUM(H25:H28)</f>
        <v>100</v>
      </c>
      <c r="I24" s="294" t="s">
        <v>334</v>
      </c>
    </row>
    <row r="25" spans="1:10">
      <c r="A25" s="250"/>
      <c r="B25" s="132" t="s">
        <v>270</v>
      </c>
      <c r="C25" s="132" t="s">
        <v>271</v>
      </c>
      <c r="D25" s="241">
        <v>385</v>
      </c>
      <c r="E25" s="242">
        <v>2</v>
      </c>
      <c r="F25" s="242">
        <v>5</v>
      </c>
      <c r="G25" s="243">
        <v>1</v>
      </c>
      <c r="H25" s="244">
        <v>85</v>
      </c>
      <c r="I25" s="251"/>
    </row>
    <row r="26" spans="1:10">
      <c r="A26" s="252"/>
      <c r="B26" s="137" t="s">
        <v>265</v>
      </c>
      <c r="C26" s="137" t="s">
        <v>266</v>
      </c>
      <c r="D26" s="232">
        <v>25</v>
      </c>
      <c r="E26" s="233">
        <v>5</v>
      </c>
      <c r="F26" s="233">
        <v>10</v>
      </c>
      <c r="G26" s="234">
        <v>2</v>
      </c>
      <c r="H26" s="153">
        <v>5</v>
      </c>
      <c r="I26" s="253"/>
    </row>
    <row r="27" spans="1:10">
      <c r="A27" s="252"/>
      <c r="B27" s="137" t="s">
        <v>283</v>
      </c>
      <c r="C27" s="137" t="s">
        <v>284</v>
      </c>
      <c r="D27" s="232">
        <v>25</v>
      </c>
      <c r="E27" s="233">
        <v>2</v>
      </c>
      <c r="F27" s="233">
        <v>2</v>
      </c>
      <c r="G27" s="234">
        <v>1</v>
      </c>
      <c r="H27" s="153">
        <v>5</v>
      </c>
      <c r="I27" s="253"/>
    </row>
    <row r="28" spans="1:10">
      <c r="A28" s="252"/>
      <c r="B28" s="137" t="s">
        <v>172</v>
      </c>
      <c r="C28" s="137" t="s">
        <v>285</v>
      </c>
      <c r="D28" s="232">
        <v>25</v>
      </c>
      <c r="E28" s="233">
        <v>2</v>
      </c>
      <c r="F28" s="233">
        <v>2</v>
      </c>
      <c r="G28" s="234">
        <v>1</v>
      </c>
      <c r="H28" s="153">
        <v>5</v>
      </c>
      <c r="I28" s="253"/>
    </row>
    <row r="29" spans="1:10">
      <c r="A29" s="248">
        <v>8</v>
      </c>
      <c r="B29" s="235"/>
      <c r="C29" s="235"/>
      <c r="D29" s="236">
        <v>120</v>
      </c>
      <c r="E29" s="237"/>
      <c r="F29" s="238"/>
      <c r="G29" s="239"/>
      <c r="H29" s="240">
        <f>SUM(H30:H30)</f>
        <v>100</v>
      </c>
      <c r="I29" s="249"/>
    </row>
    <row r="30" spans="1:10">
      <c r="A30" s="257"/>
      <c r="B30" s="184" t="s">
        <v>270</v>
      </c>
      <c r="C30" s="184" t="s">
        <v>271</v>
      </c>
      <c r="D30" s="258">
        <v>120</v>
      </c>
      <c r="E30" s="259">
        <v>2</v>
      </c>
      <c r="F30" s="259">
        <v>5</v>
      </c>
      <c r="G30" s="260">
        <v>2</v>
      </c>
      <c r="H30" s="261">
        <v>100</v>
      </c>
      <c r="I30" s="262"/>
    </row>
    <row r="33" spans="1:9" ht="25.5">
      <c r="A33" s="245" t="s">
        <v>28</v>
      </c>
      <c r="B33" s="299" t="s">
        <v>275</v>
      </c>
      <c r="C33" s="300"/>
      <c r="D33" s="125" t="s">
        <v>48</v>
      </c>
      <c r="E33" s="299" t="s">
        <v>202</v>
      </c>
      <c r="F33" s="300"/>
      <c r="G33" s="125" t="s">
        <v>327</v>
      </c>
      <c r="H33" s="246" t="s">
        <v>138</v>
      </c>
      <c r="I33" s="247" t="s">
        <v>30</v>
      </c>
    </row>
    <row r="34" spans="1:9">
      <c r="A34" s="265">
        <v>9</v>
      </c>
      <c r="B34" s="221"/>
      <c r="C34" s="221"/>
      <c r="D34" s="222">
        <v>270</v>
      </c>
      <c r="E34" s="223"/>
      <c r="F34" s="224"/>
      <c r="G34" s="225"/>
      <c r="H34" s="226">
        <f>SUM(H35:H36)</f>
        <v>100</v>
      </c>
      <c r="I34" s="295" t="s">
        <v>335</v>
      </c>
    </row>
    <row r="35" spans="1:9">
      <c r="A35" s="266"/>
      <c r="B35" s="147" t="s">
        <v>265</v>
      </c>
      <c r="C35" s="147" t="s">
        <v>266</v>
      </c>
      <c r="D35" s="148">
        <v>190</v>
      </c>
      <c r="E35" s="149">
        <v>5</v>
      </c>
      <c r="F35" s="149">
        <v>10</v>
      </c>
      <c r="G35" s="150">
        <v>2</v>
      </c>
      <c r="H35" s="151">
        <v>70</v>
      </c>
      <c r="I35" s="267"/>
    </row>
    <row r="36" spans="1:9">
      <c r="A36" s="268"/>
      <c r="B36" s="152" t="s">
        <v>270</v>
      </c>
      <c r="C36" s="152" t="s">
        <v>271</v>
      </c>
      <c r="D36" s="143">
        <v>80</v>
      </c>
      <c r="E36" s="144">
        <v>2</v>
      </c>
      <c r="F36" s="144">
        <v>5</v>
      </c>
      <c r="G36" s="145">
        <v>2</v>
      </c>
      <c r="H36" s="146">
        <v>30</v>
      </c>
      <c r="I36" s="269"/>
    </row>
    <row r="37" spans="1:9">
      <c r="A37" s="248">
        <v>10</v>
      </c>
      <c r="B37" s="126"/>
      <c r="C37" s="126"/>
      <c r="D37" s="127">
        <v>1130</v>
      </c>
      <c r="E37" s="128"/>
      <c r="F37" s="129"/>
      <c r="G37" s="130"/>
      <c r="H37" s="131">
        <f>SUM(H38:H40)</f>
        <v>100</v>
      </c>
      <c r="I37" s="294" t="s">
        <v>334</v>
      </c>
    </row>
    <row r="38" spans="1:9">
      <c r="A38" s="250"/>
      <c r="B38" s="132" t="s">
        <v>270</v>
      </c>
      <c r="C38" s="132" t="s">
        <v>271</v>
      </c>
      <c r="D38" s="133">
        <v>900</v>
      </c>
      <c r="E38" s="134">
        <v>2</v>
      </c>
      <c r="F38" s="134">
        <v>5</v>
      </c>
      <c r="G38" s="135">
        <v>2</v>
      </c>
      <c r="H38" s="136">
        <v>80</v>
      </c>
      <c r="I38" s="251"/>
    </row>
    <row r="39" spans="1:9">
      <c r="A39" s="263"/>
      <c r="B39" s="154" t="s">
        <v>265</v>
      </c>
      <c r="C39" s="154" t="s">
        <v>266</v>
      </c>
      <c r="D39" s="155">
        <v>115</v>
      </c>
      <c r="E39" s="156">
        <v>10</v>
      </c>
      <c r="F39" s="156">
        <v>15</v>
      </c>
      <c r="G39" s="157">
        <v>3</v>
      </c>
      <c r="H39" s="158">
        <v>10</v>
      </c>
      <c r="I39" s="270" t="s">
        <v>292</v>
      </c>
    </row>
    <row r="40" spans="1:9">
      <c r="A40" s="252"/>
      <c r="B40" s="137" t="s">
        <v>151</v>
      </c>
      <c r="C40" s="137" t="s">
        <v>276</v>
      </c>
      <c r="D40" s="138">
        <v>115</v>
      </c>
      <c r="E40" s="139">
        <v>2</v>
      </c>
      <c r="F40" s="139">
        <v>5</v>
      </c>
      <c r="G40" s="140">
        <v>2</v>
      </c>
      <c r="H40" s="141">
        <v>10</v>
      </c>
      <c r="I40" s="253"/>
    </row>
    <row r="41" spans="1:9">
      <c r="A41" s="248">
        <v>11</v>
      </c>
      <c r="B41" s="126"/>
      <c r="C41" s="126"/>
      <c r="D41" s="127">
        <v>850</v>
      </c>
      <c r="E41" s="128"/>
      <c r="F41" s="129"/>
      <c r="G41" s="130"/>
      <c r="H41" s="131">
        <f>SUM(H42:H48)</f>
        <v>100</v>
      </c>
      <c r="I41" s="294" t="s">
        <v>334</v>
      </c>
    </row>
    <row r="42" spans="1:9">
      <c r="A42" s="250"/>
      <c r="B42" s="132" t="s">
        <v>151</v>
      </c>
      <c r="C42" s="132" t="s">
        <v>276</v>
      </c>
      <c r="D42" s="133">
        <v>425</v>
      </c>
      <c r="E42" s="134">
        <v>2</v>
      </c>
      <c r="F42" s="134">
        <v>5</v>
      </c>
      <c r="G42" s="135">
        <v>3</v>
      </c>
      <c r="H42" s="136">
        <v>50</v>
      </c>
      <c r="I42" s="251"/>
    </row>
    <row r="43" spans="1:9">
      <c r="A43" s="252"/>
      <c r="B43" s="137" t="s">
        <v>289</v>
      </c>
      <c r="C43" s="137" t="s">
        <v>288</v>
      </c>
      <c r="D43" s="138">
        <v>130</v>
      </c>
      <c r="E43" s="139">
        <v>5</v>
      </c>
      <c r="F43" s="139">
        <v>10</v>
      </c>
      <c r="G43" s="140">
        <v>3</v>
      </c>
      <c r="H43" s="141">
        <v>15</v>
      </c>
      <c r="I43" s="253"/>
    </row>
    <row r="44" spans="1:9">
      <c r="A44" s="252"/>
      <c r="B44" s="137" t="s">
        <v>270</v>
      </c>
      <c r="C44" s="137" t="s">
        <v>271</v>
      </c>
      <c r="D44" s="138">
        <v>90</v>
      </c>
      <c r="E44" s="139">
        <v>2</v>
      </c>
      <c r="F44" s="139">
        <v>5</v>
      </c>
      <c r="G44" s="140">
        <v>2</v>
      </c>
      <c r="H44" s="141">
        <v>10</v>
      </c>
      <c r="I44" s="253"/>
    </row>
    <row r="45" spans="1:9">
      <c r="A45" s="252"/>
      <c r="B45" s="137" t="s">
        <v>265</v>
      </c>
      <c r="C45" s="137" t="s">
        <v>266</v>
      </c>
      <c r="D45" s="138">
        <v>85</v>
      </c>
      <c r="E45" s="139">
        <v>5</v>
      </c>
      <c r="F45" s="139">
        <v>10</v>
      </c>
      <c r="G45" s="140">
        <v>3</v>
      </c>
      <c r="H45" s="141">
        <v>10</v>
      </c>
      <c r="I45" s="254"/>
    </row>
    <row r="46" spans="1:9">
      <c r="A46" s="252"/>
      <c r="B46" s="137" t="s">
        <v>265</v>
      </c>
      <c r="C46" s="137" t="s">
        <v>266</v>
      </c>
      <c r="D46" s="138">
        <v>40</v>
      </c>
      <c r="E46" s="139">
        <v>15</v>
      </c>
      <c r="F46" s="139">
        <v>20</v>
      </c>
      <c r="G46" s="140">
        <v>5</v>
      </c>
      <c r="H46" s="153">
        <v>5</v>
      </c>
      <c r="I46" s="254" t="s">
        <v>291</v>
      </c>
    </row>
    <row r="47" spans="1:9">
      <c r="A47" s="252"/>
      <c r="B47" s="137" t="s">
        <v>8</v>
      </c>
      <c r="C47" s="137" t="s">
        <v>7</v>
      </c>
      <c r="D47" s="138">
        <v>40</v>
      </c>
      <c r="E47" s="139">
        <v>25</v>
      </c>
      <c r="F47" s="139">
        <v>30</v>
      </c>
      <c r="G47" s="140">
        <v>6</v>
      </c>
      <c r="H47" s="141">
        <v>5</v>
      </c>
      <c r="I47" s="254" t="s">
        <v>292</v>
      </c>
    </row>
    <row r="48" spans="1:9">
      <c r="A48" s="252"/>
      <c r="B48" s="137" t="s">
        <v>8</v>
      </c>
      <c r="C48" s="137" t="s">
        <v>7</v>
      </c>
      <c r="D48" s="138">
        <v>40</v>
      </c>
      <c r="E48" s="139">
        <v>15</v>
      </c>
      <c r="F48" s="139">
        <v>20</v>
      </c>
      <c r="G48" s="140">
        <v>6</v>
      </c>
      <c r="H48" s="141">
        <v>5</v>
      </c>
      <c r="I48" s="254" t="s">
        <v>290</v>
      </c>
    </row>
    <row r="49" spans="1:13">
      <c r="A49" s="248">
        <v>12</v>
      </c>
      <c r="B49" s="126"/>
      <c r="C49" s="126"/>
      <c r="D49" s="127">
        <v>200</v>
      </c>
      <c r="E49" s="128"/>
      <c r="F49" s="129"/>
      <c r="G49" s="130"/>
      <c r="H49" s="131">
        <f>SUM(H50:H51)</f>
        <v>100</v>
      </c>
      <c r="I49" s="249" t="s">
        <v>262</v>
      </c>
    </row>
    <row r="50" spans="1:13">
      <c r="A50" s="250"/>
      <c r="B50" s="132" t="s">
        <v>270</v>
      </c>
      <c r="C50" s="132" t="s">
        <v>271</v>
      </c>
      <c r="D50" s="133">
        <v>140</v>
      </c>
      <c r="E50" s="134">
        <v>5</v>
      </c>
      <c r="F50" s="134">
        <v>10</v>
      </c>
      <c r="G50" s="135">
        <v>2</v>
      </c>
      <c r="H50" s="136">
        <v>70</v>
      </c>
      <c r="I50" s="251"/>
    </row>
    <row r="51" spans="1:13">
      <c r="A51" s="252"/>
      <c r="B51" s="137" t="s">
        <v>265</v>
      </c>
      <c r="C51" s="137" t="s">
        <v>266</v>
      </c>
      <c r="D51" s="138">
        <v>60</v>
      </c>
      <c r="E51" s="139">
        <v>10</v>
      </c>
      <c r="F51" s="139">
        <v>20</v>
      </c>
      <c r="G51" s="140">
        <v>5</v>
      </c>
      <c r="H51" s="141">
        <v>30</v>
      </c>
      <c r="I51" s="254" t="s">
        <v>294</v>
      </c>
    </row>
    <row r="52" spans="1:13">
      <c r="A52" s="248">
        <v>13</v>
      </c>
      <c r="B52" s="126"/>
      <c r="C52" s="126"/>
      <c r="D52" s="127">
        <v>460</v>
      </c>
      <c r="E52" s="128"/>
      <c r="F52" s="129"/>
      <c r="G52" s="130"/>
      <c r="H52" s="131">
        <f>SUM(H53:H56)</f>
        <v>100</v>
      </c>
      <c r="I52" s="249" t="s">
        <v>262</v>
      </c>
    </row>
    <row r="53" spans="1:13">
      <c r="A53" s="250"/>
      <c r="B53" s="132" t="s">
        <v>9</v>
      </c>
      <c r="C53" s="132" t="s">
        <v>267</v>
      </c>
      <c r="D53" s="133">
        <v>300</v>
      </c>
      <c r="E53" s="134">
        <v>10</v>
      </c>
      <c r="F53" s="134">
        <v>15</v>
      </c>
      <c r="G53" s="135">
        <v>6</v>
      </c>
      <c r="H53" s="136">
        <v>65</v>
      </c>
      <c r="I53" s="255" t="s">
        <v>328</v>
      </c>
    </row>
    <row r="54" spans="1:13">
      <c r="A54" s="252"/>
      <c r="B54" s="137" t="s">
        <v>9</v>
      </c>
      <c r="C54" s="137" t="s">
        <v>267</v>
      </c>
      <c r="D54" s="138">
        <v>50</v>
      </c>
      <c r="E54" s="139">
        <v>20</v>
      </c>
      <c r="F54" s="139">
        <v>25</v>
      </c>
      <c r="G54" s="140">
        <v>8</v>
      </c>
      <c r="H54" s="141">
        <v>10</v>
      </c>
      <c r="I54" s="254" t="s">
        <v>291</v>
      </c>
    </row>
    <row r="55" spans="1:13">
      <c r="A55" s="252"/>
      <c r="B55" s="137" t="s">
        <v>9</v>
      </c>
      <c r="C55" s="137" t="s">
        <v>267</v>
      </c>
      <c r="D55" s="138">
        <v>50</v>
      </c>
      <c r="E55" s="139">
        <v>25</v>
      </c>
      <c r="F55" s="139">
        <v>35</v>
      </c>
      <c r="G55" s="140">
        <v>11</v>
      </c>
      <c r="H55" s="141">
        <v>10</v>
      </c>
      <c r="I55" s="254" t="s">
        <v>292</v>
      </c>
    </row>
    <row r="56" spans="1:13">
      <c r="A56" s="252"/>
      <c r="B56" s="137" t="s">
        <v>270</v>
      </c>
      <c r="C56" s="137" t="s">
        <v>271</v>
      </c>
      <c r="D56" s="138">
        <v>60</v>
      </c>
      <c r="E56" s="139">
        <v>2</v>
      </c>
      <c r="F56" s="139">
        <v>5</v>
      </c>
      <c r="G56" s="140">
        <v>2</v>
      </c>
      <c r="H56" s="141">
        <v>15</v>
      </c>
      <c r="I56" s="254"/>
    </row>
    <row r="57" spans="1:13">
      <c r="A57" s="248">
        <v>14</v>
      </c>
      <c r="B57" s="126"/>
      <c r="C57" s="126"/>
      <c r="D57" s="127">
        <v>300</v>
      </c>
      <c r="E57" s="128"/>
      <c r="F57" s="129"/>
      <c r="G57" s="130"/>
      <c r="H57" s="131">
        <f>SUM(H58:H62)</f>
        <v>100</v>
      </c>
      <c r="I57" s="249" t="s">
        <v>262</v>
      </c>
      <c r="M57" s="73"/>
    </row>
    <row r="58" spans="1:13">
      <c r="A58" s="250"/>
      <c r="B58" s="132" t="s">
        <v>270</v>
      </c>
      <c r="C58" s="132" t="s">
        <v>271</v>
      </c>
      <c r="D58" s="133">
        <v>105</v>
      </c>
      <c r="E58" s="134">
        <v>2</v>
      </c>
      <c r="F58" s="134">
        <v>5</v>
      </c>
      <c r="G58" s="135">
        <v>2</v>
      </c>
      <c r="H58" s="136">
        <v>35</v>
      </c>
      <c r="I58" s="251"/>
    </row>
    <row r="59" spans="1:13">
      <c r="A59" s="252"/>
      <c r="B59" s="142" t="s">
        <v>260</v>
      </c>
      <c r="C59" s="142" t="s">
        <v>261</v>
      </c>
      <c r="D59" s="138">
        <v>75</v>
      </c>
      <c r="E59" s="139">
        <v>10</v>
      </c>
      <c r="F59" s="139">
        <v>15</v>
      </c>
      <c r="G59" s="140">
        <v>4</v>
      </c>
      <c r="H59" s="141">
        <v>25</v>
      </c>
      <c r="I59" s="254" t="s">
        <v>326</v>
      </c>
    </row>
    <row r="60" spans="1:13">
      <c r="A60" s="252"/>
      <c r="B60" s="137" t="s">
        <v>9</v>
      </c>
      <c r="C60" s="137" t="s">
        <v>267</v>
      </c>
      <c r="D60" s="138">
        <v>60</v>
      </c>
      <c r="E60" s="139">
        <v>10</v>
      </c>
      <c r="F60" s="139">
        <v>15</v>
      </c>
      <c r="G60" s="140">
        <v>8</v>
      </c>
      <c r="H60" s="141">
        <v>20</v>
      </c>
      <c r="I60" s="254" t="s">
        <v>301</v>
      </c>
    </row>
    <row r="61" spans="1:13">
      <c r="A61" s="252"/>
      <c r="B61" s="137" t="s">
        <v>265</v>
      </c>
      <c r="C61" s="137" t="s">
        <v>266</v>
      </c>
      <c r="D61" s="138">
        <v>30</v>
      </c>
      <c r="E61" s="139">
        <v>5</v>
      </c>
      <c r="F61" s="139">
        <v>10</v>
      </c>
      <c r="G61" s="140">
        <v>4</v>
      </c>
      <c r="H61" s="141">
        <v>10</v>
      </c>
      <c r="I61" s="253"/>
    </row>
    <row r="62" spans="1:13">
      <c r="A62" s="252"/>
      <c r="B62" s="137" t="s">
        <v>151</v>
      </c>
      <c r="C62" s="137" t="s">
        <v>276</v>
      </c>
      <c r="D62" s="138">
        <v>30</v>
      </c>
      <c r="E62" s="139">
        <v>2</v>
      </c>
      <c r="F62" s="139">
        <v>5</v>
      </c>
      <c r="G62" s="140">
        <v>4</v>
      </c>
      <c r="H62" s="141">
        <v>10</v>
      </c>
      <c r="I62" s="253"/>
    </row>
    <row r="63" spans="1:13">
      <c r="A63" s="248">
        <v>15</v>
      </c>
      <c r="B63" s="126"/>
      <c r="C63" s="126"/>
      <c r="D63" s="127">
        <v>160</v>
      </c>
      <c r="E63" s="128"/>
      <c r="F63" s="129"/>
      <c r="G63" s="130"/>
      <c r="H63" s="131">
        <f>SUM(H64:H67)</f>
        <v>100</v>
      </c>
      <c r="I63" s="249"/>
    </row>
    <row r="64" spans="1:13">
      <c r="A64" s="250"/>
      <c r="B64" s="132" t="s">
        <v>302</v>
      </c>
      <c r="C64" s="132" t="s">
        <v>303</v>
      </c>
      <c r="D64" s="133">
        <v>30</v>
      </c>
      <c r="E64" s="134">
        <v>10</v>
      </c>
      <c r="F64" s="134">
        <v>15</v>
      </c>
      <c r="G64" s="135">
        <v>6</v>
      </c>
      <c r="H64" s="136">
        <v>20</v>
      </c>
      <c r="I64" s="255" t="s">
        <v>306</v>
      </c>
    </row>
    <row r="65" spans="1:9">
      <c r="A65" s="263"/>
      <c r="B65" s="137" t="s">
        <v>302</v>
      </c>
      <c r="C65" s="137" t="s">
        <v>303</v>
      </c>
      <c r="D65" s="138">
        <v>50</v>
      </c>
      <c r="E65" s="139">
        <v>20</v>
      </c>
      <c r="F65" s="139">
        <v>30</v>
      </c>
      <c r="G65" s="140">
        <v>8</v>
      </c>
      <c r="H65" s="141">
        <v>30</v>
      </c>
      <c r="I65" s="254" t="s">
        <v>329</v>
      </c>
    </row>
    <row r="66" spans="1:9">
      <c r="A66" s="252"/>
      <c r="B66" s="137" t="s">
        <v>302</v>
      </c>
      <c r="C66" s="137" t="s">
        <v>303</v>
      </c>
      <c r="D66" s="138">
        <v>50</v>
      </c>
      <c r="E66" s="139">
        <v>30</v>
      </c>
      <c r="F66" s="139">
        <v>40</v>
      </c>
      <c r="G66" s="140">
        <v>10</v>
      </c>
      <c r="H66" s="141">
        <v>30</v>
      </c>
      <c r="I66" s="254" t="s">
        <v>305</v>
      </c>
    </row>
    <row r="67" spans="1:9">
      <c r="A67" s="271"/>
      <c r="B67" s="272" t="s">
        <v>9</v>
      </c>
      <c r="C67" s="272" t="s">
        <v>267</v>
      </c>
      <c r="D67" s="273">
        <v>30</v>
      </c>
      <c r="E67" s="274">
        <v>10</v>
      </c>
      <c r="F67" s="274">
        <v>15</v>
      </c>
      <c r="G67" s="275">
        <v>7</v>
      </c>
      <c r="H67" s="276">
        <v>20</v>
      </c>
      <c r="I67" s="277" t="s">
        <v>290</v>
      </c>
    </row>
    <row r="69" spans="1:9" ht="25.5">
      <c r="A69" s="245" t="s">
        <v>28</v>
      </c>
      <c r="B69" s="299" t="s">
        <v>275</v>
      </c>
      <c r="C69" s="300"/>
      <c r="D69" s="125" t="s">
        <v>48</v>
      </c>
      <c r="E69" s="299" t="s">
        <v>202</v>
      </c>
      <c r="F69" s="300"/>
      <c r="G69" s="125" t="s">
        <v>327</v>
      </c>
      <c r="H69" s="246" t="s">
        <v>138</v>
      </c>
      <c r="I69" s="247" t="s">
        <v>30</v>
      </c>
    </row>
    <row r="70" spans="1:9">
      <c r="A70" s="248">
        <v>16</v>
      </c>
      <c r="B70" s="126"/>
      <c r="C70" s="126"/>
      <c r="D70" s="127">
        <v>260</v>
      </c>
      <c r="E70" s="128"/>
      <c r="F70" s="129"/>
      <c r="G70" s="130"/>
      <c r="H70" s="131">
        <v>100</v>
      </c>
      <c r="I70" s="249"/>
    </row>
    <row r="71" spans="1:9">
      <c r="A71" s="250"/>
      <c r="B71" s="132" t="s">
        <v>9</v>
      </c>
      <c r="C71" s="132" t="s">
        <v>267</v>
      </c>
      <c r="D71" s="133">
        <v>90</v>
      </c>
      <c r="E71" s="134">
        <v>10</v>
      </c>
      <c r="F71" s="134">
        <v>15</v>
      </c>
      <c r="G71" s="135">
        <v>7</v>
      </c>
      <c r="H71" s="136">
        <v>100</v>
      </c>
      <c r="I71" s="255" t="s">
        <v>308</v>
      </c>
    </row>
    <row r="72" spans="1:9">
      <c r="A72" s="248">
        <v>17</v>
      </c>
      <c r="B72" s="126"/>
      <c r="C72" s="126"/>
      <c r="D72" s="127">
        <v>30</v>
      </c>
      <c r="E72" s="128"/>
      <c r="F72" s="129"/>
      <c r="G72" s="130"/>
      <c r="H72" s="131">
        <f>SUM(H73:H73)</f>
        <v>100</v>
      </c>
      <c r="I72" s="249"/>
    </row>
    <row r="73" spans="1:9">
      <c r="A73" s="250"/>
      <c r="B73" s="132" t="s">
        <v>9</v>
      </c>
      <c r="C73" s="132" t="s">
        <v>267</v>
      </c>
      <c r="D73" s="133">
        <v>30</v>
      </c>
      <c r="E73" s="134">
        <v>15</v>
      </c>
      <c r="F73" s="134">
        <v>20</v>
      </c>
      <c r="G73" s="135">
        <v>6</v>
      </c>
      <c r="H73" s="136">
        <v>100</v>
      </c>
      <c r="I73" s="255" t="s">
        <v>309</v>
      </c>
    </row>
    <row r="74" spans="1:9">
      <c r="A74" s="248">
        <v>18</v>
      </c>
      <c r="B74" s="126"/>
      <c r="C74" s="126"/>
      <c r="D74" s="127">
        <v>850</v>
      </c>
      <c r="E74" s="128"/>
      <c r="F74" s="129"/>
      <c r="G74" s="130"/>
      <c r="H74" s="131">
        <f>SUM(H75:H77)</f>
        <v>100</v>
      </c>
      <c r="I74" s="249"/>
    </row>
    <row r="75" spans="1:9">
      <c r="A75" s="250"/>
      <c r="B75" s="132" t="s">
        <v>9</v>
      </c>
      <c r="C75" s="132" t="s">
        <v>267</v>
      </c>
      <c r="D75" s="133">
        <v>425</v>
      </c>
      <c r="E75" s="134">
        <v>10</v>
      </c>
      <c r="F75" s="134">
        <v>15</v>
      </c>
      <c r="G75" s="135">
        <v>6</v>
      </c>
      <c r="H75" s="136">
        <v>50</v>
      </c>
      <c r="I75" s="255" t="s">
        <v>310</v>
      </c>
    </row>
    <row r="76" spans="1:9">
      <c r="A76" s="252"/>
      <c r="B76" s="137" t="s">
        <v>265</v>
      </c>
      <c r="C76" s="137" t="s">
        <v>266</v>
      </c>
      <c r="D76" s="138">
        <v>212</v>
      </c>
      <c r="E76" s="139">
        <v>5</v>
      </c>
      <c r="F76" s="139">
        <v>10</v>
      </c>
      <c r="G76" s="140">
        <v>5</v>
      </c>
      <c r="H76" s="141">
        <v>25</v>
      </c>
      <c r="I76" s="254" t="s">
        <v>310</v>
      </c>
    </row>
    <row r="77" spans="1:9">
      <c r="A77" s="252"/>
      <c r="B77" s="137" t="s">
        <v>151</v>
      </c>
      <c r="C77" s="137" t="s">
        <v>276</v>
      </c>
      <c r="D77" s="138">
        <v>213</v>
      </c>
      <c r="E77" s="139">
        <v>2</v>
      </c>
      <c r="F77" s="139">
        <v>5</v>
      </c>
      <c r="G77" s="140">
        <v>2</v>
      </c>
      <c r="H77" s="141">
        <v>25</v>
      </c>
      <c r="I77" s="254" t="s">
        <v>310</v>
      </c>
    </row>
    <row r="78" spans="1:9">
      <c r="A78" s="248">
        <v>19</v>
      </c>
      <c r="B78" s="126"/>
      <c r="C78" s="126"/>
      <c r="D78" s="127">
        <v>600</v>
      </c>
      <c r="E78" s="128"/>
      <c r="F78" s="129"/>
      <c r="G78" s="130"/>
      <c r="H78" s="131">
        <f>SUM(H79:H81)</f>
        <v>100</v>
      </c>
      <c r="I78" s="249"/>
    </row>
    <row r="79" spans="1:9">
      <c r="A79" s="250"/>
      <c r="B79" s="132" t="s">
        <v>9</v>
      </c>
      <c r="C79" s="132" t="s">
        <v>267</v>
      </c>
      <c r="D79" s="133">
        <v>300</v>
      </c>
      <c r="E79" s="134">
        <v>10</v>
      </c>
      <c r="F79" s="134">
        <v>15</v>
      </c>
      <c r="G79" s="135">
        <v>12</v>
      </c>
      <c r="H79" s="136">
        <v>50</v>
      </c>
      <c r="I79" s="255" t="s">
        <v>310</v>
      </c>
    </row>
    <row r="80" spans="1:9">
      <c r="A80" s="252"/>
      <c r="B80" s="137" t="s">
        <v>265</v>
      </c>
      <c r="C80" s="137" t="s">
        <v>266</v>
      </c>
      <c r="D80" s="138">
        <v>150</v>
      </c>
      <c r="E80" s="139">
        <v>5</v>
      </c>
      <c r="F80" s="139">
        <v>10</v>
      </c>
      <c r="G80" s="140">
        <v>5</v>
      </c>
      <c r="H80" s="141">
        <v>25</v>
      </c>
      <c r="I80" s="254" t="s">
        <v>310</v>
      </c>
    </row>
    <row r="81" spans="1:9">
      <c r="A81" s="252"/>
      <c r="B81" s="137" t="s">
        <v>151</v>
      </c>
      <c r="C81" s="137" t="s">
        <v>276</v>
      </c>
      <c r="D81" s="138">
        <v>150</v>
      </c>
      <c r="E81" s="139">
        <v>2</v>
      </c>
      <c r="F81" s="139">
        <v>5</v>
      </c>
      <c r="G81" s="140">
        <v>10</v>
      </c>
      <c r="H81" s="141">
        <v>25</v>
      </c>
      <c r="I81" s="254" t="s">
        <v>310</v>
      </c>
    </row>
    <row r="82" spans="1:9">
      <c r="A82" s="248">
        <v>20</v>
      </c>
      <c r="B82" s="126"/>
      <c r="C82" s="126"/>
      <c r="D82" s="127">
        <v>500</v>
      </c>
      <c r="E82" s="128"/>
      <c r="F82" s="129"/>
      <c r="G82" s="130"/>
      <c r="H82" s="131">
        <f>SUM(H83:H85)</f>
        <v>100</v>
      </c>
      <c r="I82" s="294" t="s">
        <v>334</v>
      </c>
    </row>
    <row r="83" spans="1:9">
      <c r="A83" s="250"/>
      <c r="B83" s="132" t="s">
        <v>265</v>
      </c>
      <c r="C83" s="132" t="s">
        <v>266</v>
      </c>
      <c r="D83" s="133">
        <v>200</v>
      </c>
      <c r="E83" s="134">
        <v>5</v>
      </c>
      <c r="F83" s="134">
        <v>10</v>
      </c>
      <c r="G83" s="135">
        <v>5</v>
      </c>
      <c r="H83" s="136">
        <v>40</v>
      </c>
      <c r="I83" s="251"/>
    </row>
    <row r="84" spans="1:9">
      <c r="A84" s="252"/>
      <c r="B84" s="142" t="s">
        <v>260</v>
      </c>
      <c r="C84" s="142" t="s">
        <v>261</v>
      </c>
      <c r="D84" s="138">
        <v>200</v>
      </c>
      <c r="E84" s="139">
        <v>5</v>
      </c>
      <c r="F84" s="139">
        <v>10</v>
      </c>
      <c r="G84" s="140">
        <v>4</v>
      </c>
      <c r="H84" s="141">
        <v>40</v>
      </c>
      <c r="I84" s="253"/>
    </row>
    <row r="85" spans="1:9">
      <c r="A85" s="252"/>
      <c r="B85" s="137" t="s">
        <v>172</v>
      </c>
      <c r="C85" s="137" t="s">
        <v>285</v>
      </c>
      <c r="D85" s="138">
        <v>100</v>
      </c>
      <c r="E85" s="139">
        <v>5</v>
      </c>
      <c r="F85" s="139">
        <v>10</v>
      </c>
      <c r="G85" s="140">
        <v>4</v>
      </c>
      <c r="H85" s="141">
        <v>20</v>
      </c>
      <c r="I85" s="253"/>
    </row>
    <row r="86" spans="1:9">
      <c r="A86" s="248">
        <v>21</v>
      </c>
      <c r="B86" s="126"/>
      <c r="C86" s="126"/>
      <c r="D86" s="127">
        <v>400</v>
      </c>
      <c r="E86" s="128"/>
      <c r="F86" s="129"/>
      <c r="G86" s="130"/>
      <c r="H86" s="131">
        <f>SUM(H87:H90)</f>
        <v>100</v>
      </c>
      <c r="I86" s="294" t="s">
        <v>334</v>
      </c>
    </row>
    <row r="87" spans="1:9">
      <c r="A87" s="250"/>
      <c r="B87" s="132" t="s">
        <v>8</v>
      </c>
      <c r="C87" s="132" t="s">
        <v>7</v>
      </c>
      <c r="D87" s="133">
        <v>80</v>
      </c>
      <c r="E87" s="134">
        <v>5</v>
      </c>
      <c r="F87" s="134">
        <v>10</v>
      </c>
      <c r="G87" s="135">
        <v>5</v>
      </c>
      <c r="H87" s="136">
        <v>20</v>
      </c>
      <c r="I87" s="251"/>
    </row>
    <row r="88" spans="1:9">
      <c r="A88" s="263"/>
      <c r="B88" s="154" t="s">
        <v>9</v>
      </c>
      <c r="C88" s="154" t="s">
        <v>267</v>
      </c>
      <c r="D88" s="155">
        <v>80</v>
      </c>
      <c r="E88" s="156">
        <v>5</v>
      </c>
      <c r="F88" s="156">
        <v>10</v>
      </c>
      <c r="G88" s="157">
        <v>5</v>
      </c>
      <c r="H88" s="158">
        <v>20</v>
      </c>
      <c r="I88" s="264"/>
    </row>
    <row r="89" spans="1:9">
      <c r="A89" s="252"/>
      <c r="B89" s="137" t="s">
        <v>265</v>
      </c>
      <c r="C89" s="137" t="s">
        <v>266</v>
      </c>
      <c r="D89" s="138">
        <v>160</v>
      </c>
      <c r="E89" s="139">
        <v>5</v>
      </c>
      <c r="F89" s="139">
        <v>10</v>
      </c>
      <c r="G89" s="140">
        <v>5</v>
      </c>
      <c r="H89" s="141">
        <v>40</v>
      </c>
      <c r="I89" s="253"/>
    </row>
    <row r="90" spans="1:9">
      <c r="A90" s="252"/>
      <c r="B90" s="137" t="s">
        <v>260</v>
      </c>
      <c r="C90" s="137" t="s">
        <v>261</v>
      </c>
      <c r="D90" s="138">
        <v>80</v>
      </c>
      <c r="E90" s="139">
        <v>5</v>
      </c>
      <c r="F90" s="139">
        <v>10</v>
      </c>
      <c r="G90" s="140">
        <v>3</v>
      </c>
      <c r="H90" s="141">
        <v>20</v>
      </c>
      <c r="I90" s="254" t="s">
        <v>310</v>
      </c>
    </row>
    <row r="91" spans="1:9">
      <c r="A91" s="248">
        <v>22</v>
      </c>
      <c r="B91" s="126"/>
      <c r="C91" s="126"/>
      <c r="D91" s="127">
        <v>200</v>
      </c>
      <c r="E91" s="128"/>
      <c r="F91" s="129"/>
      <c r="G91" s="130"/>
      <c r="H91" s="131">
        <v>100</v>
      </c>
      <c r="I91" s="249"/>
    </row>
    <row r="92" spans="1:9">
      <c r="A92" s="250"/>
      <c r="B92" s="132" t="s">
        <v>151</v>
      </c>
      <c r="C92" s="132" t="s">
        <v>276</v>
      </c>
      <c r="D92" s="133">
        <v>60</v>
      </c>
      <c r="E92" s="134">
        <v>2</v>
      </c>
      <c r="F92" s="134">
        <v>5</v>
      </c>
      <c r="G92" s="135">
        <v>3</v>
      </c>
      <c r="H92" s="136">
        <v>30</v>
      </c>
      <c r="I92" s="255" t="s">
        <v>311</v>
      </c>
    </row>
    <row r="93" spans="1:9">
      <c r="A93" s="252"/>
      <c r="B93" s="142" t="s">
        <v>260</v>
      </c>
      <c r="C93" s="142" t="s">
        <v>261</v>
      </c>
      <c r="D93" s="138">
        <v>60</v>
      </c>
      <c r="E93" s="139">
        <v>5</v>
      </c>
      <c r="F93" s="139">
        <v>10</v>
      </c>
      <c r="G93" s="140">
        <v>5</v>
      </c>
      <c r="H93" s="141">
        <v>30</v>
      </c>
      <c r="I93" s="254" t="s">
        <v>311</v>
      </c>
    </row>
    <row r="94" spans="1:9">
      <c r="A94" s="252"/>
      <c r="B94" s="137" t="s">
        <v>265</v>
      </c>
      <c r="C94" s="137" t="s">
        <v>266</v>
      </c>
      <c r="D94" s="138">
        <v>60</v>
      </c>
      <c r="E94" s="139">
        <v>5</v>
      </c>
      <c r="F94" s="139">
        <v>10</v>
      </c>
      <c r="G94" s="140">
        <v>5</v>
      </c>
      <c r="H94" s="141">
        <v>30</v>
      </c>
      <c r="I94" s="254" t="s">
        <v>311</v>
      </c>
    </row>
    <row r="95" spans="1:9">
      <c r="A95" s="252"/>
      <c r="B95" s="137" t="s">
        <v>172</v>
      </c>
      <c r="C95" s="137" t="s">
        <v>285</v>
      </c>
      <c r="D95" s="138">
        <v>20</v>
      </c>
      <c r="E95" s="139">
        <v>2</v>
      </c>
      <c r="F95" s="139">
        <v>5</v>
      </c>
      <c r="G95" s="140">
        <v>3</v>
      </c>
      <c r="H95" s="141">
        <v>10</v>
      </c>
      <c r="I95" s="254" t="s">
        <v>311</v>
      </c>
    </row>
    <row r="96" spans="1:9">
      <c r="A96" s="248">
        <v>23</v>
      </c>
      <c r="B96" s="126"/>
      <c r="C96" s="126"/>
      <c r="D96" s="127">
        <v>100</v>
      </c>
      <c r="E96" s="128"/>
      <c r="F96" s="129"/>
      <c r="G96" s="130"/>
      <c r="H96" s="131">
        <v>100</v>
      </c>
      <c r="I96" s="249"/>
    </row>
    <row r="97" spans="1:9">
      <c r="A97" s="250"/>
      <c r="B97" s="132" t="s">
        <v>151</v>
      </c>
      <c r="C97" s="132" t="s">
        <v>276</v>
      </c>
      <c r="D97" s="133">
        <v>30</v>
      </c>
      <c r="E97" s="134">
        <v>2</v>
      </c>
      <c r="F97" s="134">
        <v>5</v>
      </c>
      <c r="G97" s="135">
        <v>3</v>
      </c>
      <c r="H97" s="136">
        <v>30</v>
      </c>
      <c r="I97" s="255" t="s">
        <v>311</v>
      </c>
    </row>
    <row r="98" spans="1:9">
      <c r="A98" s="252"/>
      <c r="B98" s="142" t="s">
        <v>260</v>
      </c>
      <c r="C98" s="142" t="s">
        <v>261</v>
      </c>
      <c r="D98" s="138">
        <v>30</v>
      </c>
      <c r="E98" s="139">
        <v>5</v>
      </c>
      <c r="F98" s="139">
        <v>10</v>
      </c>
      <c r="G98" s="140">
        <v>5</v>
      </c>
      <c r="H98" s="141">
        <v>30</v>
      </c>
      <c r="I98" s="254" t="s">
        <v>311</v>
      </c>
    </row>
    <row r="99" spans="1:9">
      <c r="A99" s="252"/>
      <c r="B99" s="137" t="s">
        <v>265</v>
      </c>
      <c r="C99" s="137" t="s">
        <v>266</v>
      </c>
      <c r="D99" s="138">
        <v>30</v>
      </c>
      <c r="E99" s="139">
        <v>5</v>
      </c>
      <c r="F99" s="139">
        <v>10</v>
      </c>
      <c r="G99" s="140">
        <v>5</v>
      </c>
      <c r="H99" s="141">
        <v>30</v>
      </c>
      <c r="I99" s="254" t="s">
        <v>311</v>
      </c>
    </row>
    <row r="100" spans="1:9">
      <c r="A100" s="271"/>
      <c r="B100" s="272" t="s">
        <v>172</v>
      </c>
      <c r="C100" s="272" t="s">
        <v>285</v>
      </c>
      <c r="D100" s="273">
        <v>10</v>
      </c>
      <c r="E100" s="274">
        <v>2</v>
      </c>
      <c r="F100" s="274">
        <v>5</v>
      </c>
      <c r="G100" s="275">
        <v>3</v>
      </c>
      <c r="H100" s="276">
        <v>10</v>
      </c>
      <c r="I100" s="277" t="s">
        <v>311</v>
      </c>
    </row>
    <row r="103" spans="1:9" ht="25.5">
      <c r="A103" s="245" t="s">
        <v>28</v>
      </c>
      <c r="B103" s="299" t="s">
        <v>275</v>
      </c>
      <c r="C103" s="300"/>
      <c r="D103" s="125" t="s">
        <v>48</v>
      </c>
      <c r="E103" s="299" t="s">
        <v>202</v>
      </c>
      <c r="F103" s="300"/>
      <c r="G103" s="125" t="s">
        <v>327</v>
      </c>
      <c r="H103" s="246" t="s">
        <v>138</v>
      </c>
      <c r="I103" s="247" t="s">
        <v>30</v>
      </c>
    </row>
    <row r="104" spans="1:9">
      <c r="A104" s="248">
        <v>33</v>
      </c>
      <c r="B104" s="126"/>
      <c r="C104" s="126"/>
      <c r="D104" s="127">
        <v>1135</v>
      </c>
      <c r="E104" s="128"/>
      <c r="F104" s="129"/>
      <c r="G104" s="130"/>
      <c r="H104" s="131">
        <f>SUM(H105:H107)</f>
        <v>100</v>
      </c>
      <c r="I104" s="294" t="s">
        <v>334</v>
      </c>
    </row>
    <row r="105" spans="1:9">
      <c r="A105" s="250"/>
      <c r="B105" s="164" t="s">
        <v>270</v>
      </c>
      <c r="C105" s="164" t="s">
        <v>271</v>
      </c>
      <c r="D105" s="165">
        <v>679</v>
      </c>
      <c r="E105" s="166">
        <v>2</v>
      </c>
      <c r="F105" s="166">
        <v>5</v>
      </c>
      <c r="G105" s="167">
        <v>1</v>
      </c>
      <c r="H105" s="168">
        <v>60</v>
      </c>
      <c r="I105" s="279"/>
    </row>
    <row r="106" spans="1:9">
      <c r="A106" s="252"/>
      <c r="B106" s="169" t="s">
        <v>151</v>
      </c>
      <c r="C106" s="169" t="s">
        <v>276</v>
      </c>
      <c r="D106" s="170">
        <v>342</v>
      </c>
      <c r="E106" s="171">
        <v>2</v>
      </c>
      <c r="F106" s="171">
        <v>5</v>
      </c>
      <c r="G106" s="172">
        <v>3</v>
      </c>
      <c r="H106" s="173">
        <v>30</v>
      </c>
      <c r="I106" s="280"/>
    </row>
    <row r="107" spans="1:9">
      <c r="A107" s="252"/>
      <c r="B107" s="169" t="s">
        <v>265</v>
      </c>
      <c r="C107" s="169" t="s">
        <v>272</v>
      </c>
      <c r="D107" s="170">
        <v>114</v>
      </c>
      <c r="E107" s="171">
        <v>5</v>
      </c>
      <c r="F107" s="171">
        <v>10</v>
      </c>
      <c r="G107" s="172">
        <v>3</v>
      </c>
      <c r="H107" s="173">
        <v>10</v>
      </c>
      <c r="I107" s="280"/>
    </row>
    <row r="108" spans="1:9">
      <c r="A108" s="248">
        <v>34</v>
      </c>
      <c r="B108" s="126"/>
      <c r="C108" s="126"/>
      <c r="D108" s="127">
        <v>1520</v>
      </c>
      <c r="E108" s="128"/>
      <c r="F108" s="129"/>
      <c r="G108" s="130"/>
      <c r="H108" s="131">
        <f>SUM(H109:H109)</f>
        <v>100</v>
      </c>
      <c r="I108" s="278"/>
    </row>
    <row r="109" spans="1:9">
      <c r="A109" s="250"/>
      <c r="B109" s="164" t="s">
        <v>330</v>
      </c>
      <c r="C109" s="164"/>
      <c r="D109" s="165">
        <v>1520</v>
      </c>
      <c r="E109" s="166">
        <v>2</v>
      </c>
      <c r="F109" s="166">
        <v>5</v>
      </c>
      <c r="G109" s="167">
        <v>1</v>
      </c>
      <c r="H109" s="168">
        <v>100</v>
      </c>
      <c r="I109" s="279"/>
    </row>
    <row r="110" spans="1:9">
      <c r="A110" s="248">
        <v>35</v>
      </c>
      <c r="B110" s="126"/>
      <c r="C110" s="126"/>
      <c r="D110" s="127">
        <v>2200</v>
      </c>
      <c r="E110" s="128"/>
      <c r="F110" s="129"/>
      <c r="G110" s="130"/>
      <c r="H110" s="131">
        <f>SUM(H111:H112)</f>
        <v>100</v>
      </c>
      <c r="I110" s="294" t="s">
        <v>334</v>
      </c>
    </row>
    <row r="111" spans="1:9">
      <c r="A111" s="250"/>
      <c r="B111" s="164" t="s">
        <v>321</v>
      </c>
      <c r="C111" s="164"/>
      <c r="D111" s="165">
        <v>1100</v>
      </c>
      <c r="E111" s="166">
        <v>2</v>
      </c>
      <c r="F111" s="166">
        <v>5</v>
      </c>
      <c r="G111" s="167">
        <v>1</v>
      </c>
      <c r="H111" s="168">
        <v>50</v>
      </c>
      <c r="I111" s="279" t="s">
        <v>322</v>
      </c>
    </row>
    <row r="112" spans="1:9">
      <c r="A112" s="271"/>
      <c r="B112" s="281" t="s">
        <v>265</v>
      </c>
      <c r="C112" s="281" t="s">
        <v>272</v>
      </c>
      <c r="D112" s="282">
        <v>1100</v>
      </c>
      <c r="E112" s="283">
        <v>5</v>
      </c>
      <c r="F112" s="283">
        <v>10</v>
      </c>
      <c r="G112" s="284">
        <v>3</v>
      </c>
      <c r="H112" s="285">
        <v>50</v>
      </c>
      <c r="I112" s="286"/>
    </row>
    <row r="115" spans="1:9" ht="25.5">
      <c r="A115" s="245" t="s">
        <v>28</v>
      </c>
      <c r="B115" s="299" t="s">
        <v>275</v>
      </c>
      <c r="C115" s="300"/>
      <c r="D115" s="125" t="s">
        <v>48</v>
      </c>
      <c r="E115" s="299" t="s">
        <v>202</v>
      </c>
      <c r="F115" s="300"/>
      <c r="G115" s="125" t="s">
        <v>327</v>
      </c>
      <c r="H115" s="246" t="s">
        <v>138</v>
      </c>
      <c r="I115" s="247" t="s">
        <v>30</v>
      </c>
    </row>
    <row r="116" spans="1:9">
      <c r="A116" s="248">
        <v>24</v>
      </c>
      <c r="B116" s="126"/>
      <c r="C116" s="126"/>
      <c r="D116" s="127">
        <v>200</v>
      </c>
      <c r="E116" s="128"/>
      <c r="F116" s="129"/>
      <c r="G116" s="130"/>
      <c r="H116" s="131">
        <f>SUM(H117:H119)</f>
        <v>100</v>
      </c>
      <c r="I116" s="278" t="s">
        <v>262</v>
      </c>
    </row>
    <row r="117" spans="1:9">
      <c r="A117" s="250"/>
      <c r="B117" s="164" t="s">
        <v>151</v>
      </c>
      <c r="C117" s="164" t="s">
        <v>276</v>
      </c>
      <c r="D117" s="165">
        <v>160</v>
      </c>
      <c r="E117" s="166">
        <v>2</v>
      </c>
      <c r="F117" s="166">
        <v>5</v>
      </c>
      <c r="G117" s="167">
        <v>3</v>
      </c>
      <c r="H117" s="168">
        <v>80</v>
      </c>
      <c r="I117" s="279"/>
    </row>
    <row r="118" spans="1:9">
      <c r="A118" s="252"/>
      <c r="B118" s="169" t="s">
        <v>265</v>
      </c>
      <c r="C118" s="169" t="s">
        <v>266</v>
      </c>
      <c r="D118" s="170">
        <v>20</v>
      </c>
      <c r="E118" s="171">
        <v>5</v>
      </c>
      <c r="F118" s="171">
        <v>10</v>
      </c>
      <c r="G118" s="172">
        <v>3</v>
      </c>
      <c r="H118" s="173">
        <v>10</v>
      </c>
      <c r="I118" s="280"/>
    </row>
    <row r="119" spans="1:9">
      <c r="A119" s="252"/>
      <c r="B119" s="169" t="s">
        <v>270</v>
      </c>
      <c r="C119" s="169" t="s">
        <v>271</v>
      </c>
      <c r="D119" s="170">
        <v>20</v>
      </c>
      <c r="E119" s="171">
        <v>2</v>
      </c>
      <c r="F119" s="171">
        <v>5</v>
      </c>
      <c r="G119" s="172">
        <v>1</v>
      </c>
      <c r="H119" s="173">
        <v>10</v>
      </c>
      <c r="I119" s="280"/>
    </row>
    <row r="120" spans="1:9">
      <c r="A120" s="248">
        <v>25</v>
      </c>
      <c r="B120" s="126"/>
      <c r="C120" s="126"/>
      <c r="D120" s="127">
        <v>740</v>
      </c>
      <c r="E120" s="128"/>
      <c r="F120" s="129"/>
      <c r="G120" s="130"/>
      <c r="H120" s="131">
        <f>SUM(H121:H122)</f>
        <v>100</v>
      </c>
      <c r="I120" s="278" t="s">
        <v>262</v>
      </c>
    </row>
    <row r="121" spans="1:9">
      <c r="A121" s="250"/>
      <c r="B121" s="164" t="s">
        <v>9</v>
      </c>
      <c r="C121" s="164" t="s">
        <v>267</v>
      </c>
      <c r="D121" s="165">
        <v>666</v>
      </c>
      <c r="E121" s="166">
        <v>5</v>
      </c>
      <c r="F121" s="166">
        <v>15</v>
      </c>
      <c r="G121" s="167">
        <v>10</v>
      </c>
      <c r="H121" s="168">
        <v>90</v>
      </c>
      <c r="I121" s="279" t="s">
        <v>313</v>
      </c>
    </row>
    <row r="122" spans="1:9">
      <c r="A122" s="252"/>
      <c r="B122" s="169" t="s">
        <v>265</v>
      </c>
      <c r="C122" s="169" t="s">
        <v>266</v>
      </c>
      <c r="D122" s="170">
        <v>74</v>
      </c>
      <c r="E122" s="171">
        <v>5</v>
      </c>
      <c r="F122" s="171">
        <v>10</v>
      </c>
      <c r="G122" s="172">
        <v>5</v>
      </c>
      <c r="H122" s="173">
        <v>10</v>
      </c>
      <c r="I122" s="280" t="s">
        <v>313</v>
      </c>
    </row>
    <row r="123" spans="1:9">
      <c r="A123" s="248">
        <v>26</v>
      </c>
      <c r="B123" s="126"/>
      <c r="C123" s="126"/>
      <c r="D123" s="127">
        <v>180</v>
      </c>
      <c r="E123" s="128"/>
      <c r="F123" s="129"/>
      <c r="G123" s="130"/>
      <c r="H123" s="131">
        <f>SUM(H124:H126)</f>
        <v>100</v>
      </c>
      <c r="I123" s="278"/>
    </row>
    <row r="124" spans="1:9">
      <c r="A124" s="250"/>
      <c r="B124" s="164" t="s">
        <v>265</v>
      </c>
      <c r="C124" s="164" t="s">
        <v>266</v>
      </c>
      <c r="D124" s="165">
        <v>45</v>
      </c>
      <c r="E124" s="166">
        <v>5</v>
      </c>
      <c r="F124" s="166">
        <v>10</v>
      </c>
      <c r="G124" s="167">
        <v>4</v>
      </c>
      <c r="H124" s="168">
        <v>25</v>
      </c>
      <c r="I124" s="279"/>
    </row>
    <row r="125" spans="1:9">
      <c r="A125" s="263"/>
      <c r="B125" s="174" t="s">
        <v>265</v>
      </c>
      <c r="C125" s="174" t="s">
        <v>266</v>
      </c>
      <c r="D125" s="175">
        <v>45</v>
      </c>
      <c r="E125" s="176">
        <v>10</v>
      </c>
      <c r="F125" s="176">
        <v>15</v>
      </c>
      <c r="G125" s="177">
        <v>5</v>
      </c>
      <c r="H125" s="178">
        <v>25</v>
      </c>
      <c r="I125" s="287" t="s">
        <v>314</v>
      </c>
    </row>
    <row r="126" spans="1:9">
      <c r="A126" s="271"/>
      <c r="B126" s="281" t="s">
        <v>151</v>
      </c>
      <c r="C126" s="281" t="s">
        <v>276</v>
      </c>
      <c r="D126" s="282">
        <v>90</v>
      </c>
      <c r="E126" s="283">
        <v>5</v>
      </c>
      <c r="F126" s="283">
        <v>10</v>
      </c>
      <c r="G126" s="284">
        <v>5</v>
      </c>
      <c r="H126" s="285">
        <v>50</v>
      </c>
      <c r="I126" s="286"/>
    </row>
    <row r="129" spans="1:9" ht="25.5">
      <c r="A129" s="245" t="s">
        <v>28</v>
      </c>
      <c r="B129" s="299" t="s">
        <v>275</v>
      </c>
      <c r="C129" s="300"/>
      <c r="D129" s="125" t="s">
        <v>48</v>
      </c>
      <c r="E129" s="299" t="s">
        <v>202</v>
      </c>
      <c r="F129" s="300"/>
      <c r="G129" s="125" t="s">
        <v>327</v>
      </c>
      <c r="H129" s="246" t="s">
        <v>138</v>
      </c>
      <c r="I129" s="247" t="s">
        <v>30</v>
      </c>
    </row>
    <row r="130" spans="1:9">
      <c r="A130" s="248">
        <v>27</v>
      </c>
      <c r="B130" s="126"/>
      <c r="C130" s="126"/>
      <c r="D130" s="127">
        <v>170</v>
      </c>
      <c r="E130" s="128"/>
      <c r="F130" s="129"/>
      <c r="G130" s="130"/>
      <c r="H130" s="131">
        <f>SUM(H131:H132)</f>
        <v>100</v>
      </c>
      <c r="I130" s="278" t="s">
        <v>262</v>
      </c>
    </row>
    <row r="131" spans="1:9">
      <c r="A131" s="250"/>
      <c r="B131" s="164" t="s">
        <v>265</v>
      </c>
      <c r="C131" s="164" t="s">
        <v>272</v>
      </c>
      <c r="D131" s="165">
        <v>120</v>
      </c>
      <c r="E131" s="166">
        <v>5</v>
      </c>
      <c r="F131" s="166">
        <v>10</v>
      </c>
      <c r="G131" s="167">
        <v>4</v>
      </c>
      <c r="H131" s="168">
        <v>70</v>
      </c>
      <c r="I131" s="279"/>
    </row>
    <row r="132" spans="1:9">
      <c r="A132" s="252"/>
      <c r="B132" s="169" t="s">
        <v>151</v>
      </c>
      <c r="C132" s="169" t="s">
        <v>276</v>
      </c>
      <c r="D132" s="170">
        <v>50</v>
      </c>
      <c r="E132" s="171">
        <v>2</v>
      </c>
      <c r="F132" s="171">
        <v>5</v>
      </c>
      <c r="G132" s="172">
        <v>3</v>
      </c>
      <c r="H132" s="173">
        <v>30</v>
      </c>
      <c r="I132" s="280"/>
    </row>
    <row r="133" spans="1:9">
      <c r="A133" s="248">
        <v>28</v>
      </c>
      <c r="B133" s="126"/>
      <c r="C133" s="126"/>
      <c r="D133" s="127">
        <v>140</v>
      </c>
      <c r="E133" s="128"/>
      <c r="F133" s="129"/>
      <c r="G133" s="130"/>
      <c r="H133" s="131">
        <f>SUM(H134:H135)</f>
        <v>100</v>
      </c>
      <c r="I133" s="278" t="s">
        <v>262</v>
      </c>
    </row>
    <row r="134" spans="1:9">
      <c r="A134" s="250"/>
      <c r="B134" s="164" t="s">
        <v>265</v>
      </c>
      <c r="C134" s="164" t="s">
        <v>272</v>
      </c>
      <c r="D134" s="165">
        <v>100</v>
      </c>
      <c r="E134" s="166">
        <v>5</v>
      </c>
      <c r="F134" s="166">
        <v>10</v>
      </c>
      <c r="G134" s="167">
        <v>4</v>
      </c>
      <c r="H134" s="168">
        <v>70</v>
      </c>
      <c r="I134" s="279"/>
    </row>
    <row r="135" spans="1:9">
      <c r="A135" s="252"/>
      <c r="B135" s="169" t="s">
        <v>151</v>
      </c>
      <c r="C135" s="169" t="s">
        <v>276</v>
      </c>
      <c r="D135" s="170">
        <v>40</v>
      </c>
      <c r="E135" s="171">
        <v>2</v>
      </c>
      <c r="F135" s="171">
        <v>5</v>
      </c>
      <c r="G135" s="172">
        <v>3</v>
      </c>
      <c r="H135" s="173">
        <v>30</v>
      </c>
      <c r="I135" s="280"/>
    </row>
    <row r="136" spans="1:9">
      <c r="A136" s="248">
        <v>29</v>
      </c>
      <c r="B136" s="126"/>
      <c r="C136" s="126"/>
      <c r="D136" s="127">
        <v>430</v>
      </c>
      <c r="E136" s="128"/>
      <c r="F136" s="129"/>
      <c r="G136" s="130"/>
      <c r="H136" s="131">
        <f>SUM(H137:H139)</f>
        <v>100</v>
      </c>
      <c r="I136" s="278" t="s">
        <v>262</v>
      </c>
    </row>
    <row r="137" spans="1:9">
      <c r="A137" s="250"/>
      <c r="B137" s="164" t="s">
        <v>265</v>
      </c>
      <c r="C137" s="164" t="s">
        <v>272</v>
      </c>
      <c r="D137" s="165">
        <v>215</v>
      </c>
      <c r="E137" s="166">
        <v>5</v>
      </c>
      <c r="F137" s="166">
        <v>10</v>
      </c>
      <c r="G137" s="167">
        <v>4</v>
      </c>
      <c r="H137" s="168">
        <v>50</v>
      </c>
      <c r="I137" s="279"/>
    </row>
    <row r="138" spans="1:9">
      <c r="A138" s="252"/>
      <c r="B138" s="169" t="s">
        <v>151</v>
      </c>
      <c r="C138" s="169" t="s">
        <v>276</v>
      </c>
      <c r="D138" s="170">
        <v>170</v>
      </c>
      <c r="E138" s="171">
        <v>2</v>
      </c>
      <c r="F138" s="171">
        <v>5</v>
      </c>
      <c r="G138" s="172">
        <v>3</v>
      </c>
      <c r="H138" s="173">
        <v>40</v>
      </c>
      <c r="I138" s="280"/>
    </row>
    <row r="139" spans="1:9">
      <c r="A139" s="252"/>
      <c r="B139" s="169" t="s">
        <v>270</v>
      </c>
      <c r="C139" s="169" t="s">
        <v>271</v>
      </c>
      <c r="D139" s="170">
        <v>45</v>
      </c>
      <c r="E139" s="171">
        <v>2</v>
      </c>
      <c r="F139" s="171">
        <v>5</v>
      </c>
      <c r="G139" s="172">
        <v>1</v>
      </c>
      <c r="H139" s="173">
        <v>10</v>
      </c>
      <c r="I139" s="280"/>
    </row>
    <row r="140" spans="1:9">
      <c r="A140" s="248">
        <v>30</v>
      </c>
      <c r="B140" s="126"/>
      <c r="C140" s="126"/>
      <c r="D140" s="127">
        <v>415</v>
      </c>
      <c r="E140" s="128"/>
      <c r="F140" s="129"/>
      <c r="G140" s="130"/>
      <c r="H140" s="131">
        <f>SUM(H141:H143)</f>
        <v>100</v>
      </c>
      <c r="I140" s="278" t="s">
        <v>262</v>
      </c>
    </row>
    <row r="141" spans="1:9">
      <c r="A141" s="250"/>
      <c r="B141" s="164" t="s">
        <v>265</v>
      </c>
      <c r="C141" s="164" t="s">
        <v>272</v>
      </c>
      <c r="D141" s="165">
        <v>85</v>
      </c>
      <c r="E141" s="166">
        <v>5</v>
      </c>
      <c r="F141" s="166">
        <v>10</v>
      </c>
      <c r="G141" s="167">
        <v>4</v>
      </c>
      <c r="H141" s="168">
        <v>20</v>
      </c>
      <c r="I141" s="279"/>
    </row>
    <row r="142" spans="1:9">
      <c r="A142" s="252"/>
      <c r="B142" s="169" t="s">
        <v>151</v>
      </c>
      <c r="C142" s="169" t="s">
        <v>276</v>
      </c>
      <c r="D142" s="170">
        <v>125</v>
      </c>
      <c r="E142" s="171">
        <v>2</v>
      </c>
      <c r="F142" s="171">
        <v>5</v>
      </c>
      <c r="G142" s="172">
        <v>3</v>
      </c>
      <c r="H142" s="173">
        <v>30</v>
      </c>
      <c r="I142" s="280"/>
    </row>
    <row r="143" spans="1:9">
      <c r="A143" s="252"/>
      <c r="B143" s="169" t="s">
        <v>270</v>
      </c>
      <c r="C143" s="169" t="s">
        <v>271</v>
      </c>
      <c r="D143" s="170">
        <v>205</v>
      </c>
      <c r="E143" s="171">
        <v>2</v>
      </c>
      <c r="F143" s="171">
        <v>5</v>
      </c>
      <c r="G143" s="172">
        <v>1</v>
      </c>
      <c r="H143" s="173">
        <v>50</v>
      </c>
      <c r="I143" s="280"/>
    </row>
    <row r="144" spans="1:9">
      <c r="A144" s="248">
        <v>31</v>
      </c>
      <c r="B144" s="126"/>
      <c r="C144" s="126"/>
      <c r="D144" s="127">
        <v>1300</v>
      </c>
      <c r="E144" s="128"/>
      <c r="F144" s="129"/>
      <c r="G144" s="130"/>
      <c r="H144" s="131">
        <f>SUM(H145:H146)</f>
        <v>100</v>
      </c>
      <c r="I144" s="278" t="s">
        <v>262</v>
      </c>
    </row>
    <row r="145" spans="1:9">
      <c r="A145" s="250"/>
      <c r="B145" s="164" t="s">
        <v>151</v>
      </c>
      <c r="C145" s="164" t="s">
        <v>276</v>
      </c>
      <c r="D145" s="165">
        <v>910</v>
      </c>
      <c r="E145" s="166">
        <v>2</v>
      </c>
      <c r="F145" s="166">
        <v>5</v>
      </c>
      <c r="G145" s="167">
        <v>2</v>
      </c>
      <c r="H145" s="168">
        <v>30</v>
      </c>
      <c r="I145" s="279" t="s">
        <v>320</v>
      </c>
    </row>
    <row r="146" spans="1:9">
      <c r="A146" s="252"/>
      <c r="B146" s="169" t="s">
        <v>270</v>
      </c>
      <c r="C146" s="169" t="s">
        <v>271</v>
      </c>
      <c r="D146" s="170">
        <v>390</v>
      </c>
      <c r="E146" s="171">
        <v>2</v>
      </c>
      <c r="F146" s="171">
        <v>5</v>
      </c>
      <c r="G146" s="172">
        <v>3</v>
      </c>
      <c r="H146" s="173">
        <v>70</v>
      </c>
      <c r="I146" s="280"/>
    </row>
    <row r="147" spans="1:9">
      <c r="A147" s="248">
        <v>32</v>
      </c>
      <c r="B147" s="126"/>
      <c r="C147" s="126"/>
      <c r="D147" s="127">
        <v>200</v>
      </c>
      <c r="E147" s="128"/>
      <c r="F147" s="129"/>
      <c r="G147" s="130"/>
      <c r="H147" s="131">
        <f>SUM(H148:H148)</f>
        <v>100</v>
      </c>
      <c r="I147" s="278" t="s">
        <v>262</v>
      </c>
    </row>
    <row r="148" spans="1:9">
      <c r="A148" s="248"/>
      <c r="B148" s="288" t="s">
        <v>270</v>
      </c>
      <c r="C148" s="288" t="s">
        <v>271</v>
      </c>
      <c r="D148" s="289">
        <v>200</v>
      </c>
      <c r="E148" s="290">
        <v>5</v>
      </c>
      <c r="F148" s="290">
        <v>10</v>
      </c>
      <c r="G148" s="291">
        <v>12</v>
      </c>
      <c r="H148" s="292">
        <v>100</v>
      </c>
      <c r="I148" s="278"/>
    </row>
    <row r="152" spans="1:9">
      <c r="B152" s="293" t="s">
        <v>331</v>
      </c>
    </row>
    <row r="153" spans="1:9" ht="38.25">
      <c r="A153" s="245" t="s">
        <v>28</v>
      </c>
      <c r="B153" s="230" t="s">
        <v>275</v>
      </c>
      <c r="C153" s="231"/>
      <c r="D153" s="125" t="s">
        <v>48</v>
      </c>
      <c r="E153" s="230" t="s">
        <v>202</v>
      </c>
      <c r="F153" s="231"/>
      <c r="G153" s="125" t="s">
        <v>49</v>
      </c>
      <c r="H153" s="246" t="s">
        <v>138</v>
      </c>
      <c r="I153" s="247" t="s">
        <v>30</v>
      </c>
    </row>
    <row r="154" spans="1:9">
      <c r="A154" s="248">
        <v>1</v>
      </c>
      <c r="B154" s="126"/>
      <c r="C154" s="126"/>
      <c r="D154" s="127">
        <v>150</v>
      </c>
      <c r="E154" s="128"/>
      <c r="F154" s="129"/>
      <c r="G154" s="130"/>
      <c r="H154" s="131">
        <f>SUM(H155:H157)</f>
        <v>100</v>
      </c>
      <c r="I154" s="249" t="s">
        <v>262</v>
      </c>
    </row>
    <row r="155" spans="1:9">
      <c r="A155" s="250"/>
      <c r="B155" s="132" t="s">
        <v>270</v>
      </c>
      <c r="C155" s="132" t="s">
        <v>271</v>
      </c>
      <c r="D155" s="133">
        <v>60</v>
      </c>
      <c r="E155" s="134">
        <v>2</v>
      </c>
      <c r="F155" s="134">
        <v>5</v>
      </c>
      <c r="G155" s="135">
        <v>2</v>
      </c>
      <c r="H155" s="136">
        <v>40</v>
      </c>
      <c r="I155" s="251"/>
    </row>
    <row r="156" spans="1:9">
      <c r="A156" s="252"/>
      <c r="B156" s="137" t="s">
        <v>265</v>
      </c>
      <c r="C156" s="137" t="s">
        <v>272</v>
      </c>
      <c r="D156" s="138">
        <v>60</v>
      </c>
      <c r="E156" s="139">
        <v>5</v>
      </c>
      <c r="F156" s="139">
        <v>10</v>
      </c>
      <c r="G156" s="140">
        <v>4</v>
      </c>
      <c r="H156" s="141">
        <v>40</v>
      </c>
      <c r="I156" s="253"/>
    </row>
    <row r="157" spans="1:9">
      <c r="A157" s="252"/>
      <c r="B157" s="137" t="s">
        <v>274</v>
      </c>
      <c r="C157" s="137" t="s">
        <v>273</v>
      </c>
      <c r="D157" s="138">
        <v>30</v>
      </c>
      <c r="E157" s="139">
        <v>1</v>
      </c>
      <c r="F157" s="139">
        <v>2</v>
      </c>
      <c r="G157" s="140">
        <v>1.5</v>
      </c>
      <c r="H157" s="141">
        <v>20</v>
      </c>
      <c r="I157" s="253"/>
    </row>
    <row r="158" spans="1:9">
      <c r="A158" s="248">
        <v>2</v>
      </c>
      <c r="B158" s="126"/>
      <c r="C158" s="126"/>
      <c r="D158" s="127">
        <v>50</v>
      </c>
      <c r="E158" s="128"/>
      <c r="F158" s="129"/>
      <c r="G158" s="130"/>
      <c r="H158" s="131">
        <f>SUM(H159:H160)</f>
        <v>100</v>
      </c>
      <c r="I158" s="249" t="s">
        <v>262</v>
      </c>
    </row>
    <row r="159" spans="1:9">
      <c r="A159" s="250"/>
      <c r="B159" s="132" t="s">
        <v>260</v>
      </c>
      <c r="C159" s="132" t="s">
        <v>261</v>
      </c>
      <c r="D159" s="133">
        <v>25</v>
      </c>
      <c r="E159" s="134">
        <v>5</v>
      </c>
      <c r="F159" s="134">
        <v>10</v>
      </c>
      <c r="G159" s="135">
        <v>3</v>
      </c>
      <c r="H159" s="136">
        <v>50</v>
      </c>
      <c r="I159" s="251"/>
    </row>
    <row r="160" spans="1:9">
      <c r="A160" s="252"/>
      <c r="B160" s="137" t="s">
        <v>270</v>
      </c>
      <c r="C160" s="137" t="s">
        <v>271</v>
      </c>
      <c r="D160" s="138">
        <v>25</v>
      </c>
      <c r="E160" s="139">
        <v>2</v>
      </c>
      <c r="F160" s="139">
        <v>5</v>
      </c>
      <c r="G160" s="140">
        <v>2</v>
      </c>
      <c r="H160" s="141">
        <v>50</v>
      </c>
      <c r="I160" s="253"/>
    </row>
    <row r="161" spans="1:10">
      <c r="A161" s="248">
        <v>3</v>
      </c>
      <c r="B161" s="126"/>
      <c r="C161" s="126"/>
      <c r="D161" s="127">
        <v>80</v>
      </c>
      <c r="E161" s="128"/>
      <c r="F161" s="129"/>
      <c r="G161" s="130"/>
      <c r="H161" s="131">
        <f>SUM(H162:H163)</f>
        <v>100</v>
      </c>
      <c r="I161" s="249" t="s">
        <v>262</v>
      </c>
    </row>
    <row r="162" spans="1:10">
      <c r="A162" s="250"/>
      <c r="B162" s="132" t="s">
        <v>151</v>
      </c>
      <c r="C162" s="132" t="s">
        <v>276</v>
      </c>
      <c r="D162" s="133">
        <v>40</v>
      </c>
      <c r="E162" s="134">
        <v>2</v>
      </c>
      <c r="F162" s="134">
        <v>5</v>
      </c>
      <c r="G162" s="135">
        <v>2</v>
      </c>
      <c r="H162" s="136">
        <v>50</v>
      </c>
      <c r="I162" s="251"/>
    </row>
    <row r="163" spans="1:10">
      <c r="A163" s="252"/>
      <c r="B163" s="142" t="s">
        <v>260</v>
      </c>
      <c r="C163" s="142" t="s">
        <v>261</v>
      </c>
      <c r="D163" s="138">
        <v>40</v>
      </c>
      <c r="E163" s="139">
        <v>5</v>
      </c>
      <c r="F163" s="139">
        <v>10</v>
      </c>
      <c r="G163" s="140">
        <v>3</v>
      </c>
      <c r="H163" s="141">
        <v>50</v>
      </c>
      <c r="I163" s="253"/>
    </row>
    <row r="164" spans="1:10">
      <c r="A164" s="248">
        <v>4</v>
      </c>
      <c r="B164" s="126"/>
      <c r="C164" s="126"/>
      <c r="D164" s="127">
        <v>470</v>
      </c>
      <c r="E164" s="128"/>
      <c r="F164" s="129"/>
      <c r="G164" s="130"/>
      <c r="H164" s="131">
        <f>SUM(H165:H168)</f>
        <v>100</v>
      </c>
      <c r="I164" s="249" t="s">
        <v>262</v>
      </c>
    </row>
    <row r="165" spans="1:10">
      <c r="A165" s="250"/>
      <c r="B165" s="132" t="s">
        <v>324</v>
      </c>
      <c r="C165" s="132" t="s">
        <v>325</v>
      </c>
      <c r="D165" s="133">
        <v>45</v>
      </c>
      <c r="E165" s="134">
        <v>2</v>
      </c>
      <c r="F165" s="134">
        <v>5</v>
      </c>
      <c r="G165" s="135">
        <v>2</v>
      </c>
      <c r="H165" s="136">
        <v>10</v>
      </c>
      <c r="I165" s="251"/>
    </row>
    <row r="166" spans="1:10">
      <c r="A166" s="263"/>
      <c r="B166" s="154" t="s">
        <v>260</v>
      </c>
      <c r="C166" s="154" t="s">
        <v>261</v>
      </c>
      <c r="D166" s="155">
        <v>95</v>
      </c>
      <c r="E166" s="156">
        <v>10</v>
      </c>
      <c r="F166" s="156">
        <v>15</v>
      </c>
      <c r="G166" s="157">
        <v>3</v>
      </c>
      <c r="H166" s="158">
        <v>20</v>
      </c>
      <c r="I166" s="264"/>
    </row>
    <row r="167" spans="1:10">
      <c r="A167" s="252"/>
      <c r="B167" s="137" t="s">
        <v>278</v>
      </c>
      <c r="C167" s="137" t="s">
        <v>279</v>
      </c>
      <c r="D167" s="138">
        <v>190</v>
      </c>
      <c r="E167" s="139">
        <v>2</v>
      </c>
      <c r="F167" s="139">
        <v>5</v>
      </c>
      <c r="G167" s="140">
        <v>1</v>
      </c>
      <c r="H167" s="141">
        <v>40</v>
      </c>
      <c r="I167" s="253"/>
    </row>
    <row r="168" spans="1:10">
      <c r="A168" s="252"/>
      <c r="B168" s="137" t="s">
        <v>265</v>
      </c>
      <c r="C168" s="137" t="s">
        <v>266</v>
      </c>
      <c r="D168" s="138">
        <v>140</v>
      </c>
      <c r="E168" s="139">
        <v>10</v>
      </c>
      <c r="F168" s="139">
        <v>15</v>
      </c>
      <c r="G168" s="140">
        <v>4</v>
      </c>
      <c r="H168" s="141">
        <v>30</v>
      </c>
      <c r="I168" s="254" t="s">
        <v>277</v>
      </c>
    </row>
    <row r="169" spans="1:10">
      <c r="A169" s="248">
        <v>5</v>
      </c>
      <c r="B169" s="126"/>
      <c r="C169" s="126"/>
      <c r="D169" s="127">
        <v>250</v>
      </c>
      <c r="E169" s="128"/>
      <c r="F169" s="129"/>
      <c r="G169" s="130"/>
      <c r="H169" s="131">
        <f>SUM(H170:H172)</f>
        <v>100</v>
      </c>
      <c r="I169" s="249" t="s">
        <v>262</v>
      </c>
    </row>
    <row r="170" spans="1:10">
      <c r="A170" s="250"/>
      <c r="B170" s="132" t="s">
        <v>265</v>
      </c>
      <c r="C170" s="132" t="s">
        <v>266</v>
      </c>
      <c r="D170" s="133">
        <v>150</v>
      </c>
      <c r="E170" s="134">
        <v>10</v>
      </c>
      <c r="F170" s="134">
        <v>20</v>
      </c>
      <c r="G170" s="135">
        <v>4</v>
      </c>
      <c r="H170" s="136">
        <v>60</v>
      </c>
      <c r="I170" s="255" t="s">
        <v>281</v>
      </c>
    </row>
    <row r="171" spans="1:10">
      <c r="A171" s="252"/>
      <c r="B171" s="137" t="s">
        <v>265</v>
      </c>
      <c r="C171" s="137" t="s">
        <v>266</v>
      </c>
      <c r="D171" s="138">
        <v>75</v>
      </c>
      <c r="E171" s="139">
        <v>20</v>
      </c>
      <c r="F171" s="139">
        <v>30</v>
      </c>
      <c r="G171" s="140">
        <v>7</v>
      </c>
      <c r="H171" s="141">
        <v>30</v>
      </c>
      <c r="I171" s="254" t="s">
        <v>280</v>
      </c>
    </row>
    <row r="172" spans="1:10">
      <c r="A172" s="252"/>
      <c r="B172" s="137" t="s">
        <v>270</v>
      </c>
      <c r="C172" s="137" t="s">
        <v>271</v>
      </c>
      <c r="D172" s="232">
        <v>25</v>
      </c>
      <c r="E172" s="233">
        <v>2</v>
      </c>
      <c r="F172" s="233">
        <v>5</v>
      </c>
      <c r="G172" s="234">
        <v>2</v>
      </c>
      <c r="H172" s="153">
        <v>10</v>
      </c>
      <c r="I172" s="256"/>
    </row>
    <row r="173" spans="1:10">
      <c r="A173" s="248">
        <v>6</v>
      </c>
      <c r="B173" s="235"/>
      <c r="C173" s="235"/>
      <c r="D173" s="236">
        <v>150</v>
      </c>
      <c r="E173" s="237"/>
      <c r="F173" s="238"/>
      <c r="G173" s="239"/>
      <c r="H173" s="240">
        <f>SUM(H174:H175)</f>
        <v>100</v>
      </c>
      <c r="I173" s="249" t="s">
        <v>262</v>
      </c>
    </row>
    <row r="174" spans="1:10">
      <c r="A174" s="250"/>
      <c r="B174" s="132" t="s">
        <v>265</v>
      </c>
      <c r="C174" s="132" t="s">
        <v>266</v>
      </c>
      <c r="D174" s="241">
        <v>140</v>
      </c>
      <c r="E174" s="242">
        <v>10</v>
      </c>
      <c r="F174" s="242">
        <v>20</v>
      </c>
      <c r="G174" s="243">
        <v>7</v>
      </c>
      <c r="H174" s="244">
        <v>90</v>
      </c>
      <c r="I174" s="255" t="s">
        <v>280</v>
      </c>
    </row>
    <row r="175" spans="1:10">
      <c r="A175" s="252"/>
      <c r="B175" s="137" t="s">
        <v>270</v>
      </c>
      <c r="C175" s="137" t="s">
        <v>271</v>
      </c>
      <c r="D175" s="232">
        <v>10</v>
      </c>
      <c r="E175" s="233">
        <v>2</v>
      </c>
      <c r="F175" s="233">
        <v>5</v>
      </c>
      <c r="G175" s="234">
        <v>2</v>
      </c>
      <c r="H175" s="153">
        <v>10</v>
      </c>
      <c r="I175" s="256"/>
      <c r="J175" s="302"/>
    </row>
    <row r="176" spans="1:10">
      <c r="A176" s="248">
        <v>7</v>
      </c>
      <c r="B176" s="235"/>
      <c r="C176" s="235"/>
      <c r="D176" s="236">
        <v>460</v>
      </c>
      <c r="E176" s="237"/>
      <c r="F176" s="238"/>
      <c r="G176" s="239"/>
      <c r="H176" s="240">
        <f>SUM(H177:H180)</f>
        <v>100</v>
      </c>
      <c r="I176" s="249" t="s">
        <v>262</v>
      </c>
    </row>
    <row r="177" spans="1:9">
      <c r="A177" s="250"/>
      <c r="B177" s="132" t="s">
        <v>270</v>
      </c>
      <c r="C177" s="132" t="s">
        <v>271</v>
      </c>
      <c r="D177" s="241">
        <v>385</v>
      </c>
      <c r="E177" s="242">
        <v>2</v>
      </c>
      <c r="F177" s="242">
        <v>5</v>
      </c>
      <c r="G177" s="243">
        <v>1</v>
      </c>
      <c r="H177" s="244">
        <v>85</v>
      </c>
      <c r="I177" s="251"/>
    </row>
    <row r="178" spans="1:9">
      <c r="A178" s="252"/>
      <c r="B178" s="137" t="s">
        <v>265</v>
      </c>
      <c r="C178" s="137" t="s">
        <v>266</v>
      </c>
      <c r="D178" s="232">
        <v>25</v>
      </c>
      <c r="E178" s="233">
        <v>5</v>
      </c>
      <c r="F178" s="233">
        <v>10</v>
      </c>
      <c r="G178" s="234">
        <v>2</v>
      </c>
      <c r="H178" s="153">
        <v>5</v>
      </c>
      <c r="I178" s="253"/>
    </row>
    <row r="179" spans="1:9">
      <c r="A179" s="252"/>
      <c r="B179" s="137" t="s">
        <v>283</v>
      </c>
      <c r="C179" s="137" t="s">
        <v>284</v>
      </c>
      <c r="D179" s="232">
        <v>25</v>
      </c>
      <c r="E179" s="233">
        <v>2</v>
      </c>
      <c r="F179" s="233">
        <v>2</v>
      </c>
      <c r="G179" s="234">
        <v>1</v>
      </c>
      <c r="H179" s="153">
        <v>5</v>
      </c>
      <c r="I179" s="253"/>
    </row>
    <row r="180" spans="1:9">
      <c r="A180" s="252"/>
      <c r="B180" s="137" t="s">
        <v>172</v>
      </c>
      <c r="C180" s="137" t="s">
        <v>285</v>
      </c>
      <c r="D180" s="232">
        <v>25</v>
      </c>
      <c r="E180" s="233">
        <v>2</v>
      </c>
      <c r="F180" s="233">
        <v>2</v>
      </c>
      <c r="G180" s="234">
        <v>1</v>
      </c>
      <c r="H180" s="153">
        <v>5</v>
      </c>
      <c r="I180" s="253"/>
    </row>
    <row r="181" spans="1:9">
      <c r="A181" s="248">
        <v>8</v>
      </c>
      <c r="B181" s="235"/>
      <c r="C181" s="235"/>
      <c r="D181" s="236">
        <v>120</v>
      </c>
      <c r="E181" s="237"/>
      <c r="F181" s="238"/>
      <c r="G181" s="239"/>
      <c r="H181" s="240">
        <f>SUM(H182:H182)</f>
        <v>100</v>
      </c>
      <c r="I181" s="249" t="s">
        <v>262</v>
      </c>
    </row>
    <row r="182" spans="1:9">
      <c r="A182" s="257"/>
      <c r="B182" s="184" t="s">
        <v>270</v>
      </c>
      <c r="C182" s="184" t="s">
        <v>271</v>
      </c>
      <c r="D182" s="258">
        <v>120</v>
      </c>
      <c r="E182" s="259">
        <v>2</v>
      </c>
      <c r="F182" s="259">
        <v>5</v>
      </c>
      <c r="G182" s="260">
        <v>2</v>
      </c>
      <c r="H182" s="261">
        <v>100</v>
      </c>
      <c r="I182" s="262"/>
    </row>
    <row r="183" spans="1:9">
      <c r="A183" s="220">
        <v>9</v>
      </c>
      <c r="B183" s="221"/>
      <c r="C183" s="221"/>
      <c r="D183" s="222">
        <v>270</v>
      </c>
      <c r="E183" s="223"/>
      <c r="F183" s="224"/>
      <c r="G183" s="225"/>
      <c r="H183" s="226">
        <f>SUM(H184:H185)</f>
        <v>100</v>
      </c>
      <c r="I183" s="227" t="s">
        <v>262</v>
      </c>
    </row>
    <row r="184" spans="1:9">
      <c r="A184" s="205"/>
      <c r="B184" s="147" t="s">
        <v>270</v>
      </c>
      <c r="C184" s="147" t="s">
        <v>271</v>
      </c>
      <c r="D184" s="148">
        <v>135</v>
      </c>
      <c r="E184" s="149">
        <v>2</v>
      </c>
      <c r="F184" s="149">
        <v>5</v>
      </c>
      <c r="G184" s="150">
        <v>1</v>
      </c>
      <c r="H184" s="151">
        <v>50</v>
      </c>
      <c r="I184" s="206"/>
    </row>
    <row r="185" spans="1:9">
      <c r="A185" s="207"/>
      <c r="B185" s="152" t="s">
        <v>270</v>
      </c>
      <c r="C185" s="152" t="s">
        <v>271</v>
      </c>
      <c r="D185" s="143">
        <v>135</v>
      </c>
      <c r="E185" s="144">
        <v>2</v>
      </c>
      <c r="F185" s="144">
        <v>5</v>
      </c>
      <c r="G185" s="145">
        <v>2</v>
      </c>
      <c r="H185" s="146">
        <v>50</v>
      </c>
      <c r="I185" s="208"/>
    </row>
    <row r="186" spans="1:9">
      <c r="A186" s="196">
        <v>10</v>
      </c>
      <c r="B186" s="126"/>
      <c r="C186" s="126"/>
      <c r="D186" s="127">
        <v>720</v>
      </c>
      <c r="E186" s="128"/>
      <c r="F186" s="129"/>
      <c r="G186" s="130"/>
      <c r="H186" s="131">
        <f>SUM(H187:H188)</f>
        <v>100</v>
      </c>
      <c r="I186" s="197" t="s">
        <v>262</v>
      </c>
    </row>
    <row r="187" spans="1:9">
      <c r="A187" s="198"/>
      <c r="B187" s="132" t="s">
        <v>270</v>
      </c>
      <c r="C187" s="132" t="s">
        <v>271</v>
      </c>
      <c r="D187" s="133">
        <v>600</v>
      </c>
      <c r="E187" s="134">
        <v>2</v>
      </c>
      <c r="F187" s="134">
        <v>5</v>
      </c>
      <c r="G187" s="135">
        <v>2</v>
      </c>
      <c r="H187" s="136">
        <v>90</v>
      </c>
      <c r="I187" s="199"/>
    </row>
    <row r="188" spans="1:9">
      <c r="A188" s="200"/>
      <c r="B188" s="137" t="s">
        <v>151</v>
      </c>
      <c r="C188" s="137" t="s">
        <v>276</v>
      </c>
      <c r="D188" s="138">
        <v>72</v>
      </c>
      <c r="E188" s="139">
        <v>2</v>
      </c>
      <c r="F188" s="139">
        <v>5</v>
      </c>
      <c r="G188" s="140">
        <v>2</v>
      </c>
      <c r="H188" s="141">
        <v>10</v>
      </c>
      <c r="I188" s="201"/>
    </row>
    <row r="189" spans="1:9">
      <c r="A189" s="196">
        <v>11</v>
      </c>
      <c r="B189" s="126"/>
      <c r="C189" s="126"/>
      <c r="D189" s="127">
        <v>1250</v>
      </c>
      <c r="E189" s="128"/>
      <c r="F189" s="129"/>
      <c r="G189" s="130"/>
      <c r="H189" s="131">
        <f>SUM(H190:H195)</f>
        <v>100</v>
      </c>
      <c r="I189" s="197" t="s">
        <v>262</v>
      </c>
    </row>
    <row r="190" spans="1:9">
      <c r="A190" s="198"/>
      <c r="B190" s="132" t="s">
        <v>151</v>
      </c>
      <c r="C190" s="132" t="s">
        <v>276</v>
      </c>
      <c r="D190" s="133">
        <v>625</v>
      </c>
      <c r="E190" s="134">
        <v>2</v>
      </c>
      <c r="F190" s="134">
        <v>5</v>
      </c>
      <c r="G190" s="135">
        <v>3</v>
      </c>
      <c r="H190" s="136">
        <v>50</v>
      </c>
      <c r="I190" s="199"/>
    </row>
    <row r="191" spans="1:9">
      <c r="A191" s="200"/>
      <c r="B191" s="137" t="s">
        <v>289</v>
      </c>
      <c r="C191" s="137" t="s">
        <v>288</v>
      </c>
      <c r="D191" s="138">
        <v>188</v>
      </c>
      <c r="E191" s="139">
        <v>5</v>
      </c>
      <c r="F191" s="139">
        <v>10</v>
      </c>
      <c r="G191" s="140">
        <v>3</v>
      </c>
      <c r="H191" s="141">
        <v>15</v>
      </c>
      <c r="I191" s="201"/>
    </row>
    <row r="192" spans="1:9">
      <c r="A192" s="200"/>
      <c r="B192" s="137" t="s">
        <v>265</v>
      </c>
      <c r="C192" s="137" t="s">
        <v>266</v>
      </c>
      <c r="D192" s="138">
        <v>125</v>
      </c>
      <c r="E192" s="139">
        <v>10</v>
      </c>
      <c r="F192" s="139">
        <v>15</v>
      </c>
      <c r="G192" s="140">
        <v>5</v>
      </c>
      <c r="H192" s="141">
        <v>10</v>
      </c>
      <c r="I192" s="202" t="s">
        <v>291</v>
      </c>
    </row>
    <row r="193" spans="1:14">
      <c r="A193" s="200"/>
      <c r="B193" s="137" t="s">
        <v>265</v>
      </c>
      <c r="C193" s="137" t="s">
        <v>266</v>
      </c>
      <c r="D193" s="138">
        <v>125</v>
      </c>
      <c r="E193" s="139">
        <v>15</v>
      </c>
      <c r="F193" s="139">
        <v>20</v>
      </c>
      <c r="G193" s="140">
        <v>5</v>
      </c>
      <c r="H193" s="153">
        <v>10</v>
      </c>
      <c r="I193" s="202" t="s">
        <v>291</v>
      </c>
    </row>
    <row r="194" spans="1:14">
      <c r="A194" s="200"/>
      <c r="B194" s="137" t="s">
        <v>8</v>
      </c>
      <c r="C194" s="137" t="s">
        <v>7</v>
      </c>
      <c r="D194" s="138">
        <v>62</v>
      </c>
      <c r="E194" s="139">
        <v>25</v>
      </c>
      <c r="F194" s="139">
        <v>30</v>
      </c>
      <c r="G194" s="140">
        <v>6</v>
      </c>
      <c r="H194" s="141">
        <v>5</v>
      </c>
      <c r="I194" s="202" t="s">
        <v>292</v>
      </c>
      <c r="K194" s="123" t="s">
        <v>293</v>
      </c>
      <c r="N194" s="73"/>
    </row>
    <row r="195" spans="1:14">
      <c r="A195" s="200"/>
      <c r="B195" s="137" t="s">
        <v>8</v>
      </c>
      <c r="C195" s="137" t="s">
        <v>7</v>
      </c>
      <c r="D195" s="138">
        <v>125</v>
      </c>
      <c r="E195" s="139">
        <v>15</v>
      </c>
      <c r="F195" s="139">
        <v>20</v>
      </c>
      <c r="G195" s="140">
        <v>6</v>
      </c>
      <c r="H195" s="141">
        <v>10</v>
      </c>
      <c r="I195" s="202" t="s">
        <v>290</v>
      </c>
      <c r="K195" s="123" t="s">
        <v>293</v>
      </c>
    </row>
    <row r="196" spans="1:14">
      <c r="A196" s="196">
        <v>12</v>
      </c>
      <c r="B196" s="126"/>
      <c r="C196" s="126"/>
      <c r="D196" s="127">
        <v>200</v>
      </c>
      <c r="E196" s="128"/>
      <c r="F196" s="129"/>
      <c r="G196" s="130"/>
      <c r="H196" s="131">
        <f>SUM(H197:H198)</f>
        <v>100</v>
      </c>
      <c r="I196" s="197" t="s">
        <v>262</v>
      </c>
      <c r="L196" s="123" t="s">
        <v>298</v>
      </c>
    </row>
    <row r="197" spans="1:14">
      <c r="A197" s="198"/>
      <c r="B197" s="132" t="s">
        <v>270</v>
      </c>
      <c r="C197" s="132" t="s">
        <v>271</v>
      </c>
      <c r="D197" s="133">
        <v>140</v>
      </c>
      <c r="E197" s="134">
        <v>5</v>
      </c>
      <c r="F197" s="134">
        <v>10</v>
      </c>
      <c r="G197" s="135">
        <v>2</v>
      </c>
      <c r="H197" s="136">
        <v>70</v>
      </c>
      <c r="I197" s="199"/>
    </row>
    <row r="198" spans="1:14">
      <c r="A198" s="200"/>
      <c r="B198" s="137" t="s">
        <v>265</v>
      </c>
      <c r="C198" s="137" t="s">
        <v>266</v>
      </c>
      <c r="D198" s="138">
        <v>60</v>
      </c>
      <c r="E198" s="139">
        <v>10</v>
      </c>
      <c r="F198" s="139">
        <v>20</v>
      </c>
      <c r="G198" s="140">
        <v>5</v>
      </c>
      <c r="H198" s="141">
        <v>30</v>
      </c>
      <c r="I198" s="202" t="s">
        <v>294</v>
      </c>
    </row>
    <row r="199" spans="1:14">
      <c r="A199" s="196">
        <v>13</v>
      </c>
      <c r="B199" s="126"/>
      <c r="C199" s="126"/>
      <c r="D199" s="127">
        <v>260</v>
      </c>
      <c r="E199" s="128"/>
      <c r="F199" s="129"/>
      <c r="G199" s="130"/>
      <c r="H199" s="131">
        <f>SUM(H200:H202)</f>
        <v>100</v>
      </c>
      <c r="I199" s="197" t="s">
        <v>262</v>
      </c>
    </row>
    <row r="200" spans="1:14">
      <c r="A200" s="198"/>
      <c r="B200" s="132" t="s">
        <v>9</v>
      </c>
      <c r="C200" s="132" t="s">
        <v>267</v>
      </c>
      <c r="D200" s="133">
        <v>160</v>
      </c>
      <c r="E200" s="134">
        <v>10</v>
      </c>
      <c r="F200" s="134">
        <v>15</v>
      </c>
      <c r="G200" s="135">
        <v>6</v>
      </c>
      <c r="H200" s="136">
        <v>60</v>
      </c>
      <c r="I200" s="203" t="s">
        <v>295</v>
      </c>
    </row>
    <row r="201" spans="1:14">
      <c r="A201" s="200"/>
      <c r="B201" s="137" t="s">
        <v>9</v>
      </c>
      <c r="C201" s="137" t="s">
        <v>267</v>
      </c>
      <c r="D201" s="138">
        <v>50</v>
      </c>
      <c r="E201" s="139">
        <v>20</v>
      </c>
      <c r="F201" s="139">
        <v>25</v>
      </c>
      <c r="G201" s="140">
        <v>8</v>
      </c>
      <c r="H201" s="141">
        <v>20</v>
      </c>
      <c r="I201" s="202" t="s">
        <v>291</v>
      </c>
    </row>
    <row r="202" spans="1:14">
      <c r="A202" s="200"/>
      <c r="B202" s="137" t="s">
        <v>9</v>
      </c>
      <c r="C202" s="137" t="s">
        <v>267</v>
      </c>
      <c r="D202" s="138">
        <v>50</v>
      </c>
      <c r="E202" s="139">
        <v>25</v>
      </c>
      <c r="F202" s="139">
        <v>35</v>
      </c>
      <c r="G202" s="140">
        <v>11</v>
      </c>
      <c r="H202" s="141">
        <v>20</v>
      </c>
      <c r="I202" s="202" t="s">
        <v>292</v>
      </c>
      <c r="K202" s="123" t="s">
        <v>296</v>
      </c>
    </row>
    <row r="203" spans="1:14">
      <c r="A203" s="196">
        <v>14</v>
      </c>
      <c r="B203" s="126"/>
      <c r="C203" s="126"/>
      <c r="D203" s="127">
        <v>200</v>
      </c>
      <c r="E203" s="128"/>
      <c r="F203" s="129"/>
      <c r="G203" s="130"/>
      <c r="H203" s="131">
        <f>SUM(H204:H205)</f>
        <v>100</v>
      </c>
      <c r="I203" s="197" t="s">
        <v>262</v>
      </c>
    </row>
    <row r="204" spans="1:14">
      <c r="A204" s="198"/>
      <c r="B204" s="132" t="s">
        <v>9</v>
      </c>
      <c r="C204" s="132" t="s">
        <v>267</v>
      </c>
      <c r="D204" s="133">
        <v>190</v>
      </c>
      <c r="E204" s="134">
        <v>10</v>
      </c>
      <c r="F204" s="134">
        <v>15</v>
      </c>
      <c r="G204" s="135">
        <v>8</v>
      </c>
      <c r="H204" s="136">
        <v>95</v>
      </c>
      <c r="I204" s="203" t="s">
        <v>280</v>
      </c>
    </row>
    <row r="205" spans="1:14">
      <c r="A205" s="200"/>
      <c r="B205" s="137" t="s">
        <v>270</v>
      </c>
      <c r="C205" s="137" t="s">
        <v>271</v>
      </c>
      <c r="D205" s="138">
        <v>10</v>
      </c>
      <c r="E205" s="139">
        <v>2</v>
      </c>
      <c r="F205" s="139">
        <v>5</v>
      </c>
      <c r="G205" s="140">
        <v>2</v>
      </c>
      <c r="H205" s="141">
        <v>5</v>
      </c>
      <c r="I205" s="204" t="s">
        <v>282</v>
      </c>
    </row>
    <row r="206" spans="1:14">
      <c r="A206" s="196">
        <v>15</v>
      </c>
      <c r="B206" s="126"/>
      <c r="C206" s="126"/>
      <c r="D206" s="127">
        <v>160</v>
      </c>
      <c r="E206" s="128"/>
      <c r="F206" s="129"/>
      <c r="G206" s="130"/>
      <c r="H206" s="131">
        <f>SUM(H207:H210)</f>
        <v>100</v>
      </c>
      <c r="I206" s="197" t="s">
        <v>262</v>
      </c>
      <c r="L206" s="123" t="s">
        <v>297</v>
      </c>
    </row>
    <row r="207" spans="1:14">
      <c r="A207" s="198"/>
      <c r="B207" s="132" t="s">
        <v>270</v>
      </c>
      <c r="C207" s="132" t="s">
        <v>271</v>
      </c>
      <c r="D207" s="133">
        <v>32</v>
      </c>
      <c r="E207" s="134">
        <v>2</v>
      </c>
      <c r="F207" s="134">
        <v>5</v>
      </c>
      <c r="G207" s="135">
        <v>2</v>
      </c>
      <c r="H207" s="136">
        <v>20</v>
      </c>
      <c r="I207" s="199"/>
    </row>
    <row r="208" spans="1:14">
      <c r="A208" s="200"/>
      <c r="B208" s="142" t="s">
        <v>260</v>
      </c>
      <c r="C208" s="142" t="s">
        <v>261</v>
      </c>
      <c r="D208" s="138">
        <v>64</v>
      </c>
      <c r="E208" s="139">
        <v>10</v>
      </c>
      <c r="F208" s="139">
        <v>15</v>
      </c>
      <c r="G208" s="140">
        <v>4</v>
      </c>
      <c r="H208" s="141">
        <v>40</v>
      </c>
      <c r="I208" s="202" t="s">
        <v>326</v>
      </c>
    </row>
    <row r="209" spans="1:9">
      <c r="A209" s="200"/>
      <c r="B209" s="137" t="s">
        <v>265</v>
      </c>
      <c r="C209" s="137" t="s">
        <v>266</v>
      </c>
      <c r="D209" s="138">
        <v>32</v>
      </c>
      <c r="E209" s="139">
        <v>5</v>
      </c>
      <c r="F209" s="139">
        <v>10</v>
      </c>
      <c r="G209" s="140">
        <v>4</v>
      </c>
      <c r="H209" s="141">
        <v>20</v>
      </c>
      <c r="I209" s="201"/>
    </row>
    <row r="210" spans="1:9">
      <c r="A210" s="200"/>
      <c r="B210" s="137" t="s">
        <v>151</v>
      </c>
      <c r="C210" s="137" t="s">
        <v>276</v>
      </c>
      <c r="D210" s="138">
        <v>32</v>
      </c>
      <c r="E210" s="139">
        <v>2</v>
      </c>
      <c r="F210" s="139">
        <v>5</v>
      </c>
      <c r="G210" s="140">
        <v>4</v>
      </c>
      <c r="H210" s="141">
        <v>20</v>
      </c>
      <c r="I210" s="201"/>
    </row>
    <row r="211" spans="1:9">
      <c r="A211" s="196">
        <v>16</v>
      </c>
      <c r="B211" s="126"/>
      <c r="C211" s="126"/>
      <c r="D211" s="127">
        <v>134</v>
      </c>
      <c r="E211" s="128"/>
      <c r="F211" s="129"/>
      <c r="G211" s="130"/>
      <c r="H211" s="131">
        <f>SUM(H212:H213)</f>
        <v>100</v>
      </c>
      <c r="I211" s="209"/>
    </row>
    <row r="212" spans="1:9">
      <c r="A212" s="198"/>
      <c r="B212" s="132" t="s">
        <v>9</v>
      </c>
      <c r="C212" s="132" t="s">
        <v>267</v>
      </c>
      <c r="D212" s="133">
        <v>67</v>
      </c>
      <c r="E212" s="134">
        <v>10</v>
      </c>
      <c r="F212" s="134">
        <v>15</v>
      </c>
      <c r="G212" s="135">
        <v>8</v>
      </c>
      <c r="H212" s="136">
        <v>50</v>
      </c>
      <c r="I212" s="203" t="s">
        <v>301</v>
      </c>
    </row>
    <row r="213" spans="1:9">
      <c r="A213" s="200"/>
      <c r="B213" s="137" t="s">
        <v>270</v>
      </c>
      <c r="C213" s="137" t="s">
        <v>271</v>
      </c>
      <c r="D213" s="138">
        <v>67</v>
      </c>
      <c r="E213" s="139">
        <v>2</v>
      </c>
      <c r="F213" s="139">
        <v>5</v>
      </c>
      <c r="G213" s="140">
        <v>2</v>
      </c>
      <c r="H213" s="141">
        <v>50</v>
      </c>
      <c r="I213" s="201"/>
    </row>
    <row r="214" spans="1:9">
      <c r="A214" s="196">
        <v>17</v>
      </c>
      <c r="B214" s="126"/>
      <c r="C214" s="126"/>
      <c r="D214" s="127">
        <v>150</v>
      </c>
      <c r="E214" s="128"/>
      <c r="F214" s="129"/>
      <c r="G214" s="130"/>
      <c r="H214" s="131">
        <f>SUM(H215:H215)</f>
        <v>100</v>
      </c>
      <c r="I214" s="197" t="s">
        <v>262</v>
      </c>
    </row>
    <row r="215" spans="1:9">
      <c r="A215" s="198"/>
      <c r="B215" s="132" t="s">
        <v>270</v>
      </c>
      <c r="C215" s="132" t="s">
        <v>271</v>
      </c>
      <c r="D215" s="133">
        <v>150</v>
      </c>
      <c r="E215" s="134">
        <v>2</v>
      </c>
      <c r="F215" s="134">
        <v>5</v>
      </c>
      <c r="G215" s="135">
        <v>2</v>
      </c>
      <c r="H215" s="136">
        <v>100</v>
      </c>
      <c r="I215" s="199"/>
    </row>
    <row r="216" spans="1:9">
      <c r="A216" s="196">
        <v>18</v>
      </c>
      <c r="B216" s="126"/>
      <c r="C216" s="126"/>
      <c r="D216" s="127">
        <v>85</v>
      </c>
      <c r="E216" s="128"/>
      <c r="F216" s="129"/>
      <c r="G216" s="130"/>
      <c r="H216" s="131">
        <f>SUM(H217:H219)</f>
        <v>100</v>
      </c>
      <c r="I216" s="197" t="s">
        <v>262</v>
      </c>
    </row>
    <row r="217" spans="1:9">
      <c r="A217" s="198"/>
      <c r="B217" s="132" t="s">
        <v>302</v>
      </c>
      <c r="C217" s="132" t="s">
        <v>303</v>
      </c>
      <c r="D217" s="133">
        <v>90</v>
      </c>
      <c r="E217" s="134">
        <v>10</v>
      </c>
      <c r="F217" s="134">
        <v>15</v>
      </c>
      <c r="G217" s="135">
        <v>6</v>
      </c>
      <c r="H217" s="136">
        <v>20</v>
      </c>
      <c r="I217" s="203" t="s">
        <v>304</v>
      </c>
    </row>
    <row r="218" spans="1:9">
      <c r="A218" s="200"/>
      <c r="B218" s="137" t="s">
        <v>302</v>
      </c>
      <c r="C218" s="137" t="s">
        <v>303</v>
      </c>
      <c r="D218" s="138">
        <v>50</v>
      </c>
      <c r="E218" s="139">
        <v>25</v>
      </c>
      <c r="F218" s="139">
        <v>30</v>
      </c>
      <c r="G218" s="140">
        <v>8</v>
      </c>
      <c r="H218" s="141">
        <v>20</v>
      </c>
      <c r="I218" s="202" t="s">
        <v>304</v>
      </c>
    </row>
    <row r="219" spans="1:9">
      <c r="A219" s="200"/>
      <c r="B219" s="137" t="s">
        <v>9</v>
      </c>
      <c r="C219" s="137" t="s">
        <v>267</v>
      </c>
      <c r="D219" s="138">
        <v>10</v>
      </c>
      <c r="E219" s="139">
        <v>10</v>
      </c>
      <c r="F219" s="139">
        <v>15</v>
      </c>
      <c r="G219" s="140">
        <v>7</v>
      </c>
      <c r="H219" s="141">
        <v>60</v>
      </c>
      <c r="I219" s="202" t="s">
        <v>290</v>
      </c>
    </row>
    <row r="220" spans="1:9">
      <c r="A220" s="196">
        <v>19</v>
      </c>
      <c r="B220" s="126"/>
      <c r="C220" s="126"/>
      <c r="D220" s="127">
        <v>70</v>
      </c>
      <c r="E220" s="128"/>
      <c r="F220" s="129"/>
      <c r="G220" s="130"/>
      <c r="H220" s="131">
        <v>100</v>
      </c>
      <c r="I220" s="197" t="s">
        <v>262</v>
      </c>
    </row>
    <row r="221" spans="1:9">
      <c r="A221" s="198"/>
      <c r="B221" s="132" t="s">
        <v>302</v>
      </c>
      <c r="C221" s="132" t="s">
        <v>303</v>
      </c>
      <c r="D221" s="133">
        <v>25</v>
      </c>
      <c r="E221" s="134">
        <v>30</v>
      </c>
      <c r="F221" s="134">
        <v>40</v>
      </c>
      <c r="G221" s="135">
        <v>10</v>
      </c>
      <c r="H221" s="136">
        <v>30</v>
      </c>
      <c r="I221" s="203" t="s">
        <v>305</v>
      </c>
    </row>
    <row r="222" spans="1:9">
      <c r="A222" s="200"/>
      <c r="B222" s="137" t="s">
        <v>302</v>
      </c>
      <c r="C222" s="137" t="s">
        <v>303</v>
      </c>
      <c r="D222" s="138">
        <v>30</v>
      </c>
      <c r="E222" s="139">
        <v>20</v>
      </c>
      <c r="F222" s="139">
        <v>25</v>
      </c>
      <c r="G222" s="140">
        <v>8</v>
      </c>
      <c r="H222" s="141">
        <v>40</v>
      </c>
      <c r="I222" s="202" t="s">
        <v>306</v>
      </c>
    </row>
    <row r="223" spans="1:9">
      <c r="A223" s="200"/>
      <c r="B223" s="137" t="s">
        <v>302</v>
      </c>
      <c r="C223" s="137" t="s">
        <v>303</v>
      </c>
      <c r="D223" s="138">
        <v>15</v>
      </c>
      <c r="E223" s="139">
        <v>10</v>
      </c>
      <c r="F223" s="139">
        <v>15</v>
      </c>
      <c r="G223" s="140">
        <v>7</v>
      </c>
      <c r="H223" s="141">
        <v>30</v>
      </c>
      <c r="I223" s="202" t="s">
        <v>307</v>
      </c>
    </row>
    <row r="224" spans="1:9">
      <c r="A224" s="196">
        <v>20</v>
      </c>
      <c r="B224" s="126"/>
      <c r="C224" s="126"/>
      <c r="D224" s="127">
        <v>260</v>
      </c>
      <c r="E224" s="128"/>
      <c r="F224" s="129"/>
      <c r="G224" s="130"/>
      <c r="H224" s="131">
        <v>100</v>
      </c>
      <c r="I224" s="197" t="s">
        <v>262</v>
      </c>
    </row>
    <row r="225" spans="1:12">
      <c r="A225" s="198"/>
      <c r="B225" s="132" t="s">
        <v>9</v>
      </c>
      <c r="C225" s="132" t="s">
        <v>267</v>
      </c>
      <c r="D225" s="133">
        <v>90</v>
      </c>
      <c r="E225" s="134">
        <v>10</v>
      </c>
      <c r="F225" s="134">
        <v>15</v>
      </c>
      <c r="G225" s="135">
        <v>7</v>
      </c>
      <c r="H225" s="136">
        <v>100</v>
      </c>
      <c r="I225" s="203" t="s">
        <v>308</v>
      </c>
    </row>
    <row r="226" spans="1:12">
      <c r="A226" s="196">
        <v>21</v>
      </c>
      <c r="B226" s="126"/>
      <c r="C226" s="126"/>
      <c r="D226" s="127">
        <v>30</v>
      </c>
      <c r="E226" s="128"/>
      <c r="F226" s="129"/>
      <c r="G226" s="130"/>
      <c r="H226" s="131">
        <f>SUM(H227:H227)</f>
        <v>100</v>
      </c>
      <c r="I226" s="197" t="s">
        <v>262</v>
      </c>
    </row>
    <row r="227" spans="1:12">
      <c r="A227" s="198"/>
      <c r="B227" s="132" t="s">
        <v>9</v>
      </c>
      <c r="C227" s="132" t="s">
        <v>267</v>
      </c>
      <c r="D227" s="133">
        <v>30</v>
      </c>
      <c r="E227" s="134">
        <v>15</v>
      </c>
      <c r="F227" s="134">
        <v>20</v>
      </c>
      <c r="G227" s="135">
        <v>6</v>
      </c>
      <c r="H227" s="136">
        <v>100</v>
      </c>
      <c r="I227" s="203" t="s">
        <v>309</v>
      </c>
    </row>
    <row r="228" spans="1:12">
      <c r="A228" s="196">
        <v>22</v>
      </c>
      <c r="B228" s="126"/>
      <c r="C228" s="126"/>
      <c r="D228" s="127">
        <v>850</v>
      </c>
      <c r="E228" s="128"/>
      <c r="F228" s="129"/>
      <c r="G228" s="130"/>
      <c r="H228" s="131">
        <f>SUM(H229:H231)</f>
        <v>100</v>
      </c>
      <c r="I228" s="197" t="s">
        <v>262</v>
      </c>
    </row>
    <row r="229" spans="1:12">
      <c r="A229" s="198"/>
      <c r="B229" s="132" t="s">
        <v>9</v>
      </c>
      <c r="C229" s="132" t="s">
        <v>267</v>
      </c>
      <c r="D229" s="133">
        <v>425</v>
      </c>
      <c r="E229" s="134">
        <v>10</v>
      </c>
      <c r="F229" s="134">
        <v>15</v>
      </c>
      <c r="G229" s="135">
        <v>6</v>
      </c>
      <c r="H229" s="136">
        <v>50</v>
      </c>
      <c r="I229" s="203" t="s">
        <v>310</v>
      </c>
    </row>
    <row r="230" spans="1:12">
      <c r="A230" s="200"/>
      <c r="B230" s="137" t="s">
        <v>265</v>
      </c>
      <c r="C230" s="137" t="s">
        <v>266</v>
      </c>
      <c r="D230" s="138">
        <v>212</v>
      </c>
      <c r="E230" s="139">
        <v>5</v>
      </c>
      <c r="F230" s="139">
        <v>10</v>
      </c>
      <c r="G230" s="140">
        <v>5</v>
      </c>
      <c r="H230" s="141">
        <v>25</v>
      </c>
      <c r="I230" s="202" t="s">
        <v>310</v>
      </c>
    </row>
    <row r="231" spans="1:12">
      <c r="A231" s="200"/>
      <c r="B231" s="137" t="s">
        <v>151</v>
      </c>
      <c r="C231" s="137" t="s">
        <v>276</v>
      </c>
      <c r="D231" s="138">
        <v>213</v>
      </c>
      <c r="E231" s="139">
        <v>2</v>
      </c>
      <c r="F231" s="139">
        <v>5</v>
      </c>
      <c r="G231" s="140">
        <v>2</v>
      </c>
      <c r="H231" s="141">
        <v>25</v>
      </c>
      <c r="I231" s="202" t="s">
        <v>310</v>
      </c>
    </row>
    <row r="232" spans="1:12">
      <c r="A232" s="196">
        <v>23</v>
      </c>
      <c r="B232" s="126"/>
      <c r="C232" s="126"/>
      <c r="D232" s="127">
        <v>600</v>
      </c>
      <c r="E232" s="128"/>
      <c r="F232" s="129"/>
      <c r="G232" s="130"/>
      <c r="H232" s="131">
        <f>SUM(H233:H235)</f>
        <v>100</v>
      </c>
      <c r="I232" s="197" t="s">
        <v>262</v>
      </c>
    </row>
    <row r="233" spans="1:12">
      <c r="A233" s="198"/>
      <c r="B233" s="132" t="s">
        <v>9</v>
      </c>
      <c r="C233" s="132" t="s">
        <v>267</v>
      </c>
      <c r="D233" s="133">
        <v>300</v>
      </c>
      <c r="E233" s="134">
        <v>10</v>
      </c>
      <c r="F233" s="134">
        <v>15</v>
      </c>
      <c r="G233" s="135">
        <v>12</v>
      </c>
      <c r="H233" s="136">
        <v>50</v>
      </c>
      <c r="I233" s="203" t="s">
        <v>310</v>
      </c>
    </row>
    <row r="234" spans="1:12">
      <c r="A234" s="200"/>
      <c r="B234" s="137" t="s">
        <v>265</v>
      </c>
      <c r="C234" s="137" t="s">
        <v>266</v>
      </c>
      <c r="D234" s="138">
        <v>150</v>
      </c>
      <c r="E234" s="139">
        <v>5</v>
      </c>
      <c r="F234" s="139">
        <v>10</v>
      </c>
      <c r="G234" s="140">
        <v>5</v>
      </c>
      <c r="H234" s="141">
        <v>25</v>
      </c>
      <c r="I234" s="202" t="s">
        <v>310</v>
      </c>
    </row>
    <row r="235" spans="1:12">
      <c r="A235" s="200"/>
      <c r="B235" s="137" t="s">
        <v>151</v>
      </c>
      <c r="C235" s="137" t="s">
        <v>276</v>
      </c>
      <c r="D235" s="138">
        <v>150</v>
      </c>
      <c r="E235" s="139">
        <v>2</v>
      </c>
      <c r="F235" s="139">
        <v>5</v>
      </c>
      <c r="G235" s="140">
        <v>10</v>
      </c>
      <c r="H235" s="141">
        <v>25</v>
      </c>
      <c r="I235" s="202" t="s">
        <v>310</v>
      </c>
    </row>
    <row r="236" spans="1:12">
      <c r="A236" s="196">
        <v>24</v>
      </c>
      <c r="B236" s="126"/>
      <c r="C236" s="126"/>
      <c r="D236" s="127">
        <v>500</v>
      </c>
      <c r="E236" s="128"/>
      <c r="F236" s="129"/>
      <c r="G236" s="130"/>
      <c r="H236" s="131">
        <f>SUM(H237:H239)</f>
        <v>100</v>
      </c>
      <c r="I236" s="197" t="s">
        <v>262</v>
      </c>
      <c r="L236" t="s">
        <v>312</v>
      </c>
    </row>
    <row r="237" spans="1:12">
      <c r="A237" s="198"/>
      <c r="B237" s="132" t="s">
        <v>265</v>
      </c>
      <c r="C237" s="132" t="s">
        <v>266</v>
      </c>
      <c r="D237" s="133">
        <v>200</v>
      </c>
      <c r="E237" s="134">
        <v>5</v>
      </c>
      <c r="F237" s="134">
        <v>10</v>
      </c>
      <c r="G237" s="135">
        <v>5</v>
      </c>
      <c r="H237" s="136">
        <v>40</v>
      </c>
      <c r="I237" s="199"/>
      <c r="J237" s="303"/>
    </row>
    <row r="238" spans="1:12">
      <c r="A238" s="200"/>
      <c r="B238" s="142" t="s">
        <v>260</v>
      </c>
      <c r="C238" s="142" t="s">
        <v>261</v>
      </c>
      <c r="D238" s="138">
        <v>200</v>
      </c>
      <c r="E238" s="139">
        <v>5</v>
      </c>
      <c r="F238" s="139">
        <v>10</v>
      </c>
      <c r="G238" s="140">
        <v>4</v>
      </c>
      <c r="H238" s="141">
        <v>40</v>
      </c>
      <c r="I238" s="201"/>
    </row>
    <row r="239" spans="1:12">
      <c r="A239" s="200"/>
      <c r="B239" s="137" t="s">
        <v>172</v>
      </c>
      <c r="C239" s="137" t="s">
        <v>285</v>
      </c>
      <c r="D239" s="138">
        <v>100</v>
      </c>
      <c r="E239" s="139">
        <v>5</v>
      </c>
      <c r="F239" s="139">
        <v>10</v>
      </c>
      <c r="G239" s="140">
        <v>4</v>
      </c>
      <c r="H239" s="141">
        <v>20</v>
      </c>
      <c r="I239" s="201"/>
    </row>
    <row r="240" spans="1:12">
      <c r="A240" s="196">
        <v>25</v>
      </c>
      <c r="B240" s="126"/>
      <c r="C240" s="126"/>
      <c r="D240" s="127">
        <v>400</v>
      </c>
      <c r="E240" s="128"/>
      <c r="F240" s="129"/>
      <c r="G240" s="130"/>
      <c r="H240" s="131">
        <f>SUM(H241:H244)</f>
        <v>100</v>
      </c>
      <c r="I240" s="197" t="s">
        <v>262</v>
      </c>
    </row>
    <row r="241" spans="1:10">
      <c r="A241" s="198"/>
      <c r="B241" s="132" t="s">
        <v>8</v>
      </c>
      <c r="C241" s="132" t="s">
        <v>7</v>
      </c>
      <c r="D241" s="133">
        <v>80</v>
      </c>
      <c r="E241" s="134">
        <v>5</v>
      </c>
      <c r="F241" s="134">
        <v>10</v>
      </c>
      <c r="G241" s="135">
        <v>5</v>
      </c>
      <c r="H241" s="136">
        <v>20</v>
      </c>
      <c r="I241" s="199"/>
    </row>
    <row r="242" spans="1:10">
      <c r="A242" s="210"/>
      <c r="B242" s="154" t="s">
        <v>9</v>
      </c>
      <c r="C242" s="154" t="s">
        <v>267</v>
      </c>
      <c r="D242" s="155">
        <v>80</v>
      </c>
      <c r="E242" s="156">
        <v>5</v>
      </c>
      <c r="F242" s="156">
        <v>10</v>
      </c>
      <c r="G242" s="157">
        <v>5</v>
      </c>
      <c r="H242" s="158">
        <v>20</v>
      </c>
      <c r="I242" s="211"/>
    </row>
    <row r="243" spans="1:10">
      <c r="A243" s="200"/>
      <c r="B243" s="137" t="s">
        <v>265</v>
      </c>
      <c r="C243" s="137" t="s">
        <v>266</v>
      </c>
      <c r="D243" s="138">
        <v>160</v>
      </c>
      <c r="E243" s="139">
        <v>5</v>
      </c>
      <c r="F243" s="139">
        <v>10</v>
      </c>
      <c r="G243" s="140">
        <v>5</v>
      </c>
      <c r="H243" s="141">
        <v>40</v>
      </c>
      <c r="I243" s="201"/>
    </row>
    <row r="244" spans="1:10">
      <c r="A244" s="200"/>
      <c r="B244" s="137" t="s">
        <v>260</v>
      </c>
      <c r="C244" s="137" t="s">
        <v>261</v>
      </c>
      <c r="D244" s="138">
        <v>80</v>
      </c>
      <c r="E244" s="139">
        <v>5</v>
      </c>
      <c r="F244" s="139">
        <v>10</v>
      </c>
      <c r="G244" s="140">
        <v>3</v>
      </c>
      <c r="H244" s="141">
        <v>20</v>
      </c>
      <c r="I244" s="202" t="s">
        <v>310</v>
      </c>
    </row>
    <row r="245" spans="1:10">
      <c r="A245" s="196">
        <v>26</v>
      </c>
      <c r="B245" s="126"/>
      <c r="C245" s="126"/>
      <c r="D245" s="127">
        <v>200</v>
      </c>
      <c r="E245" s="128"/>
      <c r="F245" s="129"/>
      <c r="G245" s="130"/>
      <c r="H245" s="131">
        <v>100</v>
      </c>
      <c r="I245" s="197" t="s">
        <v>262</v>
      </c>
    </row>
    <row r="246" spans="1:10">
      <c r="A246" s="198"/>
      <c r="B246" s="132" t="s">
        <v>151</v>
      </c>
      <c r="C246" s="132" t="s">
        <v>276</v>
      </c>
      <c r="D246" s="133">
        <v>60</v>
      </c>
      <c r="E246" s="134">
        <v>2</v>
      </c>
      <c r="F246" s="134">
        <v>5</v>
      </c>
      <c r="G246" s="135">
        <v>3</v>
      </c>
      <c r="H246" s="136">
        <v>30</v>
      </c>
      <c r="I246" s="203" t="s">
        <v>311</v>
      </c>
    </row>
    <row r="247" spans="1:10">
      <c r="A247" s="200"/>
      <c r="B247" s="142" t="s">
        <v>260</v>
      </c>
      <c r="C247" s="142" t="s">
        <v>261</v>
      </c>
      <c r="D247" s="138">
        <v>60</v>
      </c>
      <c r="E247" s="139">
        <v>5</v>
      </c>
      <c r="F247" s="139">
        <v>10</v>
      </c>
      <c r="G247" s="140">
        <v>5</v>
      </c>
      <c r="H247" s="141">
        <v>30</v>
      </c>
      <c r="I247" s="202" t="s">
        <v>311</v>
      </c>
    </row>
    <row r="248" spans="1:10">
      <c r="A248" s="200"/>
      <c r="B248" s="137" t="s">
        <v>265</v>
      </c>
      <c r="C248" s="137" t="s">
        <v>266</v>
      </c>
      <c r="D248" s="138">
        <v>60</v>
      </c>
      <c r="E248" s="139">
        <v>5</v>
      </c>
      <c r="F248" s="139">
        <v>10</v>
      </c>
      <c r="G248" s="140">
        <v>5</v>
      </c>
      <c r="H248" s="141">
        <v>30</v>
      </c>
      <c r="I248" s="202" t="s">
        <v>311</v>
      </c>
    </row>
    <row r="249" spans="1:10">
      <c r="A249" s="200"/>
      <c r="B249" s="137" t="s">
        <v>172</v>
      </c>
      <c r="C249" s="137" t="s">
        <v>285</v>
      </c>
      <c r="D249" s="138">
        <v>20</v>
      </c>
      <c r="E249" s="139">
        <v>2</v>
      </c>
      <c r="F249" s="139">
        <v>5</v>
      </c>
      <c r="G249" s="140">
        <v>3</v>
      </c>
      <c r="H249" s="141">
        <v>10</v>
      </c>
      <c r="I249" s="202" t="s">
        <v>311</v>
      </c>
    </row>
    <row r="250" spans="1:10">
      <c r="A250" s="196">
        <v>27</v>
      </c>
      <c r="B250" s="126"/>
      <c r="C250" s="126"/>
      <c r="D250" s="127">
        <v>100</v>
      </c>
      <c r="E250" s="128"/>
      <c r="F250" s="129"/>
      <c r="G250" s="130"/>
      <c r="H250" s="131">
        <v>100</v>
      </c>
      <c r="I250" s="197" t="s">
        <v>262</v>
      </c>
    </row>
    <row r="251" spans="1:10">
      <c r="A251" s="198"/>
      <c r="B251" s="132" t="s">
        <v>151</v>
      </c>
      <c r="C251" s="132" t="s">
        <v>276</v>
      </c>
      <c r="D251" s="133">
        <v>30</v>
      </c>
      <c r="E251" s="134">
        <v>2</v>
      </c>
      <c r="F251" s="134">
        <v>5</v>
      </c>
      <c r="G251" s="135">
        <v>3</v>
      </c>
      <c r="H251" s="136">
        <v>30</v>
      </c>
      <c r="I251" s="203" t="s">
        <v>311</v>
      </c>
    </row>
    <row r="252" spans="1:10">
      <c r="A252" s="200"/>
      <c r="B252" s="142" t="s">
        <v>260</v>
      </c>
      <c r="C252" s="142" t="s">
        <v>261</v>
      </c>
      <c r="D252" s="138">
        <v>30</v>
      </c>
      <c r="E252" s="139">
        <v>5</v>
      </c>
      <c r="F252" s="139">
        <v>10</v>
      </c>
      <c r="G252" s="140">
        <v>5</v>
      </c>
      <c r="H252" s="141">
        <v>30</v>
      </c>
      <c r="I252" s="202" t="s">
        <v>311</v>
      </c>
    </row>
    <row r="253" spans="1:10">
      <c r="A253" s="200"/>
      <c r="B253" s="137" t="s">
        <v>265</v>
      </c>
      <c r="C253" s="137" t="s">
        <v>266</v>
      </c>
      <c r="D253" s="138">
        <v>30</v>
      </c>
      <c r="E253" s="139">
        <v>5</v>
      </c>
      <c r="F253" s="139">
        <v>10</v>
      </c>
      <c r="G253" s="140">
        <v>5</v>
      </c>
      <c r="H253" s="141">
        <v>30</v>
      </c>
      <c r="I253" s="202" t="s">
        <v>311</v>
      </c>
    </row>
    <row r="254" spans="1:10">
      <c r="A254" s="200"/>
      <c r="B254" s="137" t="s">
        <v>172</v>
      </c>
      <c r="C254" s="137" t="s">
        <v>285</v>
      </c>
      <c r="D254" s="138">
        <v>10</v>
      </c>
      <c r="E254" s="139">
        <v>2</v>
      </c>
      <c r="F254" s="139">
        <v>5</v>
      </c>
      <c r="G254" s="140">
        <v>3</v>
      </c>
      <c r="H254" s="141">
        <v>10</v>
      </c>
      <c r="I254" s="202" t="s">
        <v>311</v>
      </c>
    </row>
    <row r="255" spans="1:10">
      <c r="A255" s="212"/>
      <c r="B255" s="159"/>
      <c r="C255" s="159"/>
      <c r="D255" s="160"/>
      <c r="E255" s="161"/>
      <c r="F255" s="161"/>
      <c r="G255" s="162"/>
      <c r="H255" s="163"/>
      <c r="I255" s="213"/>
    </row>
    <row r="256" spans="1:10">
      <c r="A256" s="196">
        <v>28</v>
      </c>
      <c r="B256" s="126"/>
      <c r="C256" s="126"/>
      <c r="D256" s="127">
        <v>200</v>
      </c>
      <c r="E256" s="128"/>
      <c r="F256" s="129"/>
      <c r="G256" s="130"/>
      <c r="H256" s="131">
        <f>SUM(H257:H259)</f>
        <v>100</v>
      </c>
      <c r="I256" s="214" t="s">
        <v>262</v>
      </c>
      <c r="J256" s="304"/>
    </row>
    <row r="257" spans="1:10">
      <c r="A257" s="198"/>
      <c r="B257" s="164" t="s">
        <v>151</v>
      </c>
      <c r="C257" s="164" t="s">
        <v>276</v>
      </c>
      <c r="D257" s="165">
        <v>160</v>
      </c>
      <c r="E257" s="166">
        <v>2</v>
      </c>
      <c r="F257" s="166">
        <v>5</v>
      </c>
      <c r="G257" s="167">
        <v>3</v>
      </c>
      <c r="H257" s="168">
        <v>80</v>
      </c>
      <c r="I257" s="215"/>
      <c r="J257" s="304"/>
    </row>
    <row r="258" spans="1:10">
      <c r="A258" s="200"/>
      <c r="B258" s="169" t="s">
        <v>265</v>
      </c>
      <c r="C258" s="169" t="s">
        <v>266</v>
      </c>
      <c r="D258" s="170">
        <v>20</v>
      </c>
      <c r="E258" s="171">
        <v>5</v>
      </c>
      <c r="F258" s="171">
        <v>10</v>
      </c>
      <c r="G258" s="172">
        <v>3</v>
      </c>
      <c r="H258" s="173">
        <v>10</v>
      </c>
      <c r="I258" s="216"/>
      <c r="J258" s="304"/>
    </row>
    <row r="259" spans="1:10">
      <c r="A259" s="200"/>
      <c r="B259" s="169" t="s">
        <v>270</v>
      </c>
      <c r="C259" s="169" t="s">
        <v>271</v>
      </c>
      <c r="D259" s="170">
        <v>20</v>
      </c>
      <c r="E259" s="171">
        <v>2</v>
      </c>
      <c r="F259" s="171">
        <v>5</v>
      </c>
      <c r="G259" s="172">
        <v>1</v>
      </c>
      <c r="H259" s="173">
        <v>10</v>
      </c>
      <c r="I259" s="216"/>
      <c r="J259" s="304"/>
    </row>
    <row r="260" spans="1:10">
      <c r="A260" s="196">
        <v>29</v>
      </c>
      <c r="B260" s="126"/>
      <c r="C260" s="126"/>
      <c r="D260" s="127">
        <v>740</v>
      </c>
      <c r="E260" s="128"/>
      <c r="F260" s="129"/>
      <c r="G260" s="130"/>
      <c r="H260" s="131">
        <f>SUM(H261:H262)</f>
        <v>100</v>
      </c>
      <c r="I260" s="214" t="s">
        <v>262</v>
      </c>
      <c r="J260" s="304"/>
    </row>
    <row r="261" spans="1:10">
      <c r="A261" s="198"/>
      <c r="B261" s="164" t="s">
        <v>9</v>
      </c>
      <c r="C261" s="164" t="s">
        <v>267</v>
      </c>
      <c r="D261" s="165">
        <v>666</v>
      </c>
      <c r="E261" s="166">
        <v>5</v>
      </c>
      <c r="F261" s="166">
        <v>15</v>
      </c>
      <c r="G261" s="167">
        <v>10</v>
      </c>
      <c r="H261" s="168">
        <v>90</v>
      </c>
      <c r="I261" s="215" t="s">
        <v>313</v>
      </c>
      <c r="J261" s="304"/>
    </row>
    <row r="262" spans="1:10">
      <c r="A262" s="200"/>
      <c r="B262" s="169" t="s">
        <v>265</v>
      </c>
      <c r="C262" s="169" t="s">
        <v>266</v>
      </c>
      <c r="D262" s="170">
        <v>74</v>
      </c>
      <c r="E262" s="171">
        <v>5</v>
      </c>
      <c r="F262" s="171">
        <v>10</v>
      </c>
      <c r="G262" s="172">
        <v>5</v>
      </c>
      <c r="H262" s="173">
        <v>10</v>
      </c>
      <c r="I262" s="216" t="s">
        <v>313</v>
      </c>
      <c r="J262" s="304"/>
    </row>
    <row r="263" spans="1:10">
      <c r="A263" s="196">
        <v>30</v>
      </c>
      <c r="B263" s="126"/>
      <c r="C263" s="126"/>
      <c r="D263" s="127">
        <v>180</v>
      </c>
      <c r="E263" s="128"/>
      <c r="F263" s="129"/>
      <c r="G263" s="130"/>
      <c r="H263" s="131">
        <f>SUM(H264:H266)</f>
        <v>100</v>
      </c>
      <c r="I263" s="214" t="s">
        <v>262</v>
      </c>
      <c r="J263" s="304"/>
    </row>
    <row r="264" spans="1:10">
      <c r="A264" s="198"/>
      <c r="B264" s="164" t="s">
        <v>265</v>
      </c>
      <c r="C264" s="164" t="s">
        <v>266</v>
      </c>
      <c r="D264" s="165">
        <v>45</v>
      </c>
      <c r="E264" s="166">
        <v>5</v>
      </c>
      <c r="F264" s="166">
        <v>10</v>
      </c>
      <c r="G264" s="167">
        <v>4</v>
      </c>
      <c r="H264" s="168">
        <v>25</v>
      </c>
      <c r="I264" s="215"/>
      <c r="J264" s="304"/>
    </row>
    <row r="265" spans="1:10">
      <c r="A265" s="210"/>
      <c r="B265" s="174" t="s">
        <v>265</v>
      </c>
      <c r="C265" s="174" t="s">
        <v>266</v>
      </c>
      <c r="D265" s="175">
        <v>45</v>
      </c>
      <c r="E265" s="176">
        <v>10</v>
      </c>
      <c r="F265" s="176">
        <v>15</v>
      </c>
      <c r="G265" s="177">
        <v>5</v>
      </c>
      <c r="H265" s="178">
        <v>25</v>
      </c>
      <c r="I265" s="217" t="s">
        <v>314</v>
      </c>
      <c r="J265" s="304"/>
    </row>
    <row r="266" spans="1:10">
      <c r="A266" s="200"/>
      <c r="B266" s="169" t="s">
        <v>151</v>
      </c>
      <c r="C266" s="169" t="s">
        <v>276</v>
      </c>
      <c r="D266" s="170">
        <v>90</v>
      </c>
      <c r="E266" s="171">
        <v>5</v>
      </c>
      <c r="F266" s="171">
        <v>10</v>
      </c>
      <c r="G266" s="172">
        <v>5</v>
      </c>
      <c r="H266" s="173">
        <v>50</v>
      </c>
      <c r="I266" s="216"/>
      <c r="J266" s="304"/>
    </row>
    <row r="267" spans="1:10">
      <c r="A267" s="218"/>
      <c r="B267" s="179"/>
      <c r="C267" s="179"/>
      <c r="D267" s="180"/>
      <c r="E267" s="181"/>
      <c r="F267" s="181"/>
      <c r="G267" s="182"/>
      <c r="H267" s="183"/>
      <c r="I267" s="219"/>
    </row>
    <row r="268" spans="1:10">
      <c r="A268" s="196">
        <v>31</v>
      </c>
      <c r="B268" s="126"/>
      <c r="C268" s="126"/>
      <c r="D268" s="127">
        <v>170</v>
      </c>
      <c r="E268" s="128"/>
      <c r="F268" s="129"/>
      <c r="G268" s="130"/>
      <c r="H268" s="131">
        <f>SUM(H269:H270)</f>
        <v>100</v>
      </c>
      <c r="I268" s="214" t="s">
        <v>262</v>
      </c>
    </row>
    <row r="269" spans="1:10">
      <c r="A269" s="198"/>
      <c r="B269" s="164" t="s">
        <v>265</v>
      </c>
      <c r="C269" s="164" t="s">
        <v>272</v>
      </c>
      <c r="D269" s="165">
        <v>120</v>
      </c>
      <c r="E269" s="166">
        <v>5</v>
      </c>
      <c r="F269" s="166">
        <v>10</v>
      </c>
      <c r="G269" s="167">
        <v>4</v>
      </c>
      <c r="H269" s="168">
        <v>70</v>
      </c>
      <c r="I269" s="215"/>
    </row>
    <row r="270" spans="1:10">
      <c r="A270" s="200"/>
      <c r="B270" s="169" t="s">
        <v>151</v>
      </c>
      <c r="C270" s="169" t="s">
        <v>276</v>
      </c>
      <c r="D270" s="170">
        <v>50</v>
      </c>
      <c r="E270" s="171">
        <v>2</v>
      </c>
      <c r="F270" s="171">
        <v>5</v>
      </c>
      <c r="G270" s="172">
        <v>3</v>
      </c>
      <c r="H270" s="173">
        <v>30</v>
      </c>
      <c r="I270" s="216"/>
    </row>
    <row r="271" spans="1:10">
      <c r="A271" s="196">
        <v>32</v>
      </c>
      <c r="B271" s="126"/>
      <c r="C271" s="126"/>
      <c r="D271" s="127">
        <v>140</v>
      </c>
      <c r="E271" s="128"/>
      <c r="F271" s="129"/>
      <c r="G271" s="130"/>
      <c r="H271" s="131">
        <f>SUM(H272:H273)</f>
        <v>100</v>
      </c>
      <c r="I271" s="214" t="s">
        <v>262</v>
      </c>
    </row>
    <row r="272" spans="1:10">
      <c r="A272" s="198"/>
      <c r="B272" s="164" t="s">
        <v>265</v>
      </c>
      <c r="C272" s="164" t="s">
        <v>272</v>
      </c>
      <c r="D272" s="165">
        <v>100</v>
      </c>
      <c r="E272" s="166">
        <v>5</v>
      </c>
      <c r="F272" s="166">
        <v>10</v>
      </c>
      <c r="G272" s="167">
        <v>4</v>
      </c>
      <c r="H272" s="168">
        <v>70</v>
      </c>
      <c r="I272" s="215"/>
    </row>
    <row r="273" spans="1:12">
      <c r="A273" s="200"/>
      <c r="B273" s="169" t="s">
        <v>151</v>
      </c>
      <c r="C273" s="169" t="s">
        <v>276</v>
      </c>
      <c r="D273" s="170">
        <v>40</v>
      </c>
      <c r="E273" s="171">
        <v>2</v>
      </c>
      <c r="F273" s="171">
        <v>5</v>
      </c>
      <c r="G273" s="172">
        <v>3</v>
      </c>
      <c r="H273" s="173">
        <v>30</v>
      </c>
      <c r="I273" s="216"/>
    </row>
    <row r="274" spans="1:12">
      <c r="A274" s="196">
        <v>33</v>
      </c>
      <c r="B274" s="126"/>
      <c r="C274" s="126"/>
      <c r="D274" s="127">
        <v>430</v>
      </c>
      <c r="E274" s="128"/>
      <c r="F274" s="129"/>
      <c r="G274" s="130"/>
      <c r="H274" s="131">
        <f>SUM(H275:H277)</f>
        <v>100</v>
      </c>
      <c r="I274" s="214" t="s">
        <v>262</v>
      </c>
      <c r="L274" s="123"/>
    </row>
    <row r="275" spans="1:12">
      <c r="A275" s="198"/>
      <c r="B275" s="164" t="s">
        <v>265</v>
      </c>
      <c r="C275" s="164" t="s">
        <v>272</v>
      </c>
      <c r="D275" s="165">
        <v>215</v>
      </c>
      <c r="E275" s="166">
        <v>5</v>
      </c>
      <c r="F275" s="166">
        <v>10</v>
      </c>
      <c r="G275" s="167">
        <v>4</v>
      </c>
      <c r="H275" s="168">
        <v>50</v>
      </c>
      <c r="I275" s="215"/>
    </row>
    <row r="276" spans="1:12">
      <c r="A276" s="200"/>
      <c r="B276" s="169" t="s">
        <v>151</v>
      </c>
      <c r="C276" s="169" t="s">
        <v>276</v>
      </c>
      <c r="D276" s="170">
        <v>170</v>
      </c>
      <c r="E276" s="171">
        <v>2</v>
      </c>
      <c r="F276" s="171">
        <v>5</v>
      </c>
      <c r="G276" s="172">
        <v>3</v>
      </c>
      <c r="H276" s="173">
        <v>40</v>
      </c>
      <c r="I276" s="216"/>
    </row>
    <row r="277" spans="1:12">
      <c r="A277" s="200"/>
      <c r="B277" s="169" t="s">
        <v>270</v>
      </c>
      <c r="C277" s="169" t="s">
        <v>271</v>
      </c>
      <c r="D277" s="170">
        <v>45</v>
      </c>
      <c r="E277" s="171">
        <v>2</v>
      </c>
      <c r="F277" s="171">
        <v>5</v>
      </c>
      <c r="G277" s="172">
        <v>1</v>
      </c>
      <c r="H277" s="173">
        <v>10</v>
      </c>
      <c r="I277" s="216"/>
    </row>
    <row r="278" spans="1:12">
      <c r="A278" s="196">
        <v>34</v>
      </c>
      <c r="B278" s="126"/>
      <c r="C278" s="126"/>
      <c r="D278" s="127">
        <v>415</v>
      </c>
      <c r="E278" s="128"/>
      <c r="F278" s="129"/>
      <c r="G278" s="130"/>
      <c r="H278" s="131">
        <f>SUM(H279:H281)</f>
        <v>100</v>
      </c>
      <c r="I278" s="214" t="s">
        <v>262</v>
      </c>
    </row>
    <row r="279" spans="1:12">
      <c r="A279" s="198"/>
      <c r="B279" s="164" t="s">
        <v>265</v>
      </c>
      <c r="C279" s="164" t="s">
        <v>272</v>
      </c>
      <c r="D279" s="165">
        <v>85</v>
      </c>
      <c r="E279" s="166">
        <v>5</v>
      </c>
      <c r="F279" s="166">
        <v>10</v>
      </c>
      <c r="G279" s="167">
        <v>4</v>
      </c>
      <c r="H279" s="168">
        <v>20</v>
      </c>
      <c r="I279" s="215"/>
    </row>
    <row r="280" spans="1:12">
      <c r="A280" s="200"/>
      <c r="B280" s="169" t="s">
        <v>151</v>
      </c>
      <c r="C280" s="169" t="s">
        <v>276</v>
      </c>
      <c r="D280" s="170">
        <v>125</v>
      </c>
      <c r="E280" s="171">
        <v>2</v>
      </c>
      <c r="F280" s="171">
        <v>5</v>
      </c>
      <c r="G280" s="172">
        <v>3</v>
      </c>
      <c r="H280" s="173">
        <v>30</v>
      </c>
      <c r="I280" s="216"/>
    </row>
    <row r="281" spans="1:12">
      <c r="A281" s="200"/>
      <c r="B281" s="169" t="s">
        <v>270</v>
      </c>
      <c r="C281" s="169" t="s">
        <v>271</v>
      </c>
      <c r="D281" s="170">
        <v>205</v>
      </c>
      <c r="E281" s="171">
        <v>2</v>
      </c>
      <c r="F281" s="171">
        <v>5</v>
      </c>
      <c r="G281" s="172">
        <v>1</v>
      </c>
      <c r="H281" s="173">
        <v>50</v>
      </c>
      <c r="I281" s="216"/>
    </row>
    <row r="282" spans="1:12">
      <c r="A282" s="196">
        <v>35</v>
      </c>
      <c r="B282" s="126"/>
      <c r="C282" s="126"/>
      <c r="D282" s="127">
        <v>1300</v>
      </c>
      <c r="E282" s="128"/>
      <c r="F282" s="129"/>
      <c r="G282" s="130"/>
      <c r="H282" s="131">
        <f>SUM(H283:H284)</f>
        <v>100</v>
      </c>
      <c r="I282" s="214" t="s">
        <v>262</v>
      </c>
      <c r="L282" s="123" t="s">
        <v>323</v>
      </c>
    </row>
    <row r="283" spans="1:12">
      <c r="A283" s="198"/>
      <c r="B283" s="164" t="s">
        <v>151</v>
      </c>
      <c r="C283" s="164" t="s">
        <v>276</v>
      </c>
      <c r="D283" s="165">
        <v>910</v>
      </c>
      <c r="E283" s="166">
        <v>2</v>
      </c>
      <c r="F283" s="166">
        <v>5</v>
      </c>
      <c r="G283" s="167">
        <v>2</v>
      </c>
      <c r="H283" s="168">
        <v>30</v>
      </c>
      <c r="I283" s="215" t="s">
        <v>320</v>
      </c>
    </row>
    <row r="284" spans="1:12">
      <c r="A284" s="200"/>
      <c r="B284" s="169" t="s">
        <v>270</v>
      </c>
      <c r="C284" s="169" t="s">
        <v>271</v>
      </c>
      <c r="D284" s="170">
        <v>390</v>
      </c>
      <c r="E284" s="171">
        <v>2</v>
      </c>
      <c r="F284" s="171">
        <v>5</v>
      </c>
      <c r="G284" s="172">
        <v>3</v>
      </c>
      <c r="H284" s="173">
        <v>70</v>
      </c>
      <c r="I284" s="216"/>
    </row>
    <row r="285" spans="1:12">
      <c r="A285" s="196">
        <v>36</v>
      </c>
      <c r="B285" s="126"/>
      <c r="C285" s="126"/>
      <c r="D285" s="127">
        <v>200</v>
      </c>
      <c r="E285" s="128"/>
      <c r="F285" s="129"/>
      <c r="G285" s="130"/>
      <c r="H285" s="131">
        <f>SUM(H286:H286)</f>
        <v>100</v>
      </c>
      <c r="I285" s="214" t="s">
        <v>262</v>
      </c>
    </row>
    <row r="286" spans="1:12">
      <c r="A286" s="198"/>
      <c r="B286" s="164" t="s">
        <v>270</v>
      </c>
      <c r="C286" s="164" t="s">
        <v>271</v>
      </c>
      <c r="D286" s="165">
        <v>200</v>
      </c>
      <c r="E286" s="166">
        <v>5</v>
      </c>
      <c r="F286" s="166">
        <v>10</v>
      </c>
      <c r="G286" s="167">
        <v>12</v>
      </c>
      <c r="H286" s="168">
        <v>100</v>
      </c>
      <c r="I286" s="215"/>
    </row>
    <row r="287" spans="1:12">
      <c r="A287" s="196">
        <v>37</v>
      </c>
      <c r="B287" s="126"/>
      <c r="C287" s="126"/>
      <c r="D287" s="127">
        <v>1135</v>
      </c>
      <c r="E287" s="128"/>
      <c r="F287" s="129"/>
      <c r="G287" s="130"/>
      <c r="H287" s="131">
        <f>SUM(H288:H290)</f>
        <v>100</v>
      </c>
      <c r="I287" s="214" t="s">
        <v>262</v>
      </c>
    </row>
    <row r="288" spans="1:12">
      <c r="A288" s="198"/>
      <c r="B288" s="164" t="s">
        <v>270</v>
      </c>
      <c r="C288" s="164" t="s">
        <v>271</v>
      </c>
      <c r="D288" s="165">
        <v>679</v>
      </c>
      <c r="E288" s="166">
        <v>2</v>
      </c>
      <c r="F288" s="166">
        <v>5</v>
      </c>
      <c r="G288" s="167">
        <v>1</v>
      </c>
      <c r="H288" s="168">
        <v>60</v>
      </c>
      <c r="I288" s="215"/>
    </row>
    <row r="289" spans="1:13">
      <c r="A289" s="200"/>
      <c r="B289" s="169" t="s">
        <v>151</v>
      </c>
      <c r="C289" s="169" t="s">
        <v>276</v>
      </c>
      <c r="D289" s="170">
        <v>342</v>
      </c>
      <c r="E289" s="171">
        <v>2</v>
      </c>
      <c r="F289" s="171">
        <v>5</v>
      </c>
      <c r="G289" s="172">
        <v>3</v>
      </c>
      <c r="H289" s="173">
        <v>30</v>
      </c>
      <c r="I289" s="216"/>
    </row>
    <row r="290" spans="1:13">
      <c r="A290" s="200"/>
      <c r="B290" s="169" t="s">
        <v>265</v>
      </c>
      <c r="C290" s="169" t="s">
        <v>272</v>
      </c>
      <c r="D290" s="170">
        <v>114</v>
      </c>
      <c r="E290" s="171">
        <v>5</v>
      </c>
      <c r="F290" s="171">
        <v>10</v>
      </c>
      <c r="G290" s="172">
        <v>3</v>
      </c>
      <c r="H290" s="173">
        <v>10</v>
      </c>
      <c r="I290" s="216"/>
      <c r="M290" s="73"/>
    </row>
    <row r="291" spans="1:13">
      <c r="A291" s="196">
        <v>38</v>
      </c>
      <c r="B291" s="126"/>
      <c r="C291" s="126"/>
      <c r="D291" s="127">
        <v>1520</v>
      </c>
      <c r="E291" s="128"/>
      <c r="F291" s="129"/>
      <c r="G291" s="130"/>
      <c r="H291" s="131">
        <f>SUM(H292:H292)</f>
        <v>100</v>
      </c>
      <c r="I291" s="214" t="s">
        <v>262</v>
      </c>
      <c r="J291" s="304"/>
    </row>
    <row r="292" spans="1:13">
      <c r="A292" s="198"/>
      <c r="B292" s="164" t="s">
        <v>321</v>
      </c>
      <c r="C292" s="164"/>
      <c r="D292" s="165">
        <v>1520</v>
      </c>
      <c r="E292" s="166">
        <v>2</v>
      </c>
      <c r="F292" s="166">
        <v>5</v>
      </c>
      <c r="G292" s="167">
        <v>1</v>
      </c>
      <c r="H292" s="168">
        <v>100</v>
      </c>
      <c r="I292" s="215" t="s">
        <v>322</v>
      </c>
      <c r="J292" s="304"/>
    </row>
    <row r="293" spans="1:13">
      <c r="A293" s="196">
        <v>39</v>
      </c>
      <c r="B293" s="126"/>
      <c r="C293" s="126"/>
      <c r="D293" s="127">
        <v>2200</v>
      </c>
      <c r="E293" s="128"/>
      <c r="F293" s="129"/>
      <c r="G293" s="130"/>
      <c r="H293" s="131">
        <f>SUM(H294:H295)</f>
        <v>100</v>
      </c>
      <c r="I293" s="214" t="s">
        <v>262</v>
      </c>
    </row>
    <row r="294" spans="1:13">
      <c r="A294" s="198"/>
      <c r="B294" s="164" t="s">
        <v>321</v>
      </c>
      <c r="C294" s="164"/>
      <c r="D294" s="165">
        <v>1100</v>
      </c>
      <c r="E294" s="166">
        <v>2</v>
      </c>
      <c r="F294" s="166">
        <v>5</v>
      </c>
      <c r="G294" s="167">
        <v>1</v>
      </c>
      <c r="H294" s="168">
        <v>50</v>
      </c>
      <c r="I294" s="215" t="s">
        <v>322</v>
      </c>
    </row>
    <row r="295" spans="1:13">
      <c r="A295" s="200"/>
      <c r="B295" s="169" t="s">
        <v>265</v>
      </c>
      <c r="C295" s="169" t="s">
        <v>272</v>
      </c>
      <c r="D295" s="170">
        <v>1100</v>
      </c>
      <c r="E295" s="171">
        <v>5</v>
      </c>
      <c r="F295" s="171">
        <v>10</v>
      </c>
      <c r="G295" s="172">
        <v>3</v>
      </c>
      <c r="H295" s="173">
        <v>50</v>
      </c>
      <c r="I295" s="216"/>
    </row>
  </sheetData>
  <mergeCells count="10">
    <mergeCell ref="B115:C115"/>
    <mergeCell ref="E115:F115"/>
    <mergeCell ref="B129:C129"/>
    <mergeCell ref="E129:F129"/>
    <mergeCell ref="B33:C33"/>
    <mergeCell ref="E33:F33"/>
    <mergeCell ref="B69:C69"/>
    <mergeCell ref="E69:F69"/>
    <mergeCell ref="B103:C103"/>
    <mergeCell ref="E103:F10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Ceník - ÚRS 2003-1</vt:lpstr>
      <vt:lpstr>odstranění keřů</vt:lpstr>
      <vt:lpstr>kácení</vt:lpstr>
      <vt:lpstr>náhradní zeleň</vt:lpstr>
      <vt:lpstr>stromy</vt:lpstr>
      <vt:lpstr>porosty</vt:lpstr>
      <vt:lpstr>je</vt:lpstr>
      <vt:lpstr>jehl</vt:lpstr>
      <vt:lpstr>li</vt:lpstr>
      <vt:lpstr>list</vt:lpstr>
      <vt:lpstr>kácení!Názvy_tisku</vt:lpstr>
      <vt:lpstr>pa</vt:lpstr>
      <vt:lpstr>par</vt:lpstr>
    </vt:vector>
  </TitlesOfParts>
  <Company>Agroprojekt PSO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MikolasekD</dc:creator>
  <cp:lastModifiedBy>DoubravaD</cp:lastModifiedBy>
  <cp:lastPrinted>2005-08-26T06:37:05Z</cp:lastPrinted>
  <dcterms:created xsi:type="dcterms:W3CDTF">2003-01-23T12:09:02Z</dcterms:created>
  <dcterms:modified xsi:type="dcterms:W3CDTF">2021-05-28T14:25:58Z</dcterms:modified>
</cp:coreProperties>
</file>