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Kraseker\Zaječí\přílohy\F. POLOŽKY ROZPOČET STAVBY\"/>
    </mc:Choice>
  </mc:AlternateContent>
  <bookViews>
    <workbookView xWindow="0" yWindow="0" windowWidth="0" windowHeight="0"/>
  </bookViews>
  <sheets>
    <sheet name="Rekapitulace stavby" sheetId="1" r:id="rId1"/>
    <sheet name="SO-01 - biokoridor LBK 8c" sheetId="2" r:id="rId2"/>
    <sheet name="SO-011 - LBK 8c (1. rok p..." sheetId="3" r:id="rId3"/>
    <sheet name="SO-012 - LBK 8c (2. rok p..." sheetId="4" r:id="rId4"/>
    <sheet name="SO-013 - LBK 8c (3. rok p..." sheetId="5" r:id="rId5"/>
    <sheet name="SO-02 - biokoridor LBK 8d" sheetId="6" r:id="rId6"/>
    <sheet name="SO-021 - LBK 8d (1. rok p..." sheetId="7" r:id="rId7"/>
    <sheet name="SO-022 - LBK 8d (2. rok p..." sheetId="8" r:id="rId8"/>
    <sheet name="SO-023 - LBK 8d (3. rok p..." sheetId="9" r:id="rId9"/>
    <sheet name="SO-03 - biokoridor LBK 8f" sheetId="10" r:id="rId10"/>
    <sheet name="SO-031 - LBK 8f (1. rok p..." sheetId="11" r:id="rId11"/>
    <sheet name="SO-032 - LBK 8f (2. rok p..." sheetId="12" r:id="rId12"/>
    <sheet name="SO-033 - LBK 8f (3. rok p..." sheetId="13" r:id="rId13"/>
    <sheet name="SO-04 - Interakční prvek ..." sheetId="14" r:id="rId14"/>
    <sheet name="SO-041 - IP 25 (1. rok pě..." sheetId="15" r:id="rId15"/>
    <sheet name="SO-042 - IP 25 (2. rok pě..." sheetId="16" r:id="rId16"/>
    <sheet name="SO-043 - IP 25 (3. rok pě..." sheetId="17" r:id="rId17"/>
    <sheet name="SO-05 - Interakční prvek ..." sheetId="18" r:id="rId18"/>
    <sheet name="SO-051 - IP N (1. rok pěs..." sheetId="19" r:id="rId19"/>
    <sheet name="SO-052 - IP N (2. rok pěs..." sheetId="20" r:id="rId20"/>
    <sheet name="SO-053 - IP N (3. rok pěs..." sheetId="21" r:id="rId21"/>
    <sheet name="VRN - Vedlejší rozpočtové..." sheetId="22" r:id="rId22"/>
  </sheets>
  <definedNames>
    <definedName name="_xlnm.Print_Area" localSheetId="0">'Rekapitulace stavby'!$D$4:$AO$36,'Rekapitulace stavby'!$C$42:$AQ$81</definedName>
    <definedName name="_xlnm.Print_Titles" localSheetId="0">'Rekapitulace stavby'!$52:$52</definedName>
    <definedName name="_xlnm._FilterDatabase" localSheetId="1" hidden="1">'SO-01 - biokoridor LBK 8c'!$C$78:$K$285</definedName>
    <definedName name="_xlnm.Print_Area" localSheetId="1">'SO-01 - biokoridor LBK 8c'!$C$4:$J$39,'SO-01 - biokoridor LBK 8c'!$C$66:$K$285</definedName>
    <definedName name="_xlnm.Print_Titles" localSheetId="1">'SO-01 - biokoridor LBK 8c'!$78:$78</definedName>
    <definedName name="_xlnm._FilterDatabase" localSheetId="2" hidden="1">'SO-011 - LBK 8c (1. rok p...'!$C$84:$K$103</definedName>
    <definedName name="_xlnm.Print_Area" localSheetId="2">'SO-011 - LBK 8c (1. rok p...'!$C$4:$J$41,'SO-011 - LBK 8c (1. rok p...'!$C$70:$K$103</definedName>
    <definedName name="_xlnm.Print_Titles" localSheetId="2">'SO-011 - LBK 8c (1. rok p...'!$84:$84</definedName>
    <definedName name="_xlnm._FilterDatabase" localSheetId="3" hidden="1">'SO-012 - LBK 8c (2. rok p...'!$C$84:$K$103</definedName>
    <definedName name="_xlnm.Print_Area" localSheetId="3">'SO-012 - LBK 8c (2. rok p...'!$C$4:$J$41,'SO-012 - LBK 8c (2. rok p...'!$C$70:$K$103</definedName>
    <definedName name="_xlnm.Print_Titles" localSheetId="3">'SO-012 - LBK 8c (2. rok p...'!$84:$84</definedName>
    <definedName name="_xlnm._FilterDatabase" localSheetId="4" hidden="1">'SO-013 - LBK 8c (3. rok p...'!$C$84:$K$106</definedName>
    <definedName name="_xlnm.Print_Area" localSheetId="4">'SO-013 - LBK 8c (3. rok p...'!$C$4:$J$41,'SO-013 - LBK 8c (3. rok p...'!$C$70:$K$106</definedName>
    <definedName name="_xlnm.Print_Titles" localSheetId="4">'SO-013 - LBK 8c (3. rok p...'!$84:$84</definedName>
    <definedName name="_xlnm._FilterDatabase" localSheetId="5" hidden="1">'SO-02 - biokoridor LBK 8d'!$C$78:$K$157</definedName>
    <definedName name="_xlnm.Print_Area" localSheetId="5">'SO-02 - biokoridor LBK 8d'!$C$4:$J$39,'SO-02 - biokoridor LBK 8d'!$C$66:$K$157</definedName>
    <definedName name="_xlnm.Print_Titles" localSheetId="5">'SO-02 - biokoridor LBK 8d'!$78:$78</definedName>
    <definedName name="_xlnm._FilterDatabase" localSheetId="6" hidden="1">'SO-021 - LBK 8d (1. rok p...'!$C$84:$K$101</definedName>
    <definedName name="_xlnm.Print_Area" localSheetId="6">'SO-021 - LBK 8d (1. rok p...'!$C$4:$J$41,'SO-021 - LBK 8d (1. rok p...'!$C$70:$K$101</definedName>
    <definedName name="_xlnm.Print_Titles" localSheetId="6">'SO-021 - LBK 8d (1. rok p...'!$84:$84</definedName>
    <definedName name="_xlnm._FilterDatabase" localSheetId="7" hidden="1">'SO-022 - LBK 8d (2. rok p...'!$C$84:$K$101</definedName>
    <definedName name="_xlnm.Print_Area" localSheetId="7">'SO-022 - LBK 8d (2. rok p...'!$C$4:$J$41,'SO-022 - LBK 8d (2. rok p...'!$C$70:$K$101</definedName>
    <definedName name="_xlnm.Print_Titles" localSheetId="7">'SO-022 - LBK 8d (2. rok p...'!$84:$84</definedName>
    <definedName name="_xlnm._FilterDatabase" localSheetId="8" hidden="1">'SO-023 - LBK 8d (3. rok p...'!$C$84:$K$104</definedName>
    <definedName name="_xlnm.Print_Area" localSheetId="8">'SO-023 - LBK 8d (3. rok p...'!$C$4:$J$41,'SO-023 - LBK 8d (3. rok p...'!$C$70:$K$104</definedName>
    <definedName name="_xlnm.Print_Titles" localSheetId="8">'SO-023 - LBK 8d (3. rok p...'!$84:$84</definedName>
    <definedName name="_xlnm._FilterDatabase" localSheetId="9" hidden="1">'SO-03 - biokoridor LBK 8f'!$C$78:$K$158</definedName>
    <definedName name="_xlnm.Print_Area" localSheetId="9">'SO-03 - biokoridor LBK 8f'!$C$4:$J$39,'SO-03 - biokoridor LBK 8f'!$C$66:$K$158</definedName>
    <definedName name="_xlnm.Print_Titles" localSheetId="9">'SO-03 - biokoridor LBK 8f'!$78:$78</definedName>
    <definedName name="_xlnm._FilterDatabase" localSheetId="10" hidden="1">'SO-031 - LBK 8f (1. rok p...'!$C$84:$K$101</definedName>
    <definedName name="_xlnm.Print_Area" localSheetId="10">'SO-031 - LBK 8f (1. rok p...'!$C$4:$J$41,'SO-031 - LBK 8f (1. rok p...'!$C$70:$K$101</definedName>
    <definedName name="_xlnm.Print_Titles" localSheetId="10">'SO-031 - LBK 8f (1. rok p...'!$84:$84</definedName>
    <definedName name="_xlnm._FilterDatabase" localSheetId="11" hidden="1">'SO-032 - LBK 8f (2. rok p...'!$C$84:$K$101</definedName>
    <definedName name="_xlnm.Print_Area" localSheetId="11">'SO-032 - LBK 8f (2. rok p...'!$C$4:$J$41,'SO-032 - LBK 8f (2. rok p...'!$C$70:$K$101</definedName>
    <definedName name="_xlnm.Print_Titles" localSheetId="11">'SO-032 - LBK 8f (2. rok p...'!$84:$84</definedName>
    <definedName name="_xlnm._FilterDatabase" localSheetId="12" hidden="1">'SO-033 - LBK 8f (3. rok p...'!$C$84:$K$104</definedName>
    <definedName name="_xlnm.Print_Area" localSheetId="12">'SO-033 - LBK 8f (3. rok p...'!$C$4:$J$41,'SO-033 - LBK 8f (3. rok p...'!$C$70:$K$104</definedName>
    <definedName name="_xlnm.Print_Titles" localSheetId="12">'SO-033 - LBK 8f (3. rok p...'!$84:$84</definedName>
    <definedName name="_xlnm._FilterDatabase" localSheetId="13" hidden="1">'SO-04 - Interakční prvek ...'!$C$78:$K$104</definedName>
    <definedName name="_xlnm.Print_Area" localSheetId="13">'SO-04 - Interakční prvek ...'!$C$4:$J$39,'SO-04 - Interakční prvek ...'!$C$66:$K$104</definedName>
    <definedName name="_xlnm.Print_Titles" localSheetId="13">'SO-04 - Interakční prvek ...'!$78:$78</definedName>
    <definedName name="_xlnm._FilterDatabase" localSheetId="14" hidden="1">'SO-041 - IP 25 (1. rok pě...'!$C$84:$K$88</definedName>
    <definedName name="_xlnm.Print_Area" localSheetId="14">'SO-041 - IP 25 (1. rok pě...'!$C$4:$J$41,'SO-041 - IP 25 (1. rok pě...'!$C$70:$K$88</definedName>
    <definedName name="_xlnm.Print_Titles" localSheetId="14">'SO-041 - IP 25 (1. rok pě...'!$84:$84</definedName>
    <definedName name="_xlnm._FilterDatabase" localSheetId="15" hidden="1">'SO-042 - IP 25 (2. rok pě...'!$C$84:$K$88</definedName>
    <definedName name="_xlnm.Print_Area" localSheetId="15">'SO-042 - IP 25 (2. rok pě...'!$C$4:$J$41,'SO-042 - IP 25 (2. rok pě...'!$C$70:$K$88</definedName>
    <definedName name="_xlnm.Print_Titles" localSheetId="15">'SO-042 - IP 25 (2. rok pě...'!$84:$84</definedName>
    <definedName name="_xlnm._FilterDatabase" localSheetId="16" hidden="1">'SO-043 - IP 25 (3. rok pě...'!$C$84:$K$88</definedName>
    <definedName name="_xlnm.Print_Area" localSheetId="16">'SO-043 - IP 25 (3. rok pě...'!$C$4:$J$41,'SO-043 - IP 25 (3. rok pě...'!$C$70:$K$88</definedName>
    <definedName name="_xlnm.Print_Titles" localSheetId="16">'SO-043 - IP 25 (3. rok pě...'!$84:$84</definedName>
    <definedName name="_xlnm._FilterDatabase" localSheetId="17" hidden="1">'SO-05 - Interakční prvek ...'!$C$78:$K$200</definedName>
    <definedName name="_xlnm.Print_Area" localSheetId="17">'SO-05 - Interakční prvek ...'!$C$4:$J$39,'SO-05 - Interakční prvek ...'!$C$66:$K$200</definedName>
    <definedName name="_xlnm.Print_Titles" localSheetId="17">'SO-05 - Interakční prvek ...'!$78:$78</definedName>
    <definedName name="_xlnm._FilterDatabase" localSheetId="18" hidden="1">'SO-051 - IP N (1. rok pěs...'!$C$84:$K$103</definedName>
    <definedName name="_xlnm.Print_Area" localSheetId="18">'SO-051 - IP N (1. rok pěs...'!$C$4:$J$41,'SO-051 - IP N (1. rok pěs...'!$C$70:$K$103</definedName>
    <definedName name="_xlnm.Print_Titles" localSheetId="18">'SO-051 - IP N (1. rok pěs...'!$84:$84</definedName>
    <definedName name="_xlnm._FilterDatabase" localSheetId="19" hidden="1">'SO-052 - IP N (2. rok pěs...'!$C$84:$K$103</definedName>
    <definedName name="_xlnm.Print_Area" localSheetId="19">'SO-052 - IP N (2. rok pěs...'!$C$4:$J$41,'SO-052 - IP N (2. rok pěs...'!$C$70:$K$103</definedName>
    <definedName name="_xlnm.Print_Titles" localSheetId="19">'SO-052 - IP N (2. rok pěs...'!$84:$84</definedName>
    <definedName name="_xlnm._FilterDatabase" localSheetId="20" hidden="1">'SO-053 - IP N (3. rok pěs...'!$C$84:$K$106</definedName>
    <definedName name="_xlnm.Print_Area" localSheetId="20">'SO-053 - IP N (3. rok pěs...'!$C$4:$J$41,'SO-053 - IP N (3. rok pěs...'!$C$70:$K$106</definedName>
    <definedName name="_xlnm.Print_Titles" localSheetId="20">'SO-053 - IP N (3. rok pěs...'!$84:$84</definedName>
    <definedName name="_xlnm._FilterDatabase" localSheetId="21" hidden="1">'VRN - Vedlejší rozpočtové...'!$C$82:$K$99</definedName>
    <definedName name="_xlnm.Print_Area" localSheetId="21">'VRN - Vedlejší rozpočtové...'!$C$4:$J$39,'VRN - Vedlejší rozpočtové...'!$C$70:$K$99</definedName>
    <definedName name="_xlnm.Print_Titles" localSheetId="21">'VRN - Vedlejší rozpočtové...'!$82:$82</definedName>
  </definedNames>
  <calcPr/>
</workbook>
</file>

<file path=xl/calcChain.xml><?xml version="1.0" encoding="utf-8"?>
<calcChain xmlns="http://schemas.openxmlformats.org/spreadsheetml/2006/main">
  <c i="22" l="1" r="P96"/>
  <c r="J37"/>
  <c r="J36"/>
  <c i="1" r="AY80"/>
  <c i="22" r="J35"/>
  <c i="1" r="AX80"/>
  <c i="22" r="BI97"/>
  <c r="BH97"/>
  <c r="BG97"/>
  <c r="BF97"/>
  <c r="T97"/>
  <c r="T96"/>
  <c r="R97"/>
  <c r="R96"/>
  <c r="P97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21" r="J39"/>
  <c r="J38"/>
  <c i="1" r="AY79"/>
  <c i="21" r="J37"/>
  <c i="1" r="AX79"/>
  <c i="21"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20" r="J39"/>
  <c r="J38"/>
  <c i="1" r="AY78"/>
  <c i="20" r="J37"/>
  <c i="1" r="AX78"/>
  <c i="20"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19" r="J39"/>
  <c r="J38"/>
  <c i="1" r="AY77"/>
  <c i="19" r="J37"/>
  <c i="1" r="AX77"/>
  <c i="19"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8" r="J37"/>
  <c r="J36"/>
  <c i="1" r="AY76"/>
  <c i="18" r="J35"/>
  <c i="1" r="AX76"/>
  <c i="18"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48"/>
  <c i="17" r="J39"/>
  <c r="J38"/>
  <c i="1" r="AY74"/>
  <c i="17" r="J37"/>
  <c i="1" r="AX74"/>
  <c i="17" r="BI86"/>
  <c r="BH86"/>
  <c r="BG86"/>
  <c r="BF86"/>
  <c r="T86"/>
  <c r="T85"/>
  <c r="R86"/>
  <c r="R85"/>
  <c r="P86"/>
  <c r="P85"/>
  <c i="1" r="AU74"/>
  <c i="17" r="J82"/>
  <c r="J81"/>
  <c r="F81"/>
  <c r="F79"/>
  <c r="E77"/>
  <c r="J59"/>
  <c r="J58"/>
  <c r="F58"/>
  <c r="F56"/>
  <c r="E54"/>
  <c r="J20"/>
  <c r="E20"/>
  <c r="F82"/>
  <c r="J19"/>
  <c r="J14"/>
  <c r="J79"/>
  <c r="E7"/>
  <c r="E50"/>
  <c i="16" r="J39"/>
  <c r="J38"/>
  <c i="1" r="AY73"/>
  <c i="16" r="J37"/>
  <c i="1" r="AX73"/>
  <c i="16" r="BI86"/>
  <c r="BH86"/>
  <c r="BG86"/>
  <c r="BF86"/>
  <c r="T86"/>
  <c r="T85"/>
  <c r="R86"/>
  <c r="R85"/>
  <c r="P86"/>
  <c r="P85"/>
  <c i="1" r="AU73"/>
  <c i="16" r="J82"/>
  <c r="J81"/>
  <c r="F81"/>
  <c r="F79"/>
  <c r="E77"/>
  <c r="J59"/>
  <c r="J58"/>
  <c r="F58"/>
  <c r="F56"/>
  <c r="E54"/>
  <c r="J20"/>
  <c r="E20"/>
  <c r="F82"/>
  <c r="J19"/>
  <c r="J14"/>
  <c r="J79"/>
  <c r="E7"/>
  <c r="E73"/>
  <c i="15" r="J39"/>
  <c r="J38"/>
  <c i="1" r="AY72"/>
  <c i="15" r="J37"/>
  <c i="1" r="AX72"/>
  <c i="15" r="BI86"/>
  <c r="BH86"/>
  <c r="BG86"/>
  <c r="BF86"/>
  <c r="T86"/>
  <c r="T85"/>
  <c r="R86"/>
  <c r="R85"/>
  <c r="P86"/>
  <c r="P85"/>
  <c i="1" r="AU72"/>
  <c i="15" r="J82"/>
  <c r="J81"/>
  <c r="F81"/>
  <c r="F79"/>
  <c r="E77"/>
  <c r="J59"/>
  <c r="J58"/>
  <c r="F58"/>
  <c r="F56"/>
  <c r="E54"/>
  <c r="J20"/>
  <c r="E20"/>
  <c r="F82"/>
  <c r="J19"/>
  <c r="J14"/>
  <c r="J79"/>
  <c r="E7"/>
  <c r="E50"/>
  <c i="14" r="J37"/>
  <c r="J36"/>
  <c i="1" r="AY71"/>
  <c i="14" r="J35"/>
  <c i="1" r="AX71"/>
  <c i="14"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3" r="J39"/>
  <c r="J38"/>
  <c i="1" r="AY69"/>
  <c i="13" r="J37"/>
  <c i="1" r="AX69"/>
  <c i="13"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2" r="J39"/>
  <c r="J38"/>
  <c i="1" r="AY68"/>
  <c i="12" r="J37"/>
  <c i="1" r="AX68"/>
  <c i="12"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11" r="J39"/>
  <c r="J38"/>
  <c i="1" r="AY67"/>
  <c i="11" r="J37"/>
  <c i="1" r="AX67"/>
  <c i="11"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0" r="J37"/>
  <c r="J36"/>
  <c i="1" r="AY66"/>
  <c i="10" r="J35"/>
  <c i="1" r="AX66"/>
  <c i="10"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48"/>
  <c i="9" r="J39"/>
  <c r="J38"/>
  <c i="1" r="AY64"/>
  <c i="9" r="J37"/>
  <c i="1" r="AX64"/>
  <c i="9"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8" r="J39"/>
  <c r="J38"/>
  <c i="1" r="AY63"/>
  <c i="8" r="J37"/>
  <c i="1" r="AX63"/>
  <c i="8"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7" r="J39"/>
  <c r="J38"/>
  <c i="1" r="AY62"/>
  <c i="7" r="J37"/>
  <c i="1" r="AX62"/>
  <c i="7"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50"/>
  <c i="6" r="J37"/>
  <c r="J36"/>
  <c i="1" r="AY61"/>
  <c i="6" r="J35"/>
  <c i="1" r="AX61"/>
  <c i="6"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5" r="J39"/>
  <c r="J38"/>
  <c i="1" r="AY59"/>
  <c i="5" r="J37"/>
  <c i="1" r="AX59"/>
  <c i="5"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4" r="J39"/>
  <c r="J38"/>
  <c i="1" r="AY58"/>
  <c i="4" r="J37"/>
  <c i="1" r="AX58"/>
  <c i="4"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3" r="J39"/>
  <c r="J38"/>
  <c i="1" r="AY57"/>
  <c i="3" r="J37"/>
  <c i="1" r="AX57"/>
  <c i="3"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2" r="J37"/>
  <c r="J36"/>
  <c i="1" r="AY56"/>
  <c i="2" r="J35"/>
  <c i="1" r="AX56"/>
  <c i="2"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3"/>
  <c r="BH93"/>
  <c r="BG93"/>
  <c r="BF93"/>
  <c r="T93"/>
  <c r="R93"/>
  <c r="P93"/>
  <c r="BI86"/>
  <c r="BH86"/>
  <c r="BG86"/>
  <c r="BF86"/>
  <c r="T86"/>
  <c r="R86"/>
  <c r="P86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69"/>
  <c i="1" r="L50"/>
  <c r="AM50"/>
  <c r="AM49"/>
  <c r="L49"/>
  <c r="AM47"/>
  <c r="L47"/>
  <c r="L45"/>
  <c r="L44"/>
  <c i="22" r="BK97"/>
  <c r="BK94"/>
  <c r="BK92"/>
  <c r="J88"/>
  <c r="BK86"/>
  <c i="21" r="BK104"/>
  <c r="BK101"/>
  <c r="J96"/>
  <c r="J93"/>
  <c r="J90"/>
  <c r="BK86"/>
  <c i="20" r="J99"/>
  <c r="J93"/>
  <c r="J90"/>
  <c r="BK86"/>
  <c i="19" r="J101"/>
  <c r="J93"/>
  <c r="BK90"/>
  <c i="18" r="BK199"/>
  <c r="J194"/>
  <c r="BK191"/>
  <c r="J176"/>
  <c i="22" r="J97"/>
  <c r="J94"/>
  <c r="J92"/>
  <c r="BK88"/>
  <c r="J86"/>
  <c i="21" r="J104"/>
  <c r="J99"/>
  <c r="J88"/>
  <c i="20" r="J101"/>
  <c r="BK96"/>
  <c r="J96"/>
  <c r="BK90"/>
  <c r="BK88"/>
  <c i="19" r="BK101"/>
  <c r="BK99"/>
  <c r="J96"/>
  <c r="J90"/>
  <c r="BK88"/>
  <c r="J86"/>
  <c i="18" r="J199"/>
  <c r="J191"/>
  <c r="J188"/>
  <c r="J182"/>
  <c r="J174"/>
  <c r="J172"/>
  <c r="J169"/>
  <c r="J166"/>
  <c r="BK162"/>
  <c r="BK160"/>
  <c r="J158"/>
  <c r="J149"/>
  <c r="J143"/>
  <c r="J141"/>
  <c r="BK139"/>
  <c r="J136"/>
  <c r="BK133"/>
  <c r="J130"/>
  <c r="J127"/>
  <c r="J124"/>
  <c r="BK122"/>
  <c r="BK119"/>
  <c r="BK115"/>
  <c r="BK111"/>
  <c r="BK108"/>
  <c r="BK104"/>
  <c r="BK101"/>
  <c r="J98"/>
  <c r="J95"/>
  <c r="BK92"/>
  <c r="BK89"/>
  <c r="J86"/>
  <c r="BK83"/>
  <c r="J80"/>
  <c i="17" r="J86"/>
  <c i="16" r="J86"/>
  <c i="15" r="BK86"/>
  <c i="14" r="BK103"/>
  <c r="J100"/>
  <c r="BK95"/>
  <c r="BK92"/>
  <c r="J89"/>
  <c r="BK86"/>
  <c r="J83"/>
  <c r="BK80"/>
  <c i="13" r="J97"/>
  <c r="BK91"/>
  <c r="J86"/>
  <c i="12" r="BK99"/>
  <c r="BK94"/>
  <c r="J91"/>
  <c r="BK88"/>
  <c i="11" r="BK99"/>
  <c r="J97"/>
  <c r="J94"/>
  <c r="BK91"/>
  <c r="BK86"/>
  <c i="10" r="J157"/>
  <c r="BK154"/>
  <c r="BK149"/>
  <c r="J146"/>
  <c r="J143"/>
  <c r="BK140"/>
  <c r="BK137"/>
  <c r="BK134"/>
  <c r="J126"/>
  <c r="J123"/>
  <c r="BK120"/>
  <c r="J115"/>
  <c r="J112"/>
  <c r="J107"/>
  <c r="BK104"/>
  <c r="J98"/>
  <c r="BK92"/>
  <c r="J89"/>
  <c r="J86"/>
  <c i="9" r="BK102"/>
  <c r="J102"/>
  <c r="J97"/>
  <c r="J94"/>
  <c r="BK91"/>
  <c r="BK88"/>
  <c r="BK86"/>
  <c i="8" r="BK99"/>
  <c r="BK97"/>
  <c r="J94"/>
  <c r="BK91"/>
  <c r="J88"/>
  <c r="BK86"/>
  <c i="7" r="J99"/>
  <c r="J97"/>
  <c r="BK94"/>
  <c r="BK88"/>
  <c r="J86"/>
  <c i="6" r="J156"/>
  <c r="BK153"/>
  <c r="BK148"/>
  <c r="BK145"/>
  <c r="BK139"/>
  <c r="J136"/>
  <c r="J133"/>
  <c r="J131"/>
  <c r="BK129"/>
  <c r="BK112"/>
  <c r="J109"/>
  <c r="BK104"/>
  <c r="BK98"/>
  <c r="J92"/>
  <c r="J89"/>
  <c r="J83"/>
  <c i="5" r="BK104"/>
  <c r="J101"/>
  <c r="J99"/>
  <c r="BK96"/>
  <c r="BK90"/>
  <c i="4" r="J99"/>
  <c r="BK96"/>
  <c r="J90"/>
  <c i="3" r="BK101"/>
  <c r="J99"/>
  <c r="BK93"/>
  <c r="J90"/>
  <c r="BK88"/>
  <c r="BK86"/>
  <c i="2" r="J282"/>
  <c r="J276"/>
  <c r="J268"/>
  <c r="J265"/>
  <c r="BK262"/>
  <c r="J259"/>
  <c r="BK256"/>
  <c r="J253"/>
  <c r="J251"/>
  <c r="BK249"/>
  <c r="J245"/>
  <c r="BK241"/>
  <c r="J233"/>
  <c r="J231"/>
  <c r="J229"/>
  <c r="J227"/>
  <c r="BK223"/>
  <c r="BK221"/>
  <c r="BK219"/>
  <c r="J216"/>
  <c r="BK210"/>
  <c r="J204"/>
  <c r="J200"/>
  <c r="BK197"/>
  <c r="J194"/>
  <c r="BK191"/>
  <c r="J188"/>
  <c r="J185"/>
  <c r="BK183"/>
  <c r="BK176"/>
  <c r="BK159"/>
  <c r="BK156"/>
  <c r="BK145"/>
  <c r="J130"/>
  <c r="J124"/>
  <c r="BK121"/>
  <c r="J114"/>
  <c r="BK111"/>
  <c r="J102"/>
  <c r="J96"/>
  <c r="BK93"/>
  <c r="J80"/>
  <c i="1" r="AS75"/>
  <c r="AS70"/>
  <c r="AS60"/>
  <c i="20" r="BK93"/>
  <c i="19" r="BK96"/>
  <c r="J88"/>
  <c r="BK86"/>
  <c i="18" r="J196"/>
  <c r="BK194"/>
  <c r="J185"/>
  <c r="BK182"/>
  <c r="J179"/>
  <c r="BK176"/>
  <c r="BK172"/>
  <c r="BK169"/>
  <c r="BK164"/>
  <c r="J162"/>
  <c r="BK155"/>
  <c r="J152"/>
  <c r="BK149"/>
  <c r="BK146"/>
  <c r="BK143"/>
  <c i="13" r="BK102"/>
  <c r="J99"/>
  <c r="BK97"/>
  <c r="J94"/>
  <c r="J88"/>
  <c i="12" r="J97"/>
  <c r="J94"/>
  <c r="BK86"/>
  <c i="11" r="BK94"/>
  <c r="J91"/>
  <c r="J88"/>
  <c i="10" r="J154"/>
  <c r="BK152"/>
  <c r="BK143"/>
  <c r="J132"/>
  <c r="BK129"/>
  <c r="BK126"/>
  <c r="J120"/>
  <c r="J117"/>
  <c r="BK115"/>
  <c r="BK112"/>
  <c r="BK107"/>
  <c r="BK101"/>
  <c r="J95"/>
  <c r="BK89"/>
  <c r="BK83"/>
  <c r="J80"/>
  <c i="9" r="BK99"/>
  <c r="J86"/>
  <c i="8" r="J97"/>
  <c r="J91"/>
  <c i="7" r="BK99"/>
  <c r="BK97"/>
  <c r="J94"/>
  <c r="BK91"/>
  <c i="6" r="J153"/>
  <c r="BK151"/>
  <c r="J148"/>
  <c r="J145"/>
  <c r="J142"/>
  <c r="J139"/>
  <c r="BK133"/>
  <c r="J129"/>
  <c r="BK126"/>
  <c r="J123"/>
  <c r="J120"/>
  <c r="BK117"/>
  <c r="BK114"/>
  <c r="BK101"/>
  <c r="BK95"/>
  <c r="J95"/>
  <c r="BK92"/>
  <c r="BK86"/>
  <c r="BK83"/>
  <c r="BK80"/>
  <c i="5" r="BK101"/>
  <c r="J96"/>
  <c r="J93"/>
  <c r="BK88"/>
  <c r="J86"/>
  <c i="4" r="BK101"/>
  <c r="J96"/>
  <c r="J93"/>
  <c r="BK88"/>
  <c r="BK86"/>
  <c i="3" r="J101"/>
  <c r="J96"/>
  <c r="J86"/>
  <c i="2" r="BK284"/>
  <c r="BK282"/>
  <c r="J279"/>
  <c r="BK276"/>
  <c r="J273"/>
  <c r="BK271"/>
  <c r="BK265"/>
  <c r="J262"/>
  <c r="BK253"/>
  <c r="J247"/>
  <c r="BK245"/>
  <c r="BK243"/>
  <c r="J241"/>
  <c r="J238"/>
  <c r="J235"/>
  <c r="BK229"/>
  <c r="BK227"/>
  <c r="BK225"/>
  <c r="J219"/>
  <c r="BK216"/>
  <c r="J213"/>
  <c r="J207"/>
  <c r="BK202"/>
  <c r="J197"/>
  <c r="BK194"/>
  <c r="BK188"/>
  <c r="J180"/>
  <c r="BK172"/>
  <c r="BK169"/>
  <c r="J159"/>
  <c r="BK153"/>
  <c r="J141"/>
  <c r="J136"/>
  <c r="BK130"/>
  <c r="J127"/>
  <c r="J121"/>
  <c r="J111"/>
  <c r="BK108"/>
  <c r="BK96"/>
  <c r="BK86"/>
  <c r="BK80"/>
  <c i="1" r="AS65"/>
  <c i="22" r="F35"/>
  <c i="21" r="J101"/>
  <c r="BK99"/>
  <c r="BK96"/>
  <c r="BK93"/>
  <c r="BK90"/>
  <c r="BK88"/>
  <c r="J86"/>
  <c i="20" r="BK101"/>
  <c r="BK99"/>
  <c r="J88"/>
  <c r="J86"/>
  <c i="19" r="J99"/>
  <c r="BK93"/>
  <c i="18" r="BK196"/>
  <c r="BK188"/>
  <c r="BK185"/>
  <c r="BK179"/>
  <c r="BK174"/>
  <c r="BK166"/>
  <c r="J164"/>
  <c r="J160"/>
  <c r="BK158"/>
  <c r="J155"/>
  <c r="BK152"/>
  <c r="J146"/>
  <c r="BK141"/>
  <c r="J139"/>
  <c r="BK136"/>
  <c r="J133"/>
  <c r="BK130"/>
  <c r="BK127"/>
  <c r="BK124"/>
  <c r="J122"/>
  <c r="J119"/>
  <c r="J115"/>
  <c r="J111"/>
  <c r="J108"/>
  <c r="J104"/>
  <c r="J101"/>
  <c r="BK98"/>
  <c r="BK95"/>
  <c r="J92"/>
  <c r="J89"/>
  <c r="BK86"/>
  <c r="J83"/>
  <c r="BK80"/>
  <c i="17" r="BK86"/>
  <c i="16" r="BK86"/>
  <c i="15" r="J86"/>
  <c i="14" r="J103"/>
  <c r="BK100"/>
  <c r="J95"/>
  <c r="J92"/>
  <c r="BK89"/>
  <c r="J86"/>
  <c r="BK83"/>
  <c r="J80"/>
  <c i="13" r="J102"/>
  <c r="BK99"/>
  <c r="BK94"/>
  <c r="J91"/>
  <c r="BK88"/>
  <c r="BK86"/>
  <c i="12" r="J99"/>
  <c r="BK97"/>
  <c r="BK91"/>
  <c r="J88"/>
  <c r="J86"/>
  <c i="11" r="J99"/>
  <c r="BK97"/>
  <c r="BK88"/>
  <c r="J86"/>
  <c i="10" r="BK157"/>
  <c r="J152"/>
  <c r="J149"/>
  <c r="BK146"/>
  <c r="J140"/>
  <c r="J137"/>
  <c r="J134"/>
  <c r="BK132"/>
  <c r="J129"/>
  <c r="BK123"/>
  <c r="BK117"/>
  <c r="J104"/>
  <c r="J101"/>
  <c r="BK98"/>
  <c r="BK95"/>
  <c r="J92"/>
  <c r="BK86"/>
  <c r="J83"/>
  <c r="BK80"/>
  <c i="9" r="J99"/>
  <c r="BK97"/>
  <c r="BK94"/>
  <c r="J91"/>
  <c r="J88"/>
  <c i="8" r="J99"/>
  <c r="BK94"/>
  <c r="BK88"/>
  <c r="J86"/>
  <c i="7" r="J91"/>
  <c r="J88"/>
  <c r="BK86"/>
  <c i="6" r="BK156"/>
  <c r="J151"/>
  <c r="BK142"/>
  <c r="BK136"/>
  <c r="BK131"/>
  <c r="J126"/>
  <c r="BK123"/>
  <c r="BK120"/>
  <c r="J117"/>
  <c r="J114"/>
  <c r="J112"/>
  <c r="BK109"/>
  <c r="J104"/>
  <c r="J101"/>
  <c r="J98"/>
  <c r="BK89"/>
  <c r="J86"/>
  <c r="J80"/>
  <c i="5" r="J104"/>
  <c r="BK99"/>
  <c r="BK93"/>
  <c r="J90"/>
  <c r="J88"/>
  <c r="BK86"/>
  <c i="4" r="J101"/>
  <c r="BK99"/>
  <c r="BK93"/>
  <c r="BK90"/>
  <c r="J88"/>
  <c r="J86"/>
  <c i="3" r="BK99"/>
  <c r="BK96"/>
  <c r="J93"/>
  <c r="BK90"/>
  <c r="J88"/>
  <c i="2" r="J284"/>
  <c r="BK279"/>
  <c r="BK273"/>
  <c r="J271"/>
  <c r="BK268"/>
  <c r="BK259"/>
  <c r="J256"/>
  <c r="BK251"/>
  <c r="J249"/>
  <c r="BK247"/>
  <c r="J243"/>
  <c r="BK238"/>
  <c r="BK235"/>
  <c r="BK233"/>
  <c r="BK231"/>
  <c r="J225"/>
  <c r="J223"/>
  <c r="J221"/>
  <c r="BK213"/>
  <c r="J210"/>
  <c r="BK207"/>
  <c r="BK204"/>
  <c r="J202"/>
  <c r="BK200"/>
  <c r="J191"/>
  <c r="BK185"/>
  <c r="J183"/>
  <c r="BK180"/>
  <c r="J176"/>
  <c r="J172"/>
  <c r="J169"/>
  <c r="J156"/>
  <c r="J153"/>
  <c r="J145"/>
  <c r="BK141"/>
  <c r="BK136"/>
  <c r="BK127"/>
  <c r="BK124"/>
  <c r="BK114"/>
  <c r="J108"/>
  <c r="BK102"/>
  <c r="J93"/>
  <c r="J86"/>
  <c i="1" r="AS55"/>
  <c i="17" r="F39"/>
  <c i="1" r="BD74"/>
  <c i="17" r="J36"/>
  <c i="1" r="AW74"/>
  <c i="16" r="J36"/>
  <c i="1" r="AW73"/>
  <c i="15" r="F38"/>
  <c i="1" r="BC72"/>
  <c i="17" r="F37"/>
  <c i="1" r="BB74"/>
  <c i="16" r="F38"/>
  <c i="1" r="BC73"/>
  <c i="15" r="J36"/>
  <c i="1" r="AW72"/>
  <c i="16" r="F37"/>
  <c i="1" r="BB73"/>
  <c i="15" r="F37"/>
  <c i="1" r="BB72"/>
  <c i="17" r="F38"/>
  <c i="1" r="BC74"/>
  <c i="16" r="F39"/>
  <c i="1" r="BD73"/>
  <c i="15" r="F39"/>
  <c i="1" r="BD72"/>
  <c i="2" l="1" r="BK79"/>
  <c r="J79"/>
  <c r="J59"/>
  <c r="T79"/>
  <c i="3" r="BK85"/>
  <c r="J85"/>
  <c r="T85"/>
  <c i="4" r="P85"/>
  <c i="1" r="AU58"/>
  <c i="5" r="R85"/>
  <c i="6" r="R79"/>
  <c i="7" r="P85"/>
  <c i="1" r="AU62"/>
  <c i="8" r="T85"/>
  <c i="9" r="BK85"/>
  <c r="J85"/>
  <c r="T85"/>
  <c i="10" r="T79"/>
  <c i="11" r="R85"/>
  <c i="12" r="R85"/>
  <c i="13" r="BK85"/>
  <c r="J85"/>
  <c r="R85"/>
  <c i="14" r="P79"/>
  <c i="1" r="AU71"/>
  <c i="14" r="R79"/>
  <c i="18" r="P79"/>
  <c i="1" r="AU76"/>
  <c i="19" r="T85"/>
  <c i="20" r="T85"/>
  <c i="2" r="P79"/>
  <c i="1" r="AU56"/>
  <c i="3" r="P85"/>
  <c i="1" r="AU57"/>
  <c i="4" r="BK85"/>
  <c r="J85"/>
  <c r="T85"/>
  <c i="5" r="BK85"/>
  <c r="J85"/>
  <c r="P85"/>
  <c i="1" r="AU59"/>
  <c i="6" r="P79"/>
  <c i="1" r="AU61"/>
  <c i="7" r="T85"/>
  <c i="8" r="BK85"/>
  <c r="J85"/>
  <c r="J63"/>
  <c r="P85"/>
  <c i="1" r="AU63"/>
  <c i="9" r="P85"/>
  <c i="1" r="AU64"/>
  <c i="10" r="BK79"/>
  <c r="J79"/>
  <c r="R79"/>
  <c i="11" r="T85"/>
  <c i="12" r="T85"/>
  <c i="13" r="P85"/>
  <c i="1" r="AU69"/>
  <c i="18" r="BK79"/>
  <c r="J79"/>
  <c i="19" r="BK85"/>
  <c r="J85"/>
  <c i="20" r="P85"/>
  <c i="1" r="AU78"/>
  <c i="2" r="R79"/>
  <c i="3" r="R85"/>
  <c i="4" r="R85"/>
  <c i="5" r="T85"/>
  <c i="6" r="BK79"/>
  <c r="J79"/>
  <c r="J59"/>
  <c r="T79"/>
  <c i="7" r="BK85"/>
  <c r="J85"/>
  <c r="R85"/>
  <c i="8" r="R85"/>
  <c i="9" r="R85"/>
  <c i="10" r="P79"/>
  <c i="1" r="AU66"/>
  <c i="11" r="BK85"/>
  <c r="J85"/>
  <c r="J63"/>
  <c r="P85"/>
  <c i="1" r="AU67"/>
  <c i="12" r="BK85"/>
  <c r="J85"/>
  <c r="J63"/>
  <c r="P85"/>
  <c i="1" r="AU68"/>
  <c i="13" r="T85"/>
  <c i="14" r="BK79"/>
  <c r="J79"/>
  <c r="T79"/>
  <c i="18" r="R79"/>
  <c i="19" r="R85"/>
  <c i="20" r="R85"/>
  <c i="21" r="P85"/>
  <c i="1" r="AU79"/>
  <c i="21" r="R85"/>
  <c i="22" r="P85"/>
  <c r="T85"/>
  <c r="P91"/>
  <c r="T91"/>
  <c i="18" r="T79"/>
  <c i="19" r="P85"/>
  <c i="1" r="AU77"/>
  <c i="20" r="BK85"/>
  <c r="J85"/>
  <c i="21" r="BK85"/>
  <c r="J85"/>
  <c r="T85"/>
  <c i="22" r="BK85"/>
  <c r="J85"/>
  <c r="J61"/>
  <c r="R85"/>
  <c r="BK91"/>
  <c r="J91"/>
  <c r="J62"/>
  <c r="R91"/>
  <c i="2" r="J73"/>
  <c r="F76"/>
  <c r="BE96"/>
  <c r="BE111"/>
  <c r="BE121"/>
  <c r="BE124"/>
  <c r="BE130"/>
  <c r="BE141"/>
  <c r="BE159"/>
  <c r="BE176"/>
  <c r="BE183"/>
  <c r="BE202"/>
  <c r="BE210"/>
  <c r="BE219"/>
  <c r="BE233"/>
  <c r="BE245"/>
  <c r="BE249"/>
  <c r="BE253"/>
  <c r="BE262"/>
  <c r="BE265"/>
  <c r="BE271"/>
  <c r="BE276"/>
  <c i="3" r="E73"/>
  <c r="BE86"/>
  <c r="BE88"/>
  <c r="BE93"/>
  <c r="BE101"/>
  <c i="4" r="E50"/>
  <c r="F59"/>
  <c r="BE96"/>
  <c i="5" r="J56"/>
  <c r="BE90"/>
  <c r="BE96"/>
  <c r="BE101"/>
  <c i="6" r="E48"/>
  <c r="BE92"/>
  <c r="BE117"/>
  <c r="BE129"/>
  <c r="BE131"/>
  <c r="BE133"/>
  <c r="BE153"/>
  <c i="7" r="F59"/>
  <c r="E73"/>
  <c r="J79"/>
  <c r="BE99"/>
  <c i="8" r="E50"/>
  <c r="J56"/>
  <c r="BE91"/>
  <c r="BE97"/>
  <c i="9" r="E73"/>
  <c r="BE86"/>
  <c i="10" r="J52"/>
  <c r="E69"/>
  <c r="BE89"/>
  <c r="BE120"/>
  <c r="BE129"/>
  <c r="BE143"/>
  <c i="11" r="J56"/>
  <c r="BE94"/>
  <c i="12" r="F59"/>
  <c r="BE94"/>
  <c i="13" r="E50"/>
  <c r="J56"/>
  <c r="F59"/>
  <c r="BE86"/>
  <c r="BE91"/>
  <c i="14" r="E48"/>
  <c r="F55"/>
  <c r="BE80"/>
  <c r="BE83"/>
  <c r="BE86"/>
  <c r="BE89"/>
  <c r="BE95"/>
  <c i="15" r="J56"/>
  <c r="F59"/>
  <c r="E73"/>
  <c r="BE86"/>
  <c r="BK85"/>
  <c r="J85"/>
  <c r="J63"/>
  <c i="16" r="E50"/>
  <c r="F59"/>
  <c i="17" r="F59"/>
  <c r="E73"/>
  <c r="BK85"/>
  <c r="J85"/>
  <c i="18" r="J52"/>
  <c r="F55"/>
  <c r="E69"/>
  <c r="BE80"/>
  <c r="BE86"/>
  <c r="BE89"/>
  <c r="BE95"/>
  <c r="BE98"/>
  <c r="BE124"/>
  <c r="BE127"/>
  <c r="BE133"/>
  <c r="BE141"/>
  <c r="BE143"/>
  <c r="BE149"/>
  <c r="BE155"/>
  <c r="BE158"/>
  <c r="BE164"/>
  <c r="BE166"/>
  <c r="BE172"/>
  <c r="BE179"/>
  <c r="BE182"/>
  <c i="19" r="E50"/>
  <c r="F59"/>
  <c r="BE96"/>
  <c i="20" r="J56"/>
  <c r="E73"/>
  <c r="BE90"/>
  <c r="BE93"/>
  <c i="21" r="J79"/>
  <c i="2" r="E48"/>
  <c r="BE80"/>
  <c r="BE93"/>
  <c r="BE102"/>
  <c r="BE127"/>
  <c r="BE136"/>
  <c r="BE145"/>
  <c r="BE156"/>
  <c r="BE185"/>
  <c r="BE191"/>
  <c r="BE197"/>
  <c r="BE200"/>
  <c r="BE213"/>
  <c r="BE221"/>
  <c r="BE223"/>
  <c r="BE227"/>
  <c r="BE229"/>
  <c r="BE231"/>
  <c r="BE235"/>
  <c r="BE241"/>
  <c r="BE243"/>
  <c r="BE251"/>
  <c r="BE256"/>
  <c r="BE268"/>
  <c r="BE282"/>
  <c r="BE284"/>
  <c i="3" r="BE96"/>
  <c i="4" r="BE86"/>
  <c r="BE90"/>
  <c r="BE99"/>
  <c i="5" r="E50"/>
  <c r="F59"/>
  <c r="BE86"/>
  <c r="BE99"/>
  <c i="6" r="J52"/>
  <c r="F55"/>
  <c r="BE80"/>
  <c r="BE83"/>
  <c r="BE89"/>
  <c r="BE95"/>
  <c r="BE98"/>
  <c r="BE104"/>
  <c r="BE109"/>
  <c r="BE112"/>
  <c r="BE114"/>
  <c r="BE120"/>
  <c r="BE123"/>
  <c r="BE139"/>
  <c r="BE142"/>
  <c r="BE148"/>
  <c r="BE156"/>
  <c i="7" r="BE86"/>
  <c r="BE88"/>
  <c i="8" r="F59"/>
  <c r="BE86"/>
  <c r="BE99"/>
  <c i="9" r="BE91"/>
  <c r="BE97"/>
  <c i="10" r="BE80"/>
  <c r="BE86"/>
  <c r="BE92"/>
  <c r="BE98"/>
  <c r="BE104"/>
  <c r="BE112"/>
  <c r="BE115"/>
  <c r="BE123"/>
  <c r="BE126"/>
  <c r="BE137"/>
  <c r="BE140"/>
  <c r="BE149"/>
  <c r="BE154"/>
  <c r="BE157"/>
  <c i="11" r="F59"/>
  <c r="BE86"/>
  <c r="BE91"/>
  <c r="BE97"/>
  <c r="BE99"/>
  <c i="12" r="J56"/>
  <c r="E73"/>
  <c r="BE88"/>
  <c r="BE97"/>
  <c r="BE99"/>
  <c i="13" r="BE94"/>
  <c r="BE102"/>
  <c i="18" r="BE146"/>
  <c r="BE152"/>
  <c r="BE160"/>
  <c r="BE169"/>
  <c r="BE174"/>
  <c r="BE191"/>
  <c i="19" r="BE90"/>
  <c r="BE99"/>
  <c r="BE101"/>
  <c i="20" r="F59"/>
  <c r="BE88"/>
  <c r="BE99"/>
  <c i="2" r="BE86"/>
  <c r="BE108"/>
  <c r="BE114"/>
  <c r="BE153"/>
  <c r="BE169"/>
  <c r="BE172"/>
  <c r="BE180"/>
  <c r="BE188"/>
  <c r="BE194"/>
  <c r="BE204"/>
  <c r="BE207"/>
  <c r="BE216"/>
  <c r="BE225"/>
  <c r="BE238"/>
  <c r="BE247"/>
  <c r="BE259"/>
  <c r="BE273"/>
  <c r="BE279"/>
  <c i="3" r="J56"/>
  <c r="F59"/>
  <c r="BE90"/>
  <c r="BE99"/>
  <c i="4" r="J56"/>
  <c r="BE88"/>
  <c r="BE93"/>
  <c r="BE101"/>
  <c i="5" r="BE88"/>
  <c r="BE93"/>
  <c r="BE104"/>
  <c i="6" r="BE86"/>
  <c r="BE101"/>
  <c r="BE126"/>
  <c r="BE136"/>
  <c r="BE145"/>
  <c r="BE151"/>
  <c i="7" r="BE91"/>
  <c r="BE94"/>
  <c r="BE97"/>
  <c i="8" r="BE88"/>
  <c r="BE94"/>
  <c i="9" r="J56"/>
  <c r="F59"/>
  <c r="BE88"/>
  <c r="BE94"/>
  <c r="BE99"/>
  <c r="BE102"/>
  <c i="10" r="F55"/>
  <c r="BE83"/>
  <c r="BE95"/>
  <c r="BE101"/>
  <c r="BE107"/>
  <c r="BE117"/>
  <c r="BE132"/>
  <c r="BE134"/>
  <c r="BE146"/>
  <c r="BE152"/>
  <c i="11" r="E50"/>
  <c r="BE88"/>
  <c i="12" r="BE86"/>
  <c r="BE91"/>
  <c i="13" r="BE88"/>
  <c r="BE97"/>
  <c r="BE99"/>
  <c i="14" r="J52"/>
  <c r="BE92"/>
  <c r="BE100"/>
  <c r="BE103"/>
  <c i="16" r="J56"/>
  <c r="BE86"/>
  <c r="BK85"/>
  <c r="J85"/>
  <c r="J63"/>
  <c i="17" r="J56"/>
  <c r="BE86"/>
  <c i="18" r="BE83"/>
  <c r="BE92"/>
  <c r="BE101"/>
  <c r="BE104"/>
  <c r="BE108"/>
  <c r="BE111"/>
  <c r="BE115"/>
  <c r="BE119"/>
  <c r="BE122"/>
  <c r="BE130"/>
  <c r="BE136"/>
  <c r="BE139"/>
  <c r="BE162"/>
  <c i="20" r="BE86"/>
  <c i="21" r="E50"/>
  <c r="BE86"/>
  <c r="BE96"/>
  <c i="22" r="J52"/>
  <c r="F80"/>
  <c r="BE86"/>
  <c r="BE92"/>
  <c r="BE94"/>
  <c i="18" r="BE176"/>
  <c r="BE185"/>
  <c r="BE188"/>
  <c r="BE194"/>
  <c r="BE196"/>
  <c r="BE199"/>
  <c i="19" r="J56"/>
  <c r="BE86"/>
  <c r="BE88"/>
  <c r="BE93"/>
  <c i="20" r="BE96"/>
  <c r="BE101"/>
  <c i="21" r="F59"/>
  <c r="BE88"/>
  <c r="BE90"/>
  <c r="BE93"/>
  <c r="BE99"/>
  <c r="BE101"/>
  <c r="BE104"/>
  <c i="22" r="E48"/>
  <c r="BE88"/>
  <c r="BE97"/>
  <c i="1" r="BB80"/>
  <c i="22" r="BK96"/>
  <c r="J96"/>
  <c r="J63"/>
  <c i="2" r="F35"/>
  <c i="1" r="BB56"/>
  <c i="4" r="J36"/>
  <c i="1" r="AW58"/>
  <c i="5" r="F36"/>
  <c i="1" r="BA59"/>
  <c i="6" r="F37"/>
  <c i="1" r="BD61"/>
  <c i="9" r="F36"/>
  <c i="1" r="BA64"/>
  <c i="10" r="F37"/>
  <c i="1" r="BD66"/>
  <c r="AU70"/>
  <c i="2" r="F36"/>
  <c i="1" r="BC56"/>
  <c i="5" r="J36"/>
  <c i="1" r="AW59"/>
  <c i="11" r="J36"/>
  <c i="1" r="AW67"/>
  <c i="11" r="F39"/>
  <c i="1" r="BD67"/>
  <c i="12" r="J36"/>
  <c i="1" r="AW68"/>
  <c i="18" r="J30"/>
  <c i="1" r="AG76"/>
  <c i="3" r="F39"/>
  <c i="1" r="BD57"/>
  <c i="4" r="F37"/>
  <c i="1" r="BB58"/>
  <c i="5" r="F38"/>
  <c i="1" r="BC59"/>
  <c i="6" r="F35"/>
  <c i="1" r="BB61"/>
  <c i="9" r="J36"/>
  <c i="1" r="AW64"/>
  <c i="10" r="F36"/>
  <c i="1" r="BC66"/>
  <c i="14" r="F35"/>
  <c i="1" r="BB71"/>
  <c r="BB70"/>
  <c r="AX70"/>
  <c i="18" r="F34"/>
  <c i="1" r="BA76"/>
  <c i="21" r="F37"/>
  <c i="1" r="BB79"/>
  <c i="18" r="J34"/>
  <c i="1" r="AW76"/>
  <c i="20" r="F38"/>
  <c i="1" r="BC78"/>
  <c i="21" r="J36"/>
  <c i="1" r="AW79"/>
  <c i="22" r="J34"/>
  <c i="1" r="AW80"/>
  <c i="17" r="F36"/>
  <c i="1" r="BA74"/>
  <c i="4" r="F39"/>
  <c i="1" r="BD58"/>
  <c i="5" r="F37"/>
  <c i="1" r="BB59"/>
  <c i="6" r="J34"/>
  <c i="1" r="AW61"/>
  <c i="8" r="J36"/>
  <c i="1" r="AW63"/>
  <c i="9" r="F38"/>
  <c i="1" r="BC64"/>
  <c i="10" r="J34"/>
  <c i="1" r="AW66"/>
  <c i="13" r="J36"/>
  <c i="1" r="AW69"/>
  <c i="14" r="J34"/>
  <c i="1" r="AW71"/>
  <c i="18" r="F35"/>
  <c i="1" r="BB76"/>
  <c i="7" r="F37"/>
  <c i="1" r="BB62"/>
  <c i="8" r="F37"/>
  <c i="1" r="BB63"/>
  <c i="13" r="F38"/>
  <c i="1" r="BC69"/>
  <c i="19" r="F36"/>
  <c i="1" r="BA77"/>
  <c i="19" r="J32"/>
  <c i="1" r="AG77"/>
  <c i="2" r="J34"/>
  <c i="1" r="AW56"/>
  <c i="2" r="F37"/>
  <c i="1" r="BD56"/>
  <c i="7" r="F39"/>
  <c i="1" r="BD62"/>
  <c i="8" r="F36"/>
  <c i="1" r="BA63"/>
  <c i="9" r="F39"/>
  <c i="1" r="BD64"/>
  <c i="13" r="F37"/>
  <c i="1" r="BB69"/>
  <c i="14" r="J30"/>
  <c i="1" r="AG71"/>
  <c i="19" r="F37"/>
  <c i="1" r="BB77"/>
  <c i="20" r="J36"/>
  <c i="1" r="AW78"/>
  <c i="21" r="F38"/>
  <c i="1" r="BC79"/>
  <c i="22" r="F36"/>
  <c i="1" r="BC80"/>
  <c i="19" r="J36"/>
  <c i="1" r="AW77"/>
  <c i="20" r="F36"/>
  <c i="1" r="BA78"/>
  <c i="21" r="F36"/>
  <c i="1" r="BA79"/>
  <c i="21" r="J32"/>
  <c i="1" r="AG79"/>
  <c i="16" r="F36"/>
  <c i="1" r="BA73"/>
  <c i="7" r="F36"/>
  <c i="1" r="BA62"/>
  <c i="8" r="F39"/>
  <c i="1" r="BD63"/>
  <c i="9" r="J32"/>
  <c i="1" r="AG64"/>
  <c i="12" r="F38"/>
  <c i="1" r="BC68"/>
  <c i="13" r="J32"/>
  <c i="1" r="AG69"/>
  <c i="14" r="F36"/>
  <c i="1" r="BC71"/>
  <c r="BC70"/>
  <c r="AY70"/>
  <c i="3" r="F37"/>
  <c i="1" r="BB57"/>
  <c i="4" r="F36"/>
  <c i="1" r="BA58"/>
  <c i="4" r="F38"/>
  <c i="1" r="BC58"/>
  <c i="4" r="J32"/>
  <c i="1" r="AG58"/>
  <c i="5" r="J32"/>
  <c i="1" r="AG59"/>
  <c i="6" r="F36"/>
  <c i="1" r="BC61"/>
  <c i="9" r="F37"/>
  <c i="1" r="BB64"/>
  <c i="10" r="J30"/>
  <c i="1" r="AG66"/>
  <c i="12" r="F39"/>
  <c i="1" r="BD68"/>
  <c i="18" r="F36"/>
  <c i="1" r="BC76"/>
  <c i="3" r="J36"/>
  <c i="1" r="AW57"/>
  <c i="7" r="J32"/>
  <c i="1" r="AG62"/>
  <c i="8" r="F38"/>
  <c i="1" r="BC63"/>
  <c i="10" r="F34"/>
  <c i="1" r="BA66"/>
  <c i="11" r="F36"/>
  <c i="1" r="BA67"/>
  <c i="12" r="F37"/>
  <c i="1" r="BB68"/>
  <c i="13" r="F36"/>
  <c i="1" r="BA69"/>
  <c i="22" r="F34"/>
  <c i="1" r="BA80"/>
  <c i="20" r="J32"/>
  <c i="1" r="AG78"/>
  <c i="21" r="F39"/>
  <c i="1" r="BD79"/>
  <c i="22" r="F37"/>
  <c i="1" r="BD80"/>
  <c i="15" r="F36"/>
  <c i="1" r="BA72"/>
  <c i="17" r="J35"/>
  <c i="1" r="AV74"/>
  <c r="AT74"/>
  <c i="3" r="F36"/>
  <c i="1" r="BA57"/>
  <c i="3" r="F38"/>
  <c i="1" r="BC57"/>
  <c i="3" r="J32"/>
  <c i="1" r="AG57"/>
  <c i="7" r="F38"/>
  <c i="1" r="BC62"/>
  <c i="11" r="F37"/>
  <c i="1" r="BB67"/>
  <c i="12" r="F36"/>
  <c i="1" r="BA68"/>
  <c i="13" r="F39"/>
  <c i="1" r="BD69"/>
  <c i="14" r="F34"/>
  <c i="1" r="BA71"/>
  <c i="19" r="F39"/>
  <c i="1" r="BD77"/>
  <c i="20" r="F39"/>
  <c i="1" r="BD78"/>
  <c i="2" r="F34"/>
  <c i="1" r="BA56"/>
  <c i="5" r="F39"/>
  <c i="1" r="BD59"/>
  <c i="6" r="F34"/>
  <c i="1" r="BA61"/>
  <c i="10" r="F35"/>
  <c i="1" r="BB66"/>
  <c i="19" r="F38"/>
  <c i="1" r="BC77"/>
  <c i="20" r="F37"/>
  <c i="1" r="BB78"/>
  <c i="7" r="J36"/>
  <c i="1" r="AW62"/>
  <c i="11" r="F38"/>
  <c i="1" r="BC67"/>
  <c i="14" r="F37"/>
  <c i="1" r="BD71"/>
  <c r="BD70"/>
  <c i="18" r="F37"/>
  <c i="1" r="BD76"/>
  <c i="15" r="J35"/>
  <c i="1" r="AV72"/>
  <c r="AT72"/>
  <c i="17" r="J32"/>
  <c i="1" r="AG74"/>
  <c r="AN74"/>
  <c r="AS54"/>
  <c i="16" r="J35"/>
  <c i="1" r="AV73"/>
  <c r="AT73"/>
  <c i="22" l="1" r="T84"/>
  <c r="T83"/>
  <c r="R84"/>
  <c r="R83"/>
  <c r="P84"/>
  <c r="P83"/>
  <c i="1" r="AU80"/>
  <c i="3" r="J63"/>
  <c i="4" r="J63"/>
  <c i="5" r="J63"/>
  <c i="7" r="J63"/>
  <c i="9" r="J63"/>
  <c i="10" r="J59"/>
  <c i="14" r="J59"/>
  <c i="17" r="J63"/>
  <c i="19" r="J63"/>
  <c i="20" r="J63"/>
  <c i="13" r="J63"/>
  <c i="18" r="J59"/>
  <c i="21" r="J63"/>
  <c i="22" r="BK84"/>
  <c r="J84"/>
  <c r="J60"/>
  <c i="17" r="J41"/>
  <c i="8" r="J32"/>
  <c i="1" r="AG63"/>
  <c i="15" r="F35"/>
  <c i="1" r="AZ72"/>
  <c i="2" r="J30"/>
  <c i="1" r="AG56"/>
  <c i="16" r="F35"/>
  <c i="1" r="AZ73"/>
  <c r="BD55"/>
  <c r="AU65"/>
  <c i="2" r="F33"/>
  <c i="1" r="AZ56"/>
  <c r="BA60"/>
  <c r="AW60"/>
  <c r="AG75"/>
  <c i="3" r="J35"/>
  <c i="1" r="AV57"/>
  <c r="AT57"/>
  <c i="8" r="J35"/>
  <c i="1" r="AV63"/>
  <c r="AT63"/>
  <c i="13" r="J35"/>
  <c i="1" r="AV69"/>
  <c r="AT69"/>
  <c i="20" r="J35"/>
  <c i="1" r="AV78"/>
  <c r="AT78"/>
  <c r="BA65"/>
  <c r="AW65"/>
  <c r="BB75"/>
  <c r="AX75"/>
  <c i="5" r="J35"/>
  <c i="1" r="AV59"/>
  <c r="AT59"/>
  <c i="11" r="F35"/>
  <c i="1" r="AZ67"/>
  <c i="22" r="F33"/>
  <c i="1" r="AZ80"/>
  <c i="6" r="J30"/>
  <c i="1" r="AG61"/>
  <c i="11" r="J32"/>
  <c i="1" r="AG67"/>
  <c i="15" r="J32"/>
  <c i="1" r="AG72"/>
  <c r="AN72"/>
  <c i="17" r="F35"/>
  <c i="1" r="AZ74"/>
  <c i="12" r="J32"/>
  <c i="1" r="AG68"/>
  <c r="BC60"/>
  <c r="AY60"/>
  <c r="BA75"/>
  <c r="AW75"/>
  <c i="4" r="F35"/>
  <c i="1" r="AZ58"/>
  <c i="8" r="F35"/>
  <c i="1" r="AZ63"/>
  <c i="9" r="F35"/>
  <c i="1" r="AZ64"/>
  <c i="14" r="F33"/>
  <c i="1" r="AZ71"/>
  <c i="20" r="F35"/>
  <c i="1" r="AZ78"/>
  <c r="AU55"/>
  <c r="BD60"/>
  <c r="AU75"/>
  <c i="7" r="J35"/>
  <c i="1" r="AV62"/>
  <c r="AT62"/>
  <c i="10" r="J33"/>
  <c i="1" r="AV66"/>
  <c r="AT66"/>
  <c i="6" r="J33"/>
  <c i="1" r="AV61"/>
  <c r="AT61"/>
  <c i="14" r="J33"/>
  <c i="1" r="AV71"/>
  <c r="AT71"/>
  <c i="21" r="F35"/>
  <c i="1" r="AZ79"/>
  <c i="16" r="J32"/>
  <c i="1" r="AG73"/>
  <c r="AN73"/>
  <c r="AU60"/>
  <c r="BD75"/>
  <c i="6" r="F33"/>
  <c i="1" r="AZ61"/>
  <c i="13" r="F35"/>
  <c i="1" r="AZ69"/>
  <c i="19" r="J35"/>
  <c i="1" r="AV77"/>
  <c r="AT77"/>
  <c r="BB55"/>
  <c r="AX55"/>
  <c r="BC65"/>
  <c r="AY65"/>
  <c r="BC75"/>
  <c r="AY75"/>
  <c i="5" r="F35"/>
  <c i="1" r="AZ59"/>
  <c i="12" r="F35"/>
  <c i="1" r="AZ68"/>
  <c r="BC55"/>
  <c r="AY55"/>
  <c r="BD65"/>
  <c i="2" r="J33"/>
  <c i="1" r="AV56"/>
  <c r="AT56"/>
  <c i="12" r="J35"/>
  <c i="1" r="AV68"/>
  <c r="AT68"/>
  <c i="19" r="F35"/>
  <c i="1" r="AZ77"/>
  <c i="22" r="J33"/>
  <c i="1" r="AV80"/>
  <c r="AT80"/>
  <c r="BA55"/>
  <c r="AW55"/>
  <c r="BB65"/>
  <c r="AX65"/>
  <c i="3" r="F35"/>
  <c i="1" r="AZ57"/>
  <c i="7" r="F35"/>
  <c i="1" r="AZ62"/>
  <c i="11" r="J35"/>
  <c i="1" r="AV67"/>
  <c r="AT67"/>
  <c i="18" r="J33"/>
  <c i="1" r="AV76"/>
  <c r="AT76"/>
  <c i="9" r="J35"/>
  <c i="1" r="AV64"/>
  <c r="AT64"/>
  <c i="18" r="F33"/>
  <c i="1" r="AZ76"/>
  <c r="BB60"/>
  <c r="AX60"/>
  <c r="BA70"/>
  <c r="AW70"/>
  <c i="4" r="J35"/>
  <c i="1" r="AV58"/>
  <c r="AT58"/>
  <c i="10" r="F33"/>
  <c i="1" r="AZ66"/>
  <c i="21" r="J35"/>
  <c i="1" r="AV79"/>
  <c r="AT79"/>
  <c i="2" l="1" r="J39"/>
  <c i="11" r="J41"/>
  <c i="6" r="J39"/>
  <c i="12" r="J41"/>
  <c i="8" r="J41"/>
  <c i="3" r="J41"/>
  <c i="5" r="J41"/>
  <c i="7" r="J41"/>
  <c i="15" r="J41"/>
  <c i="18" r="J39"/>
  <c i="9" r="J41"/>
  <c i="10" r="J39"/>
  <c i="13" r="J41"/>
  <c i="14" r="J39"/>
  <c i="19" r="J41"/>
  <c i="20" r="J41"/>
  <c i="4" r="J41"/>
  <c i="16" r="J41"/>
  <c i="22" r="BK83"/>
  <c r="J83"/>
  <c r="J59"/>
  <c i="21" r="J41"/>
  <c i="1" r="AN76"/>
  <c r="AN77"/>
  <c r="AN71"/>
  <c r="AN79"/>
  <c r="AN64"/>
  <c r="AN69"/>
  <c r="AN58"/>
  <c r="AN59"/>
  <c r="AN66"/>
  <c r="AN62"/>
  <c r="AN78"/>
  <c r="AN57"/>
  <c r="AN63"/>
  <c r="AN56"/>
  <c r="BD54"/>
  <c r="W33"/>
  <c r="AN61"/>
  <c r="AN67"/>
  <c r="AN68"/>
  <c r="AU54"/>
  <c r="AZ60"/>
  <c r="AV60"/>
  <c r="AT60"/>
  <c r="AZ70"/>
  <c r="AV70"/>
  <c r="AT70"/>
  <c r="AZ65"/>
  <c r="AV65"/>
  <c r="AT65"/>
  <c r="AZ55"/>
  <c r="AZ75"/>
  <c r="AV75"/>
  <c r="AT75"/>
  <c r="BC54"/>
  <c r="W32"/>
  <c r="BA54"/>
  <c r="W30"/>
  <c r="AG70"/>
  <c r="AN70"/>
  <c r="AG60"/>
  <c r="AN60"/>
  <c r="AG65"/>
  <c r="AN65"/>
  <c r="AG55"/>
  <c r="BB54"/>
  <c r="W31"/>
  <c l="1" r="AN75"/>
  <c r="AZ54"/>
  <c r="AV54"/>
  <c r="AK29"/>
  <c r="AY54"/>
  <c i="22" r="J30"/>
  <c i="1" r="AG80"/>
  <c r="AN80"/>
  <c r="AX54"/>
  <c r="AV55"/>
  <c r="AT55"/>
  <c r="AN55"/>
  <c r="AW54"/>
  <c r="AK30"/>
  <c i="22" l="1" r="J39"/>
  <c i="1"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<sst xmlns="http://schemas.openxmlformats.org/spreadsheetml/2006/main">
  <si>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</si>
  <si>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</si>
  <si>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</si>
  <si>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</si>
  <si>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</si>
  <si>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{b17782cc-a2fb-4f9b-b87a-b120935dd6a9}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</si>
  <si>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</si>
  <si>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</si>
  <si>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</si>
  <si>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</si>
  <si>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</si>
  <si>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</si>
  <si>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</si>
  <si>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</si>
  <si>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117-3157-20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</si>
  <si>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</si>
  <si>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</si>
  <si>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PD na realizaci PEO a EKO opatření v k.ú. Zaječí</t>
  </si>
  <si>
    <t>KSO:</t>
  </si>
  <si>
    <t/>
  </si>
  <si>
    <t>CC-CZ:</t>
  </si>
  <si>
    <t>Místo:</t>
  </si>
  <si>
    <t>Zaječí</t>
  </si>
  <si>
    <t>Datum:</t>
  </si>
  <si>
    <t>3. 5. 2021</t>
  </si>
  <si>
    <t>Zadavatel:</t>
  </si>
  <si>
    <t>IČ:</t>
  </si>
  <si>
    <t>SPÚ ČR, KPÚ pro JMK, Pobočka Břeclav</t>
  </si>
  <si>
    <t>DIČ:</t>
  </si>
  <si>
    <t>Uchazeč:</t>
  </si>
  <si>
    <t>Vyplň údaj</t>
  </si>
  <si>
    <t>Projektant: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</si>
  <si>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</si>
  <si>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</si>
  <si>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</si>
  <si>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</si>
  <si>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</si>
  <si>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</si>
  <si>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</si>
  <si>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</si>
  <si>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</si>
  <si>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</si>
  <si>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</si>
  <si>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</si>
  <si>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</si>
  <si>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</si>
  <si>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</si>
  <si>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</si>
  <si>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</si>
  <si>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</si>
  <si>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</si>
  <si>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</si>
  <si>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</si>
  <si>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</si>
  <si>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</si>
  <si>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</si>
  <si>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</si>
  <si>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</si>
  <si>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</si>
  <si>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</si>
  <si>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</si>
  <si>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</si>
  <si>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</si>
  <si>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</si>
  <si>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</si>
  <si>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</si>
  <si>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</si>
  <si>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</si>
  <si>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</si>
  <si>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</si>
  <si>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</si>
  <si>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</si>
  <si>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</si>
  <si>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</si>
  <si>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</si>
  <si>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</si>
  <si>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biokoridor LBK 8c</t>
  </si>
  <si>
    <t>STA</t>
  </si>
  <si>
    <t>1</t>
  </si>
  <si>
    <t>{67318b0f-9a4c-42b1-891f-76c3c4d27fe7}</t>
  </si>
  <si>
    <t>823 2</t>
  </si>
  <si>
    <t>2</t>
  </si>
  <si>
    <t>/</t>
  </si>
  <si>
    <t>Soupis</t>
  </si>
  <si>
    <t>###NOINSERT###</t>
  </si>
  <si>
    <t>SO-011</t>
  </si>
  <si>
    <t>LBK 8c (1. rok pěstební péče)</t>
  </si>
  <si>
    <t>{91f81c31-3dc4-4cb5-85c4-8a9dc3841a5a}</t>
  </si>
  <si>
    <t>SO-012</t>
  </si>
  <si>
    <t>LBK 8c (2. rok pěstební péče)</t>
  </si>
  <si>
    <t>{3ebcaa41-fff0-4bfd-ad83-9e0ed0fed985}</t>
  </si>
  <si>
    <t>SO-013</t>
  </si>
  <si>
    <t>LBK 8c (3. rok pěstební péče)</t>
  </si>
  <si>
    <t>{8fe2a4af-33de-45f5-9034-7520e36ded47}</t>
  </si>
  <si>
    <t>SO-02</t>
  </si>
  <si>
    <t>biokoridor LBK 8d</t>
  </si>
  <si>
    <t>{1c94bc78-f0d0-463a-ad3a-01278b3d8aff}</t>
  </si>
  <si>
    <t>SO-021</t>
  </si>
  <si>
    <t>LBK 8d (1. rok pěstební péče)</t>
  </si>
  <si>
    <t>{e970ec90-90d5-4206-bec8-92325d9b535c}</t>
  </si>
  <si>
    <t>SO-022</t>
  </si>
  <si>
    <t>LBK 8d (2. rok pěstební péče)</t>
  </si>
  <si>
    <t>{05cbcd34-2e7f-43f5-809b-736a69a7fcd8}</t>
  </si>
  <si>
    <t>SO-023</t>
  </si>
  <si>
    <t>LBK 8d (3. rok pěstební péče)</t>
  </si>
  <si>
    <t>{771860e1-3375-42e0-9fe0-5e214d58b3cc}</t>
  </si>
  <si>
    <t>SO-03</t>
  </si>
  <si>
    <t>biokoridor LBK 8f</t>
  </si>
  <si>
    <t>{f9481a56-a60e-4a34-8e78-63686aa32f1a}</t>
  </si>
  <si>
    <t>SO-031</t>
  </si>
  <si>
    <t>LBK 8f (1. rok pěstební péče)</t>
  </si>
  <si>
    <t>{9f132259-6e0a-4245-93f6-068bab9e8be8}</t>
  </si>
  <si>
    <t>SO-032</t>
  </si>
  <si>
    <t>LBK 8f (2. rok pěstební péče)</t>
  </si>
  <si>
    <t>{945661c7-2919-4014-a155-84835a61a1e4}</t>
  </si>
  <si>
    <t>SO-033</t>
  </si>
  <si>
    <t>LBK 8f (3. rok pěstební péče)</t>
  </si>
  <si>
    <t>{0631f104-2e5f-4ae7-868a-9cb8a8b9d2db}</t>
  </si>
  <si>
    <t>SO-04</t>
  </si>
  <si>
    <t>Interakční prvek IP 25</t>
  </si>
  <si>
    <t>{c78e2188-485a-4159-8384-8ccbfdd8db4c}</t>
  </si>
  <si>
    <t>SO-041</t>
  </si>
  <si>
    <t>IP 25 (1. rok pěstební péče)</t>
  </si>
  <si>
    <t>{9437949c-ce54-4c87-b6fc-7cbcfe8c67b4}</t>
  </si>
  <si>
    <t>SO-042</t>
  </si>
  <si>
    <t>IP 25 (2. rok pěstební péče)</t>
  </si>
  <si>
    <t>{13d4d4c2-fc03-4723-9854-658c5953c277}</t>
  </si>
  <si>
    <t>SO-043</t>
  </si>
  <si>
    <t>IP 25 (3. rok pěstební péče)</t>
  </si>
  <si>
    <t>{fbbb5222-1d13-4dbe-9cbe-5d481493cc20}</t>
  </si>
  <si>
    <t>SO-05</t>
  </si>
  <si>
    <t>Interakční prvek IP N</t>
  </si>
  <si>
    <t>{60168d51-a83f-4b8e-98ff-0f2629d06afd}</t>
  </si>
  <si>
    <t>SO-051</t>
  </si>
  <si>
    <t>IP N (1. rok pěstební péče)</t>
  </si>
  <si>
    <t>{1ba3fd6f-3a73-4669-a5be-8a88aa2f3f54}</t>
  </si>
  <si>
    <t>SO-052</t>
  </si>
  <si>
    <t>IP N (2. rok pěstební péče)</t>
  </si>
  <si>
    <t>{e4c44e7f-86a8-462b-aa5d-f70a91a7d79e}</t>
  </si>
  <si>
    <t>SO-053</t>
  </si>
  <si>
    <t>IP N (3. rok pěstební péče)</t>
  </si>
  <si>
    <t>{6e91902a-b337-46af-bbe4-00b3d4ae1b4e}</t>
  </si>
  <si>
    <t>VRN</t>
  </si>
  <si>
    <t>Vedlejší rozpočtové náklady</t>
  </si>
  <si>
    <t>{76d8b582-d973-4118-b168-e20eca34f63a}</t>
  </si>
  <si>
    <t>KRYCÍ LIST SOUPISU PRACÍ</t>
  </si>
  <si>
    <t>Objekt:</t>
  </si>
  <si>
    <t>SO-01 - biokoridor LBK 8c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</si>
  <si>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</si>
  <si>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</si>
  <si>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</si>
  <si>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</si>
  <si>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</si>
  <si>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</si>
  <si>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</si>
  <si>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</si>
  <si>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</si>
  <si>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</si>
  <si>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</si>
  <si>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</si>
  <si>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</si>
  <si>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</si>
  <si>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</si>
  <si>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</si>
  <si>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</si>
  <si>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</si>
  <si>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111111311</t>
  </si>
  <si>
    <t>Odstranění ruderálního porostu do 100 m2 naložení a odvoz do 20 km v rovině nebo svahu do 1:5</t>
  </si>
  <si>
    <t>m2</t>
  </si>
  <si>
    <t>CS ÚRS 2021 01</t>
  </si>
  <si>
    <t>4</t>
  </si>
  <si>
    <t>ROZPOCET</t>
  </si>
  <si>
    <t>443718943</t>
  </si>
  <si>
    <t>PP</t>
  </si>
  <si>
    <t>Odstranění ruderálního porostu z plochy do 100 m2 v rovině nebo na svahu do 1:5</t>
  </si>
  <si>
    <t>VV</t>
  </si>
  <si>
    <t>"část plochy č. 1"20</t>
  </si>
  <si>
    <t>"část plochy č. 2 až č. 3 "60</t>
  </si>
  <si>
    <t>"část plochy č. 6 a č. 6"20</t>
  </si>
  <si>
    <t>Součet</t>
  </si>
  <si>
    <t>111111312</t>
  </si>
  <si>
    <t>Odstranění ruderálního porostu do 100 m2 naložení a odvoz do 20 km ve svahu do 1:2</t>
  </si>
  <si>
    <t>-2080182988</t>
  </si>
  <si>
    <t>Odstranění ruderálního porostu z plochy do 100 m2 na svahu přes 1:5 do 1:2</t>
  </si>
  <si>
    <t>"část plochy č. 7 a č. 9"80</t>
  </si>
  <si>
    <t>"část plochy č. 10 a č. 11"250</t>
  </si>
  <si>
    <t>"část plochy č. 12; č. 13 a č. 14"170</t>
  </si>
  <si>
    <t>"část plochy č. 15 až č. 23"350</t>
  </si>
  <si>
    <t>3</t>
  </si>
  <si>
    <t>111209111</t>
  </si>
  <si>
    <t>Spálení proutí a klestu</t>
  </si>
  <si>
    <t>117053852</t>
  </si>
  <si>
    <t>Spálení proutí, klestu z prořezávek a odstraněných křovin pro jakoukoliv dřevinu</t>
  </si>
  <si>
    <t>"zhruba 2/3 odstraňovaného objemu" (560+1100)/3*2</t>
  </si>
  <si>
    <t>111211101</t>
  </si>
  <si>
    <t>Odstranění křovin a stromů průměru kmene do 100 mm i s kořeny sklonu terénu do 1:5 ručně</t>
  </si>
  <si>
    <t>-113371534</t>
  </si>
  <si>
    <t>Odstranění křovin a stromů s odstraněním kořenů ručně průměru kmene do 100 mm jakékoliv plochy v rovině nebo ve svahu o sklonu do 1:5</t>
  </si>
  <si>
    <t>"plocha č. 1" 75</t>
  </si>
  <si>
    <t>"plocha č. 2, č. 3 a č. 4" 325</t>
  </si>
  <si>
    <t>"plocha č. 5 a č. 6" 160</t>
  </si>
  <si>
    <t>5</t>
  </si>
  <si>
    <t>111211201</t>
  </si>
  <si>
    <t>Odstranění křovin a stromů průměru kmene do 100 mm i s kořeny sklonu terénu přes 1:5 ručně</t>
  </si>
  <si>
    <t>-1610788719</t>
  </si>
  <si>
    <t>Odstranění křovin a stromů s odstraněním kořenů ručně průměru kmene do 100 mm jakékoliv plochy v rovině nebo ve svahu o sklonu přes 1:5</t>
  </si>
  <si>
    <t>"plocha č. 7 a č.9" 50</t>
  </si>
  <si>
    <t>"plocha č. 10 a č. 11" 500</t>
  </si>
  <si>
    <t>"plocha č. 15 a č. 23" 550</t>
  </si>
  <si>
    <t>6</t>
  </si>
  <si>
    <t>184806181</t>
  </si>
  <si>
    <t>Řez keřů trnitých zmlazením D koruny do 1,5 m</t>
  </si>
  <si>
    <t>kus</t>
  </si>
  <si>
    <t>233059513</t>
  </si>
  <si>
    <t>Řez stromů, keřů nebo růží zmlazením keřů trnitých, o průměru koruny do 1,5 m</t>
  </si>
  <si>
    <t>"porost č. 4; pročištění a zmlazení ostružiny" 85</t>
  </si>
  <si>
    <t>7</t>
  </si>
  <si>
    <t>184806113</t>
  </si>
  <si>
    <t>Řez stromů netrnitých průklestem D koruny do 6 m</t>
  </si>
  <si>
    <t>-1076963618</t>
  </si>
  <si>
    <t>Řez stromů, keřů nebo růží průklestem stromů netrnitých, o průměru koruny přes 4 do 6 m</t>
  </si>
  <si>
    <t>"stromy č. 10 a č. 12" 2</t>
  </si>
  <si>
    <t>8</t>
  </si>
  <si>
    <t>111251232</t>
  </si>
  <si>
    <t>Prořezávky listnaté výšky přes 5 m do 50 kusů</t>
  </si>
  <si>
    <t>ar</t>
  </si>
  <si>
    <t>1669999395</t>
  </si>
  <si>
    <t>Prořezávka listnatých porostů výběrem dřevin výšky přes 5 m, s ponecháním nehroubí na místě, při hustotě porostu do 50 kusů</t>
  </si>
  <si>
    <t>"porost č. 7 a č. 9" 1</t>
  </si>
  <si>
    <t>"porost č. 10 a č. 11" 4</t>
  </si>
  <si>
    <t>"porost č. 12, č. 13 a č. 14" 3</t>
  </si>
  <si>
    <t>"porost č. 15 až č. 23" 2</t>
  </si>
  <si>
    <t>9</t>
  </si>
  <si>
    <t>112106002</t>
  </si>
  <si>
    <t>Probírky porostů se zpracováním na kmeny s přibližováním hmoty do 50 m</t>
  </si>
  <si>
    <t>plm</t>
  </si>
  <si>
    <t>-65138977</t>
  </si>
  <si>
    <t>Probírky břehových porostů, ochranných lesních pásů a porostů LTM se zpracováním dřevní hmoty na kmeny v celých délkách nebo výřezy s přibližováním hmoty do 50 m</t>
  </si>
  <si>
    <t>"porosty č. 11 až č. 23" 5</t>
  </si>
  <si>
    <t>10</t>
  </si>
  <si>
    <t>112106009</t>
  </si>
  <si>
    <t>Příplatek za přibližování hmoty ZKD 50 m do 300 m</t>
  </si>
  <si>
    <t>852828238</t>
  </si>
  <si>
    <t>Probírky břehových porostů, ochranných lesních pásů a porostů LTM se zpracováním dřevní hmoty na kmeny v celých délkách nebo výřezy Příplatek k ceně za přibližování hmoty za každých dalších i započatých 50 m do 300 m</t>
  </si>
  <si>
    <t>11</t>
  </si>
  <si>
    <t>112107010</t>
  </si>
  <si>
    <t>Probírky porostů se zpracováním na dříví se snesením do 50 m s vyrovnáním kuláčů</t>
  </si>
  <si>
    <t>-258245344</t>
  </si>
  <si>
    <t>Probírky břehových porostů, ochranných lesních pásů a porostů LTM se zpracováním dřevní hmoty na rovnané dříví se snesením na vzdálenost do 50 m a vyrovnáním do hrání kuláčů</t>
  </si>
  <si>
    <t>12</t>
  </si>
  <si>
    <t>112151111</t>
  </si>
  <si>
    <t>Směrové kácení stromů s rozřezáním a odvětvením D kmene do 200 mm</t>
  </si>
  <si>
    <t>-16614257</t>
  </si>
  <si>
    <t>Pokácení stromu směrové v celku s odřezáním kmene a s odvětvením průměru kmene přes 100 do 200 mm</t>
  </si>
  <si>
    <t>"stromy v porostu č. 4"9</t>
  </si>
  <si>
    <t>"stromy v porostu č.5 a č.6"20</t>
  </si>
  <si>
    <t>"stromy v porostu č.10 a č.11"17</t>
  </si>
  <si>
    <t>13</t>
  </si>
  <si>
    <t>112151112</t>
  </si>
  <si>
    <t>Směrové kácení stromů s rozřezáním a odvětvením D kmene do 300 mm</t>
  </si>
  <si>
    <t>375455072</t>
  </si>
  <si>
    <t>Pokácení stromu směrové v celku s odřezáním kmene a s odvětvením průměru kmene přes 200 do 300 mm</t>
  </si>
  <si>
    <t>"stromy v porostu č.5 a č.6"8</t>
  </si>
  <si>
    <t>"stromy v porostu č.10 a č.11"4</t>
  </si>
  <si>
    <t>14</t>
  </si>
  <si>
    <t>112151113</t>
  </si>
  <si>
    <t>Směrové kácení stromů s rozřezáním a odvětvením D kmene do 400 mm</t>
  </si>
  <si>
    <t>-1038098908</t>
  </si>
  <si>
    <t>Pokácení stromu směrové v celku s odřezáním kmene a s odvětvením průměru kmene přes 300 do 400 mm</t>
  </si>
  <si>
    <t>"stromy v porostu č.12 až č.13"1</t>
  </si>
  <si>
    <t>112155115</t>
  </si>
  <si>
    <t>Štěpkování stromků a větví v zapojeném porostu průměru kmene do 300 mm s naložením</t>
  </si>
  <si>
    <t>584522410</t>
  </si>
  <si>
    <t>Štěpkování s naložením na dopravní prostředek a odvozem do 20 km stromků a větví v zapojeném porostu, průměru kmene do 300 mm</t>
  </si>
  <si>
    <t>"stromy č. 10 a č. 12; " 2</t>
  </si>
  <si>
    <t>"stromy v porostu č.5 a č.6"8+20</t>
  </si>
  <si>
    <t>"stromy v porostu č.10 a č.11"4+17</t>
  </si>
  <si>
    <t>"stromy z probírek mimo odstraňovaný porost odhadem"20</t>
  </si>
  <si>
    <t>16</t>
  </si>
  <si>
    <t>112155121</t>
  </si>
  <si>
    <t>Štěpkování stromků a větví v zapojeném porostu průměru kmene do 500 mm s naložením</t>
  </si>
  <si>
    <t>13885951</t>
  </si>
  <si>
    <t>Štěpkování s naložením na dopravní prostředek a odvozem do 20 km stromků a větví v zapojeném porostu, průměru kmene přes 300 do 500 mm</t>
  </si>
  <si>
    <t>17</t>
  </si>
  <si>
    <t>112155311</t>
  </si>
  <si>
    <t>Štěpkování keřového porostu středně hustého s naložením</t>
  </si>
  <si>
    <t>700196846</t>
  </si>
  <si>
    <t>Štěpkování s naložením na dopravní prostředek a odvozem do 20 km keřového porostu středně hustého</t>
  </si>
  <si>
    <t>"zhruba 1/3 odstraňovaného objemu" (560+1100)/3</t>
  </si>
  <si>
    <t>18</t>
  </si>
  <si>
    <t>185811161</t>
  </si>
  <si>
    <t>Shrabání listí s pokryvnými rostlinami vrstvy do 50 mm plochy do 1000 m2 ve svahu do 1:2</t>
  </si>
  <si>
    <t>-205829871</t>
  </si>
  <si>
    <t>Shrabání listí ručně nebo strojně souvislé plochy do 1000 m2 s pokryvnými rostlinami na svahu přes 1:5 do 1:2, ve vrstvě do 50 mm</t>
  </si>
  <si>
    <t xml:space="preserve">"vyhrabání/vyčištění; plochy po odstraňovaného ruderálního porostu/odstranění stařiny a odstranění keřů" </t>
  </si>
  <si>
    <t>"porost č. 1 až č.4" 165</t>
  </si>
  <si>
    <t>"porost č.5 až č.6" 330</t>
  </si>
  <si>
    <t>"porost č.7 až č.9" 130</t>
  </si>
  <si>
    <t>"porost č.10 až č.11" 600+400</t>
  </si>
  <si>
    <t>"porost č.12 až č.14" 450</t>
  </si>
  <si>
    <t>"porost č.15 až č.23" 1100+650</t>
  </si>
  <si>
    <t>19</t>
  </si>
  <si>
    <t>171201211_R</t>
  </si>
  <si>
    <t>Poplatek za uložení shrabku v kompostárně</t>
  </si>
  <si>
    <t>t</t>
  </si>
  <si>
    <t>-1754230917</t>
  </si>
  <si>
    <t>3825/10000*15</t>
  </si>
  <si>
    <t>20</t>
  </si>
  <si>
    <t>463211141_R</t>
  </si>
  <si>
    <t>Rovnanina objemu do 3 m3 z lomového kamene tříděného hmotnosti do 80 kg s urovnáním líce</t>
  </si>
  <si>
    <t>m3</t>
  </si>
  <si>
    <t>1852832399</t>
  </si>
  <si>
    <t>Rovnanina z lomového kamene neupraveného pro podélné i příčné objekty objemu do 3 m3 z kamene tříděného, s urovnáním líce a vyklínováním spár úlomky kamene hmotnost jednotlivých kamenů do 80 kg</t>
  </si>
  <si>
    <t>"vysbírání a přerovnání skládky kamene vyvezené z přilehlé vinice, železo, dráty, betonové sloupky budou odvezeny na skládku"</t>
  </si>
  <si>
    <t>"v porostech č. 11, č. 12, č. 14, č. 20"4*3</t>
  </si>
  <si>
    <t>997013501</t>
  </si>
  <si>
    <t>Odvoz suti a vybouraných hmot na skládku nebo meziskládku do 1 km se složením</t>
  </si>
  <si>
    <t>2047394468</t>
  </si>
  <si>
    <t>Odvoz suti a vybouraných hmot na skládku nebo meziskládku se složením, na vzdálenost do 1 km</t>
  </si>
  <si>
    <t>"likvidace skládky betonových sloupků z vinic"</t>
  </si>
  <si>
    <t>"v porostech č. 11, č. 12, č. 14, č. 20"4*1</t>
  </si>
  <si>
    <t>22</t>
  </si>
  <si>
    <t>997013509</t>
  </si>
  <si>
    <t>Příplatek k odvozu suti a vybouraných hmot na skládku ZKD 1 km přes 1 km</t>
  </si>
  <si>
    <t>293833866</t>
  </si>
  <si>
    <t>Odvoz suti a vybouraných hmot na skládku nebo meziskládku se složením, na vzdálenost Příplatek k ceně za každý další i započatý 1 km přes 1 km</t>
  </si>
  <si>
    <t>20*4</t>
  </si>
  <si>
    <t>23</t>
  </si>
  <si>
    <t>997221615</t>
  </si>
  <si>
    <t>Poplatek za uložení na skládce (skládkovné) stavebního odpadu betonového kód odpadu 17 01 01</t>
  </si>
  <si>
    <t>-219606953</t>
  </si>
  <si>
    <t>Poplatek za uložení stavebního odpadu na skládce (skládkovné) z prostého betonu zatříděného do Katalogu odpadů pod kódem 17 01 01</t>
  </si>
  <si>
    <t>24</t>
  </si>
  <si>
    <t>184802211</t>
  </si>
  <si>
    <t>Chemické odplevelení před založením kultury nad 20 m2 postřikem na široko ve svahu do 1:2</t>
  </si>
  <si>
    <t>-1185037575</t>
  </si>
  <si>
    <t>Chemické odplevelení půdy před založením kultury, trávníku nebo zpevněných ploch o výměře jednotlivě přes 20 m2 na svahu přes 1:5 do 1:2 postřikem na široko</t>
  </si>
  <si>
    <t>(490+725+385)</t>
  </si>
  <si>
    <t>25</t>
  </si>
  <si>
    <t>183403211</t>
  </si>
  <si>
    <t>Obdělání půdy nakopáním na hloubku do 0,1 m ve svahu do 1:2</t>
  </si>
  <si>
    <t>-899349322</t>
  </si>
  <si>
    <t>Obdělání půdy nakopáním hl. přes 50 do 100 mm na svahu přes 1:5 do 1:2</t>
  </si>
  <si>
    <t>"zhruba 1/3 plochy založení trávníku" (490+725+385)/3</t>
  </si>
  <si>
    <t>26</t>
  </si>
  <si>
    <t>183403115</t>
  </si>
  <si>
    <t>Obdělání půdy kultivátorováním ve svahu do 1:2</t>
  </si>
  <si>
    <t>898577592</t>
  </si>
  <si>
    <t>Obdělání půdy kultivátorováním na svahu přes 1:5 do 1:2</t>
  </si>
  <si>
    <t>"zhruba 1/3 plochy založení trávníku" (490+725+385)/3*2</t>
  </si>
  <si>
    <t>27</t>
  </si>
  <si>
    <t>181411122</t>
  </si>
  <si>
    <t>Založení lučního trávníku výsevem plochy do 1000 m2 ve svahu do 1:2</t>
  </si>
  <si>
    <t>601167855</t>
  </si>
  <si>
    <t>Založení trávníku na půdě předem připravené plochy do 1000 m2 výsevem včetně utažení lučního na svahu přes 1:5 do 1:2</t>
  </si>
  <si>
    <t>28</t>
  </si>
  <si>
    <t>M</t>
  </si>
  <si>
    <t>00572472</t>
  </si>
  <si>
    <t>osivo směs travní krajinná-rovinná</t>
  </si>
  <si>
    <t>kg</t>
  </si>
  <si>
    <t>1662195158</t>
  </si>
  <si>
    <t>(1600/100)*2,5</t>
  </si>
  <si>
    <t>29</t>
  </si>
  <si>
    <t>183101115</t>
  </si>
  <si>
    <t>Hloubení jamek bez výměny půdy zeminy tř 1 až 4 objem do 0,4 m3 v rovině a svahu do 1:5</t>
  </si>
  <si>
    <t>665855491</t>
  </si>
  <si>
    <t>Hloubení jamek pro vysazování rostlin v zemině tř.1 až 4 bez výměny půdy v rovině nebo na svahu do 1:5, objemu přes 0,125 do 0,40 m3</t>
  </si>
  <si>
    <t>30</t>
  </si>
  <si>
    <t>183101113</t>
  </si>
  <si>
    <t>Hloubení jamek bez výměny půdy zeminy tř 1 až 4 objem do 0,05 m3 v rovině a svahu do 1:5</t>
  </si>
  <si>
    <t>363224389</t>
  </si>
  <si>
    <t>Hloubení jamek pro vysazování rostlin v zemině tř.1 až 4 bez výměny půdy v rovině nebo na svahu do 1:5, objemu přes 0,02 do 0,05 m3</t>
  </si>
  <si>
    <t>31</t>
  </si>
  <si>
    <t>185802124_R</t>
  </si>
  <si>
    <t xml:space="preserve">Hnojení půdy umělým hnojivem  na svahu přes 1:5 do 1:2 s rozdělením k jednotlivým rostlinám;(aplikace kondicionéru viz. TZ)</t>
  </si>
  <si>
    <t>2039546940</t>
  </si>
  <si>
    <t>Hnojení půdy umělým hnojivem na svahu přes 1:5 do 1:2 s rozdělením k jednotlivým rostlinám;(aplikace kondicionéru viz. TZ)</t>
  </si>
  <si>
    <t>"100g/ks" (347+27)*0,0001</t>
  </si>
  <si>
    <t>32</t>
  </si>
  <si>
    <t>251111110_R</t>
  </si>
  <si>
    <t>půdní kondicionér na bázi silkátových koloidů (aplikace půdního kondicionéru viz. TZ)</t>
  </si>
  <si>
    <t>-863927655</t>
  </si>
  <si>
    <t>"100g/ks" (347+27)*0,1</t>
  </si>
  <si>
    <t>33</t>
  </si>
  <si>
    <t>185802124</t>
  </si>
  <si>
    <t>Hnojení půdy umělým hnojivem k jednotlivým rostlinám ve svahu do 1:2</t>
  </si>
  <si>
    <t>1986194854</t>
  </si>
  <si>
    <t>Hnojení půdy nebo trávníku na svahu přes 1:5 do 1:2 umělým hnojivem s rozdělením k jednotlivým rostlinám</t>
  </si>
  <si>
    <t>(347+27)*50/1000000</t>
  </si>
  <si>
    <t>34</t>
  </si>
  <si>
    <t>25191155</t>
  </si>
  <si>
    <t>hnojivo průmyslové</t>
  </si>
  <si>
    <t>-77130049</t>
  </si>
  <si>
    <t>(347+27)*50/1000</t>
  </si>
  <si>
    <t>35</t>
  </si>
  <si>
    <t>184102120</t>
  </si>
  <si>
    <t>Výsadba dřeviny s balem D do 0,1 m do jamky se zalitím ve svahu do 1:2</t>
  </si>
  <si>
    <t>-1717201944</t>
  </si>
  <si>
    <t>Výsadba dřeviny s balem do předem vyhloubené jamky se zalitím na svahu přes 1:5 do 1:2, při průměru balu do 100 mm</t>
  </si>
  <si>
    <t>"keře" 347</t>
  </si>
  <si>
    <t>36</t>
  </si>
  <si>
    <t>026501_dd</t>
  </si>
  <si>
    <t>Cornus sanguinea (svída obecná); 40-60 cm; KK</t>
  </si>
  <si>
    <t>1402548835</t>
  </si>
  <si>
    <t>37</t>
  </si>
  <si>
    <t>026502_dd</t>
  </si>
  <si>
    <t>Crateagus monogyna (hloh jednosemenný); 125-150 cm; KK</t>
  </si>
  <si>
    <t>1541292428</t>
  </si>
  <si>
    <t>38</t>
  </si>
  <si>
    <t>026503_dd</t>
  </si>
  <si>
    <t>Ligustrum vulgare (ptačí zob obecný); 40-60 cm; KK</t>
  </si>
  <si>
    <t>184561797</t>
  </si>
  <si>
    <t>39</t>
  </si>
  <si>
    <t>026504_dd</t>
  </si>
  <si>
    <t>Prunus spinosa (slivoň trnka); 40-60 cm; KK</t>
  </si>
  <si>
    <t>1900454832</t>
  </si>
  <si>
    <t>40</t>
  </si>
  <si>
    <t>026505_dd</t>
  </si>
  <si>
    <t>Rosa canina (růže šípková); 40-60 cm; KK</t>
  </si>
  <si>
    <t>1076976269</t>
  </si>
  <si>
    <t>41</t>
  </si>
  <si>
    <t>026506_dd</t>
  </si>
  <si>
    <t>Rosa gallica (růže galská); 40-60 cm; KK</t>
  </si>
  <si>
    <t>-286923220</t>
  </si>
  <si>
    <t>42</t>
  </si>
  <si>
    <t>026507_dd</t>
  </si>
  <si>
    <t>Rosa pimpinellifolia (růže bedrníkolistá); 40-60 cm; KK</t>
  </si>
  <si>
    <t>-1822096871</t>
  </si>
  <si>
    <t>43</t>
  </si>
  <si>
    <t>026508_dd</t>
  </si>
  <si>
    <t>Viburnum lantana (kalina tušalaj); 40-60 cm; KK</t>
  </si>
  <si>
    <t>559359736</t>
  </si>
  <si>
    <t>44</t>
  </si>
  <si>
    <t>184807912_R</t>
  </si>
  <si>
    <t>Kůl l 1,5 m D 40 až 60 mm k sazenici 1 až 3 leté</t>
  </si>
  <si>
    <t>-1805589153</t>
  </si>
  <si>
    <t>Dodání a osazení kůlu k sazenici délky 1,5 m, průměru od 40 do 60 mm, s upevněním sazenice ke kůlu motouzem, sazenice1 až 3 leté</t>
  </si>
  <si>
    <t>"kůl ke keři - plní především signazizační funkci v porostu (vyžínání - viditelnost keře)" 347</t>
  </si>
  <si>
    <t>45</t>
  </si>
  <si>
    <t>184102123</t>
  </si>
  <si>
    <t>Výsadba dřeviny s balem D do 0,4 m do jamky se zalitím ve svahu do 1:2</t>
  </si>
  <si>
    <t>-1381017344</t>
  </si>
  <si>
    <t>Výsadba dřeviny s balem do předem vyhloubené jamky se zalitím na svahu přes 1:5 do 1:2, při průměru balu přes 300 do 400 mm</t>
  </si>
  <si>
    <t>"stromy" 27</t>
  </si>
  <si>
    <t>46</t>
  </si>
  <si>
    <t>026100_dd</t>
  </si>
  <si>
    <t>Juglans regia /ořešák královský/ OK10-12, ZB</t>
  </si>
  <si>
    <t>-561611650</t>
  </si>
  <si>
    <t>47</t>
  </si>
  <si>
    <t>026101_dd</t>
  </si>
  <si>
    <t>Prunus avium /třešeň ptačí/ OK10-12, ZB</t>
  </si>
  <si>
    <t>1904465870</t>
  </si>
  <si>
    <t>48</t>
  </si>
  <si>
    <t>026102_dd</t>
  </si>
  <si>
    <t>Pyrus pyraster /hrušeň planá/ OK10-12, ZB</t>
  </si>
  <si>
    <t>167337025</t>
  </si>
  <si>
    <t>49</t>
  </si>
  <si>
    <t>026103_dd</t>
  </si>
  <si>
    <t>Rhamnus cathartica /řešetlák počistivý/ OK10-12, ZB</t>
  </si>
  <si>
    <t>-1113480836</t>
  </si>
  <si>
    <t>50</t>
  </si>
  <si>
    <t>026104_dd</t>
  </si>
  <si>
    <t>Quercus petraea /dub zimní/ OK10-12, ZB</t>
  </si>
  <si>
    <t>-1089920360</t>
  </si>
  <si>
    <t>51</t>
  </si>
  <si>
    <t>026105_dd</t>
  </si>
  <si>
    <t>Tilia cordata /lípa srdčitá/ OK10-12, ZB</t>
  </si>
  <si>
    <t>1372927077</t>
  </si>
  <si>
    <t>52</t>
  </si>
  <si>
    <t>184215133_R</t>
  </si>
  <si>
    <t>Ukotvení kmene dřevin třemi kůly D do 0,1 m délky do 3 m</t>
  </si>
  <si>
    <t>-1267647499</t>
  </si>
  <si>
    <t>Ukotvení dřeviny kůly třemi kůly, délky přes 2 do 3 m</t>
  </si>
  <si>
    <t>"slouží jako kotvení, ale i jako základ ochranného pláště soliterní dřeviny (viz TZ); nátěr kmene proti korní spále" 27</t>
  </si>
  <si>
    <t>53</t>
  </si>
  <si>
    <t>60591255</t>
  </si>
  <si>
    <t>kůl vyvazovací dřevěný impregnovaný D 8cm dl 2,5m</t>
  </si>
  <si>
    <t>889917578</t>
  </si>
  <si>
    <t>27*3</t>
  </si>
  <si>
    <t>54</t>
  </si>
  <si>
    <t>184813121</t>
  </si>
  <si>
    <t>Ochrana dřevin před okusem mechanicky pletivem v rovině a svahu do 1:5</t>
  </si>
  <si>
    <t>-963533086</t>
  </si>
  <si>
    <t>Ochrana dřevin před okusem zvěří mechanicky v rovině nebo ve svahu do 1:5, pletivem, výšky do 2 m</t>
  </si>
  <si>
    <t>"mimo oplocenku bude ochrana vně kotvení" 27</t>
  </si>
  <si>
    <t>55</t>
  </si>
  <si>
    <t>184911422</t>
  </si>
  <si>
    <t>Mulčování rostlin kůrou tl. do 0,1 m ve svahu do 1:2</t>
  </si>
  <si>
    <t>1687302749</t>
  </si>
  <si>
    <t>Mulčování vysazených rostlin mulčovací kůrou, tl. do 100 mm na svahu přes 1:5 do 1:2</t>
  </si>
  <si>
    <t>"1 ks dřeviny - 1 m čtvereční mulče" 347+27</t>
  </si>
  <si>
    <t>56</t>
  </si>
  <si>
    <t>10391102_R</t>
  </si>
  <si>
    <t>mulč (štěpka)</t>
  </si>
  <si>
    <t>1148441603</t>
  </si>
  <si>
    <t>"bude využita štěpka vzniklá při likvidaci větví kácených a ošetřovaných dřevin" (347+27)/10</t>
  </si>
  <si>
    <t>57</t>
  </si>
  <si>
    <t>185804312</t>
  </si>
  <si>
    <t>Zalití rostlin vodou plocha přes 20 m2</t>
  </si>
  <si>
    <t>-1103566600</t>
  </si>
  <si>
    <t>Zalití rostlin vodou plochy záhonů jednotlivě přes 20 m2</t>
  </si>
  <si>
    <t>"soliterní stromy 60l, a keře 10l (2x)" (27*0,06+(347)*0,010)*2</t>
  </si>
  <si>
    <t>58</t>
  </si>
  <si>
    <t>185851121</t>
  </si>
  <si>
    <t>Dovoz vody pro zálivku rostlin za vzdálenost do 1000 m</t>
  </si>
  <si>
    <t>-2024868270</t>
  </si>
  <si>
    <t>Dovoz vody pro zálivku rostlin na vzdálenost do 1000 m</t>
  </si>
  <si>
    <t>59</t>
  </si>
  <si>
    <t>185851129</t>
  </si>
  <si>
    <t>Příplatek k dovozu vody pro zálivku rostlin do 1000 m ZKD 1000 m</t>
  </si>
  <si>
    <t>-1306041855</t>
  </si>
  <si>
    <t>Dovoz vody pro zálivku rostlin Příplatek k ceně za každých dalších i započatých 1000 m</t>
  </si>
  <si>
    <t>"+ 4km" 4*10,18</t>
  </si>
  <si>
    <t>60</t>
  </si>
  <si>
    <t>348951250</t>
  </si>
  <si>
    <t>Oplocení kultur v 1,5 m s drátěným pletivem</t>
  </si>
  <si>
    <t>m</t>
  </si>
  <si>
    <t>241646509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</si>
  <si>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</si>
  <si>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165+570+230</t>
  </si>
  <si>
    <t>61</t>
  </si>
  <si>
    <t>348952262</t>
  </si>
  <si>
    <t>Vrata z plotových tyček v 1,5 m plochy nad 2 do 10 m2</t>
  </si>
  <si>
    <t>-41164059</t>
  </si>
  <si>
    <t>Oplocení lesních kultur dřevěnými kůly vrata z plotových tyček, výšky 1,5 m, plochy přes 2 do 10 m2</t>
  </si>
  <si>
    <t>"brána šířky cca 3m" 4*3</t>
  </si>
  <si>
    <t>62</t>
  </si>
  <si>
    <t>R konstrukce</t>
  </si>
  <si>
    <t>Přelez tvaru "A" z dřevěných kuláčů přes oplocenku u každé brány v 1,6 m; zřízení, včetně materiálu</t>
  </si>
  <si>
    <t>ks</t>
  </si>
  <si>
    <t>1418061469</t>
  </si>
  <si>
    <t>63</t>
  </si>
  <si>
    <t>998231311</t>
  </si>
  <si>
    <t>Přesun hmot pro sadovnické a krajinářské úpravy vodorovně do 5000 m</t>
  </si>
  <si>
    <t>379217296</t>
  </si>
  <si>
    <t>Přesun hmot pro sadovnické a krajinářské úpravy - strojně dopravní vzdálenost do 5000 m</t>
  </si>
  <si>
    <t>Soupis:</t>
  </si>
  <si>
    <t>SO-011 - LBK 8c (1. rok pěstební péče)</t>
  </si>
  <si>
    <t>184808211</t>
  </si>
  <si>
    <t>Ochrana sazenic proti škodám zvěří nátěrem nebo postřikem</t>
  </si>
  <si>
    <t>314438965</t>
  </si>
  <si>
    <t>Ochrana sazenic proti škodám zvěří nátěrem nebo postřikem ochranným prostředkem</t>
  </si>
  <si>
    <t>184911111</t>
  </si>
  <si>
    <t>Znovuuvázání dřeviny ke kůlům</t>
  </si>
  <si>
    <t>-560158275</t>
  </si>
  <si>
    <t>Znovuuvázání dřeviny jedním úvazkem ke stávajícímu kůlu</t>
  </si>
  <si>
    <t>111151132</t>
  </si>
  <si>
    <t>Pokosení trávníku lučního plochy do 1000 m2 s odvozem do 20 km ve svahu do 1:2</t>
  </si>
  <si>
    <t>-1035337146</t>
  </si>
  <si>
    <t>Pokosení trávníku při souvislé ploše do 1000 m2 lučního na svahu přes 1:5 do 1:2</t>
  </si>
  <si>
    <t>"okraje ploch podél cesty Okružní 3x ročně" 1800*3</t>
  </si>
  <si>
    <t>184815173</t>
  </si>
  <si>
    <t>Ožínání sazenic celoplošné sklon do 1:5 při střední viditelnosti a výšky přes 60 cm</t>
  </si>
  <si>
    <t>-259091579</t>
  </si>
  <si>
    <t>Ochrana sazenic ručním ožínáním celoplošné sklon do 1:5 při viditelnosti střední, výšky přes 60 cm</t>
  </si>
  <si>
    <t>"plochy výsadeb, založeného trávníku 3x ročně" 1600*3/100</t>
  </si>
  <si>
    <t>-1457168108</t>
  </si>
  <si>
    <t>"soliterní stromy 60l, a keře 10l (10x)" (27*0,06+(347)*0,010)*10</t>
  </si>
  <si>
    <t>-1536182608</t>
  </si>
  <si>
    <t>-1360806942</t>
  </si>
  <si>
    <t>"+ 4km" 4*50,9</t>
  </si>
  <si>
    <t>SO-012 - LBK 8c (2. rok pěstební péče)</t>
  </si>
  <si>
    <t>-167133405</t>
  </si>
  <si>
    <t>270863454</t>
  </si>
  <si>
    <t>889681204</t>
  </si>
  <si>
    <t>-1519432417</t>
  </si>
  <si>
    <t>1215850707</t>
  </si>
  <si>
    <t>"soliterní stromy 60l, a keře 10l (6x)" (27*0,06+(347)*0,010)*6</t>
  </si>
  <si>
    <t>490112943</t>
  </si>
  <si>
    <t>-180323566</t>
  </si>
  <si>
    <t>"+ 4km" 4*30,54</t>
  </si>
  <si>
    <t>SO-013 - LBK 8c (3. rok pěstební péče)</t>
  </si>
  <si>
    <t>-1013925079</t>
  </si>
  <si>
    <t>-327960072</t>
  </si>
  <si>
    <t>1210934718</t>
  </si>
  <si>
    <t>81182359</t>
  </si>
  <si>
    <t>-510000810</t>
  </si>
  <si>
    <t>-1590220501</t>
  </si>
  <si>
    <t>870138820</t>
  </si>
  <si>
    <t>184852322</t>
  </si>
  <si>
    <t>Řez stromu výchovný alejových stromů výšky přes 4 do 6 m</t>
  </si>
  <si>
    <t>498706787</t>
  </si>
  <si>
    <t>Řez stromů prováděný lezeckou technikou výchovný (S-RV) alejové stromy, výšky přes 4 do 6 m</t>
  </si>
  <si>
    <t>"stromy; podle potřeby" 27</t>
  </si>
  <si>
    <t>SO-02 - biokoridor LBK 8d</t>
  </si>
  <si>
    <t>849994860</t>
  </si>
  <si>
    <t>"část plochy č. 33 až č. 35 "100</t>
  </si>
  <si>
    <t>888312361</t>
  </si>
  <si>
    <t>111111411</t>
  </si>
  <si>
    <t>Odstranění stařiny do 100 m2 s naložením a odvozem do 20 km v rovině nebo svahu do 1:5</t>
  </si>
  <si>
    <t>-1191668494</t>
  </si>
  <si>
    <t>Odstranění stařiny ze souvislé plochy do 100 m2 v rovině nebo na svahu do 1:5</t>
  </si>
  <si>
    <t>"část plochy č. 33 až č. 35 "1500</t>
  </si>
  <si>
    <t>111111412</t>
  </si>
  <si>
    <t>Odstranění stařiny do 100 m2 s naložením a odvozem do 20 km ve svahu do 1:2</t>
  </si>
  <si>
    <t>1536742669</t>
  </si>
  <si>
    <t>Odstranění stařiny ze souvislé plochy do 100 m2 na svahu přes 1:5 do 1:2</t>
  </si>
  <si>
    <t>802703605</t>
  </si>
  <si>
    <t>"zhruba 2/3 odstraňovaného objemu" (200+200+325)/3*2</t>
  </si>
  <si>
    <t>-1768873594</t>
  </si>
  <si>
    <t>"část plochy č. 33 až č. 35 "200</t>
  </si>
  <si>
    <t>-1029962184</t>
  </si>
  <si>
    <t>"část plochy č. 33 až č. 35 "7</t>
  </si>
  <si>
    <t>-2016113648</t>
  </si>
  <si>
    <t>"zhruba 1/3 odstraňovaného objemu" (200+200+325)/3</t>
  </si>
  <si>
    <t>1503566824</t>
  </si>
  <si>
    <t>"část plochy č. 33 až č. 35 " 600</t>
  </si>
  <si>
    <t>1551481534</t>
  </si>
  <si>
    <t>(3000+600)/10000*15</t>
  </si>
  <si>
    <t>-1778074286</t>
  </si>
  <si>
    <t>-532601858</t>
  </si>
  <si>
    <t>"100g/ks" (16)*0,0001</t>
  </si>
  <si>
    <t>88318213</t>
  </si>
  <si>
    <t>"100g/ks" (16)*0,1</t>
  </si>
  <si>
    <t>243018234</t>
  </si>
  <si>
    <t>16*50/1000000</t>
  </si>
  <si>
    <t>-1628485100</t>
  </si>
  <si>
    <t>16*50/1000</t>
  </si>
  <si>
    <t>180914574</t>
  </si>
  <si>
    <t>"stromy" 16</t>
  </si>
  <si>
    <t>1418286644</t>
  </si>
  <si>
    <t>-1181806279</t>
  </si>
  <si>
    <t>818267771</t>
  </si>
  <si>
    <t>"slouží jako kotvení, ale i jako základ ochranného pláště soliterní dřeviny (viz TZ); nátěr kmene proti korní spále" 16</t>
  </si>
  <si>
    <t>1216882207</t>
  </si>
  <si>
    <t>16*3</t>
  </si>
  <si>
    <t>1362325965</t>
  </si>
  <si>
    <t>"ochrana vně kotvení" 16</t>
  </si>
  <si>
    <t>392065041</t>
  </si>
  <si>
    <t>"1 ks dřeviny - 1 m čtvereční mulče" 16</t>
  </si>
  <si>
    <t>-1402976450</t>
  </si>
  <si>
    <t>"bude využita štěpka vzniklá při likvidaci větví kácených a ošetřovaných dřevin" (316)/10</t>
  </si>
  <si>
    <t>-1726370263</t>
  </si>
  <si>
    <t>"soliterní stromy 60l(2x)" (16*0,06)*2</t>
  </si>
  <si>
    <t>-452302983</t>
  </si>
  <si>
    <t>-730262435</t>
  </si>
  <si>
    <t>"+ 4km" 4*1,92</t>
  </si>
  <si>
    <t>-22697629</t>
  </si>
  <si>
    <t>SO-021 - LBK 8d (1. rok pěstební péče)</t>
  </si>
  <si>
    <t>471568832</t>
  </si>
  <si>
    <t>-1710793626</t>
  </si>
  <si>
    <t>"kosení všech volných ploch mimo porosty a jejich okraje" 3300*3</t>
  </si>
  <si>
    <t>-1864680154</t>
  </si>
  <si>
    <t>"okolo výsadeb, porostní okraje 3x ročně" 300*3/100</t>
  </si>
  <si>
    <t>1845992506</t>
  </si>
  <si>
    <t>"soliterní stromy 60l (10x)" (16*0,06)*10</t>
  </si>
  <si>
    <t>1282194011</t>
  </si>
  <si>
    <t>141384115</t>
  </si>
  <si>
    <t>"+ 4km" 4*9,6</t>
  </si>
  <si>
    <t>SO-022 - LBK 8d (2. rok pěstební péče)</t>
  </si>
  <si>
    <t>-316048759</t>
  </si>
  <si>
    <t>1216882708</t>
  </si>
  <si>
    <t>-1920691038</t>
  </si>
  <si>
    <t>-371188511</t>
  </si>
  <si>
    <t>"soliterní stromy 60l (6x)" (16*0,06)*6</t>
  </si>
  <si>
    <t>-1263205519</t>
  </si>
  <si>
    <t>910951051</t>
  </si>
  <si>
    <t>"+ 4km" 4*5,76</t>
  </si>
  <si>
    <t>SO-023 - LBK 8d (3. rok pěstební péče)</t>
  </si>
  <si>
    <t>-695525388</t>
  </si>
  <si>
    <t>1834592097</t>
  </si>
  <si>
    <t>2087359081</t>
  </si>
  <si>
    <t>1558840783</t>
  </si>
  <si>
    <t>"soliterní stromy 60l (2x)" (16*0,06)*2</t>
  </si>
  <si>
    <t>-1401219921</t>
  </si>
  <si>
    <t>573144521</t>
  </si>
  <si>
    <t>401410934</t>
  </si>
  <si>
    <t>"stromy; podle potřeby" 16</t>
  </si>
  <si>
    <t>SO-03 - biokoridor LBK 8f</t>
  </si>
  <si>
    <t>1303870602</t>
  </si>
  <si>
    <t>"část plochy č. 24 až č. 26" 50</t>
  </si>
  <si>
    <t>-1872250387</t>
  </si>
  <si>
    <t>"část plochy č. 24 až č. 26" 200</t>
  </si>
  <si>
    <t>-1895718349</t>
  </si>
  <si>
    <t>"část plochy č. 24 až č. 26" 250</t>
  </si>
  <si>
    <t>1865996565</t>
  </si>
  <si>
    <t>"část plochy č. 24 až č. 26" 1</t>
  </si>
  <si>
    <t>524026361</t>
  </si>
  <si>
    <t>1997936202</t>
  </si>
  <si>
    <t>"porosty č. 11 až č. 23" 1</t>
  </si>
  <si>
    <t>-1824631613</t>
  </si>
  <si>
    <t>"část plochy č. 24 až č. 26" 3</t>
  </si>
  <si>
    <t>790821603</t>
  </si>
  <si>
    <t>"zhruba 2/3 odstraňovaného objemu" (250+400)/3*2</t>
  </si>
  <si>
    <t>243256956</t>
  </si>
  <si>
    <t>"zhruba 1/3 odstraňovaného objemu" (250+400)/3</t>
  </si>
  <si>
    <t>-32210692</t>
  </si>
  <si>
    <t>"část plochy č. 24 až č. 26" 450</t>
  </si>
  <si>
    <t>1698440147</t>
  </si>
  <si>
    <t>(450)/10000*15</t>
  </si>
  <si>
    <t>928016534</t>
  </si>
  <si>
    <t>39391739</t>
  </si>
  <si>
    <t>"100g/ks" 10*0,0001</t>
  </si>
  <si>
    <t>-1435136656</t>
  </si>
  <si>
    <t>"100g/ks" (10)*0,1</t>
  </si>
  <si>
    <t>-1720951711</t>
  </si>
  <si>
    <t>10*50/1000000</t>
  </si>
  <si>
    <t>14558777</t>
  </si>
  <si>
    <t>10*50/1000</t>
  </si>
  <si>
    <t>687133699</t>
  </si>
  <si>
    <t>"stromy" 1</t>
  </si>
  <si>
    <t>-23641734</t>
  </si>
  <si>
    <t>612052001</t>
  </si>
  <si>
    <t>"slouží jako kotvení, ale i jako základ ochranného pláště soliterní dřeviny (viz TZ); nátěr kmene proti korní spále" 1</t>
  </si>
  <si>
    <t>1724153431</t>
  </si>
  <si>
    <t>1*3</t>
  </si>
  <si>
    <t>2093959221</t>
  </si>
  <si>
    <t>"ochrana vně kotvení" 1</t>
  </si>
  <si>
    <t>400262582</t>
  </si>
  <si>
    <t>"1 ks dřeviny - 1 m čtvereční mulče" 1</t>
  </si>
  <si>
    <t>-2119731153</t>
  </si>
  <si>
    <t>"bude využita štěpka vzniklá při likvidaci větví kácených a ošetřovaných dřevin" (1)/10</t>
  </si>
  <si>
    <t>-1491819727</t>
  </si>
  <si>
    <t>"soliterní stromy 60l(2x)" (1*0,06)*2</t>
  </si>
  <si>
    <t>1901854619</t>
  </si>
  <si>
    <t>321449655</t>
  </si>
  <si>
    <t>"+ 4km" 4*0,12</t>
  </si>
  <si>
    <t>1406461544</t>
  </si>
  <si>
    <t>SO-031 - LBK 8f (1. rok pěstební péče)</t>
  </si>
  <si>
    <t>-1324347761</t>
  </si>
  <si>
    <t>-933114376</t>
  </si>
  <si>
    <t>"kosení všech volných ploch mimo porosty a jejich okraje" 450*3</t>
  </si>
  <si>
    <t>1450895160</t>
  </si>
  <si>
    <t>"okolo výsadeb, porostní okraje 3x ročně" 100*3/100</t>
  </si>
  <si>
    <t>1712077373</t>
  </si>
  <si>
    <t>"soliterní stromy 60l (10x)" (1*0,06)*10</t>
  </si>
  <si>
    <t>1128269645</t>
  </si>
  <si>
    <t>1098718261</t>
  </si>
  <si>
    <t>"+ 4km" 4*0,6</t>
  </si>
  <si>
    <t>SO-032 - LBK 8f (2. rok pěstební péče)</t>
  </si>
  <si>
    <t>135917359</t>
  </si>
  <si>
    <t>477649640</t>
  </si>
  <si>
    <t>-118331163</t>
  </si>
  <si>
    <t>-719532013</t>
  </si>
  <si>
    <t>"soliterní stromy 60l (6x)" (1*0,06)*6</t>
  </si>
  <si>
    <t>-1196865155</t>
  </si>
  <si>
    <t>1910696676</t>
  </si>
  <si>
    <t>"+ 4km" 4*0,36</t>
  </si>
  <si>
    <t>SO-033 - LBK 8f (3. rok pěstební péče)</t>
  </si>
  <si>
    <t>868280234</t>
  </si>
  <si>
    <t>-1716577764</t>
  </si>
  <si>
    <t>-65011050</t>
  </si>
  <si>
    <t>-2106987097</t>
  </si>
  <si>
    <t>"soliterní stromy 60l (2x)" (1*0,06)*2</t>
  </si>
  <si>
    <t>-1800615285</t>
  </si>
  <si>
    <t>-1704620717</t>
  </si>
  <si>
    <t>-868897194</t>
  </si>
  <si>
    <t>"stromy; podle potřeby" 1</t>
  </si>
  <si>
    <t>SO-04 - Interakční prvek IP 25</t>
  </si>
  <si>
    <t>-155806001</t>
  </si>
  <si>
    <t>"plochy č. 27 a č. 28" 100</t>
  </si>
  <si>
    <t>-614411466</t>
  </si>
  <si>
    <t>1004041541</t>
  </si>
  <si>
    <t>-1361580998</t>
  </si>
  <si>
    <t>"zhruba 2/3 odstraňovaného objemu" (100+100)/3*2</t>
  </si>
  <si>
    <t>-1987819952</t>
  </si>
  <si>
    <t>"zhruba 1/3 odstraňovaného objemu" (100+100)/3</t>
  </si>
  <si>
    <t>-591810782</t>
  </si>
  <si>
    <t>"plochy č. 27 a č. 28" 250</t>
  </si>
  <si>
    <t>-1581341114</t>
  </si>
  <si>
    <t>(250)/10000*15</t>
  </si>
  <si>
    <t>-1585635649</t>
  </si>
  <si>
    <t>SO-041 - IP 25 (1. rok pěstební péče)</t>
  </si>
  <si>
    <t>-465435418</t>
  </si>
  <si>
    <t xml:space="preserve">"kosení  volných ploch a okrajů porostů" 100*3</t>
  </si>
  <si>
    <t>SO-042 - IP 25 (2. rok pěstební péče)</t>
  </si>
  <si>
    <t>750186122</t>
  </si>
  <si>
    <t>SO-043 - IP 25 (3. rok pěstební péče)</t>
  </si>
  <si>
    <t>1869246110</t>
  </si>
  <si>
    <t>SO-05 - Interakční prvek IP N</t>
  </si>
  <si>
    <t>-74262336</t>
  </si>
  <si>
    <t>"část plochy č. 27 až č. 32" 150</t>
  </si>
  <si>
    <t>111111313</t>
  </si>
  <si>
    <t>Odstranění ruderálního porostu do 100 m2 naložení a odvoz do 20 km ve svahu do 1:1</t>
  </si>
  <si>
    <t>1177717270</t>
  </si>
  <si>
    <t>Odstranění ruderálního porostu z plochy do 100 m2 na svahu přes 1:2 do 1:1</t>
  </si>
  <si>
    <t>273470440</t>
  </si>
  <si>
    <t>-892281398</t>
  </si>
  <si>
    <t>"část plochy č. 27 až č. 32" 75</t>
  </si>
  <si>
    <t>-2122427331</t>
  </si>
  <si>
    <t>111251213</t>
  </si>
  <si>
    <t>Prořezávky listnaté výšky do 2,5 m do 100 kusů</t>
  </si>
  <si>
    <t>13262514</t>
  </si>
  <si>
    <t>Prořezávka listnatých porostů výběrem dřevin výšky do 2,5 m, s ponecháním nehroubí na místě, při hustotě porostu do 100 kusů</t>
  </si>
  <si>
    <t>"část plochy č. 27 až č. 32" 2</t>
  </si>
  <si>
    <t>-501883451</t>
  </si>
  <si>
    <t>"zhruba 2/3 odstraňovaného objemu" (150+150)/3*2</t>
  </si>
  <si>
    <t>-1318661150</t>
  </si>
  <si>
    <t>"zhruba 1/3 odstraňovaného objemu" (150+150)/3</t>
  </si>
  <si>
    <t>-1815961208</t>
  </si>
  <si>
    <t>"část plochy č. 27 až č. 32" 300</t>
  </si>
  <si>
    <t>491975974</t>
  </si>
  <si>
    <t>300/10000*15</t>
  </si>
  <si>
    <t>-2040093657</t>
  </si>
  <si>
    <t>"v porostu č. 31"1*3</t>
  </si>
  <si>
    <t>-855350056</t>
  </si>
  <si>
    <t>"v porostu č. 31"1*2</t>
  </si>
  <si>
    <t>1282759675</t>
  </si>
  <si>
    <t>20*2</t>
  </si>
  <si>
    <t>633731988</t>
  </si>
  <si>
    <t>-1062833207</t>
  </si>
  <si>
    <t>(185)</t>
  </si>
  <si>
    <t>-510272359</t>
  </si>
  <si>
    <t>"zhruba 1/3 plochy založení trávníku" (185)/3</t>
  </si>
  <si>
    <t>-1817195916</t>
  </si>
  <si>
    <t>"zhruba 1/3 plochy založení trávníku" (185)/3*2</t>
  </si>
  <si>
    <t>223668406</t>
  </si>
  <si>
    <t>-302494298</t>
  </si>
  <si>
    <t>(185/100)*2,5</t>
  </si>
  <si>
    <t>-466855985</t>
  </si>
  <si>
    <t>-1643318514</t>
  </si>
  <si>
    <t>-1079128941</t>
  </si>
  <si>
    <t>"100g/ks" (54+3)*0,0001</t>
  </si>
  <si>
    <t>299927015</t>
  </si>
  <si>
    <t>"100g/ks" (54+3)*0,1</t>
  </si>
  <si>
    <t>1714507502</t>
  </si>
  <si>
    <t>(54+3)*50/1000000</t>
  </si>
  <si>
    <t>-1389098519</t>
  </si>
  <si>
    <t>(54+3)*50/1000</t>
  </si>
  <si>
    <t>997446417</t>
  </si>
  <si>
    <t>"keře" 54</t>
  </si>
  <si>
    <t>884859500</t>
  </si>
  <si>
    <t>-637029238</t>
  </si>
  <si>
    <t>-1087133733</t>
  </si>
  <si>
    <t>-1809489636</t>
  </si>
  <si>
    <t>994044467</t>
  </si>
  <si>
    <t>"kůl ke keři - plní především signazizační funkci v porostu (vyžínání - viditelnost keře)" 54</t>
  </si>
  <si>
    <t>-949971963</t>
  </si>
  <si>
    <t>"stromy" 3</t>
  </si>
  <si>
    <t>-1502246067</t>
  </si>
  <si>
    <t>-1004368691</t>
  </si>
  <si>
    <t>1496433486</t>
  </si>
  <si>
    <t>"slouží jako kotvení, ale i jako základ ochranného pláště soliterní dřeviny (viz TZ); nátěr kmene proti korní spále" 3</t>
  </si>
  <si>
    <t>400063825</t>
  </si>
  <si>
    <t>3*3</t>
  </si>
  <si>
    <t>-938554496</t>
  </si>
  <si>
    <t>"ochrana vně kotvení" 3</t>
  </si>
  <si>
    <t>-1623005076</t>
  </si>
  <si>
    <t>"1 ks dřeviny - 1 m čtvereční mulče" 54+3</t>
  </si>
  <si>
    <t>-480514927</t>
  </si>
  <si>
    <t>"bude využita štěpka vzniklá při likvidaci větví kácených a ošetřovaných dřevin" (54+3)/10</t>
  </si>
  <si>
    <t>-1507220580</t>
  </si>
  <si>
    <t>"soliterní stromy 60l, a keře 10l (2x)" (3*0,06+54*0,010)*2</t>
  </si>
  <si>
    <t>-1011643586</t>
  </si>
  <si>
    <t>-1660225457</t>
  </si>
  <si>
    <t>"+ 4km" 4*1,44</t>
  </si>
  <si>
    <t>-81343495</t>
  </si>
  <si>
    <t>SO-051 - IP N (1. rok pěstební péče)</t>
  </si>
  <si>
    <t>709333561</t>
  </si>
  <si>
    <t>1521079049</t>
  </si>
  <si>
    <t>1469336240</t>
  </si>
  <si>
    <t>"okraje ploch podél cesty Okružní 3x ročně" 600*3</t>
  </si>
  <si>
    <t>2144445496</t>
  </si>
  <si>
    <t>"plochy výsadeb, založeného trávníku 3x ročně" 185*3/100</t>
  </si>
  <si>
    <t>1609188925</t>
  </si>
  <si>
    <t>"soliterní stromy 60l, a keře 10l (10x)" (3*0,06+(54)*0,010)*10</t>
  </si>
  <si>
    <t>1320507722</t>
  </si>
  <si>
    <t>-625040997</t>
  </si>
  <si>
    <t>"+ 4km" 4*7,2</t>
  </si>
  <si>
    <t>SO-052 - IP N (2. rok pěstební péče)</t>
  </si>
  <si>
    <t>1708297802</t>
  </si>
  <si>
    <t>-1148568922</t>
  </si>
  <si>
    <t>-759851071</t>
  </si>
  <si>
    <t>566002599</t>
  </si>
  <si>
    <t>1749036856</t>
  </si>
  <si>
    <t>"soliterní stromy 60l, a keře 10l (6x)" (3*0,06+(54)*0,010)*6</t>
  </si>
  <si>
    <t>1806006520</t>
  </si>
  <si>
    <t>-20514767</t>
  </si>
  <si>
    <t>"+ 4km" 4*4,32</t>
  </si>
  <si>
    <t>SO-053 - IP N (3. rok pěstební péče)</t>
  </si>
  <si>
    <t>718006637</t>
  </si>
  <si>
    <t>1554993529</t>
  </si>
  <si>
    <t>1203335646</t>
  </si>
  <si>
    <t>-590961051</t>
  </si>
  <si>
    <t>1964513479</t>
  </si>
  <si>
    <t>"soliterní stromy 60l, a keře 10l (2x)" (3*0,06+(54)*0,010)*2</t>
  </si>
  <si>
    <t>-1605033978</t>
  </si>
  <si>
    <t>1529625339</t>
  </si>
  <si>
    <t>963294839</t>
  </si>
  <si>
    <t>"stromy; podle potřeby" 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</si>
  <si>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</si>
  <si>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</si>
  <si>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</si>
  <si>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</si>
  <si>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VRN1</t>
  </si>
  <si>
    <t>Průzkumné, geodetické a projektové práce</t>
  </si>
  <si>
    <t>011314000</t>
  </si>
  <si>
    <t>Archeologický dohled</t>
  </si>
  <si>
    <t>…</t>
  </si>
  <si>
    <t>1024</t>
  </si>
  <si>
    <t>261784058</t>
  </si>
  <si>
    <t>012002000</t>
  </si>
  <si>
    <t>Geodetické práce</t>
  </si>
  <si>
    <t>-1205066959</t>
  </si>
  <si>
    <t>"vytyčení pozemku před výsadbou; vytyčení inženýrských sítí" 1</t>
  </si>
  <si>
    <t>VRN3</t>
  </si>
  <si>
    <t>Zařízení staveniště</t>
  </si>
  <si>
    <t>032002000</t>
  </si>
  <si>
    <t>Vybavení staveniště</t>
  </si>
  <si>
    <t>-1496627915</t>
  </si>
  <si>
    <t>039002000</t>
  </si>
  <si>
    <t>Zrušení zařízení staveniště</t>
  </si>
  <si>
    <t>1913257248</t>
  </si>
  <si>
    <t>VRN7</t>
  </si>
  <si>
    <t>Provozní vlivy</t>
  </si>
  <si>
    <t>075002000</t>
  </si>
  <si>
    <t>Ochranná pásma</t>
  </si>
  <si>
    <t>882314447</t>
  </si>
  <si>
    <t>"práce v OP vodovodu; práce v OP VN"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</si>
</sst>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theme" Target="theme/theme1.xml" /><Relationship Id="rId25" Type="http://schemas.openxmlformats.org/officeDocument/2006/relationships/calcChain" Target="calcChain.xml" /><Relationship Id="rId2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117-3157-20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PD na realizaci PEO a EKO opatření v k.ú. Zaječí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Zaječí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3. 5. 2021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SPÚ ČR, KPÚ pro JMK, Pobočka Břeclav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Agroprojekt PSO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Agroprojekt PSO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ROUND(AG55+AG60+AG65+AG70+AG75+AG80,2)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ROUND(AS55+AS60+AS65+AS70+AS75+AS80,2)</f>
        <v>0</v>
      </c>
      <c r="AT54" s="106">
        <f>ROUND(SUM(AV54:AW54),2)</f>
        <v>0</v>
      </c>
      <c r="AU54" s="107">
        <f>ROUND(AU55+AU60+AU65+AU70+AU75+AU80,5)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ROUND(AZ55+AZ60+AZ65+AZ70+AZ75+AZ80,2)</f>
        <v>0</v>
      </c>
      <c r="BA54" s="106">
        <f>ROUND(BA55+BA60+BA65+BA70+BA75+BA80,2)</f>
        <v>0</v>
      </c>
      <c r="BB54" s="106">
        <f>ROUND(BB55+BB60+BB65+BB70+BB75+BB80,2)</f>
        <v>0</v>
      </c>
      <c r="BC54" s="106">
        <f>ROUND(BC55+BC60+BC65+BC70+BC75+BC80,2)</f>
        <v>0</v>
      </c>
      <c r="BD54" s="108">
        <f>ROUND(BD55+BD60+BD65+BD70+BD75+BD80,2)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7"/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ROUND(SUM(AG56:AG59),2)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77</v>
      </c>
      <c r="AR55" s="118"/>
      <c r="AS55" s="119">
        <f>ROUND(SUM(AS56:AS59),2)</f>
        <v>0</v>
      </c>
      <c r="AT55" s="120">
        <f>ROUND(SUM(AV55:AW55),2)</f>
        <v>0</v>
      </c>
      <c r="AU55" s="121">
        <f>ROUND(SUM(AU56:AU59),5)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ROUND(SUM(AZ56:AZ59),2)</f>
        <v>0</v>
      </c>
      <c r="BA55" s="120">
        <f>ROUND(SUM(BA56:BA59),2)</f>
        <v>0</v>
      </c>
      <c r="BB55" s="120">
        <f>ROUND(SUM(BB56:BB59),2)</f>
        <v>0</v>
      </c>
      <c r="BC55" s="120">
        <f>ROUND(SUM(BC56:BC59),2)</f>
        <v>0</v>
      </c>
      <c r="BD55" s="122">
        <f>ROUND(SUM(BD56:BD59),2)</f>
        <v>0</v>
      </c>
      <c r="BE55" s="7"/>
      <c r="BS55" s="123" t="s">
        <v>70</v>
      </c>
      <c r="BT55" s="123" t="s">
        <v>78</v>
      </c>
      <c r="BV55" s="123" t="s">
        <v>73</v>
      </c>
      <c r="BW55" s="123" t="s">
        <v>79</v>
      </c>
      <c r="BX55" s="123" t="s">
        <v>5</v>
      </c>
      <c r="CL55" s="123" t="s">
        <v>80</v>
      </c>
      <c r="CM55" s="123" t="s">
        <v>81</v>
      </c>
    </row>
    <row r="56" s="4" customFormat="1" ht="16.5" customHeight="1">
      <c r="A56" s="124" t="s">
        <v>82</v>
      </c>
      <c r="B56" s="63"/>
      <c r="C56" s="125"/>
      <c r="D56" s="125"/>
      <c r="E56" s="126" t="s">
        <v>75</v>
      </c>
      <c r="F56" s="126"/>
      <c r="G56" s="126"/>
      <c r="H56" s="126"/>
      <c r="I56" s="126"/>
      <c r="J56" s="125"/>
      <c r="K56" s="126" t="s">
        <v>76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'SO-01 - biokoridor LBK 8c'!J30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83</v>
      </c>
      <c r="AR56" s="65"/>
      <c r="AS56" s="129">
        <v>0</v>
      </c>
      <c r="AT56" s="130">
        <f>ROUND(SUM(AV56:AW56),2)</f>
        <v>0</v>
      </c>
      <c r="AU56" s="131">
        <f>'SO-01 - biokoridor LBK 8c'!P79</f>
        <v>0</v>
      </c>
      <c r="AV56" s="130">
        <f>'SO-01 - biokoridor LBK 8c'!J33</f>
        <v>0</v>
      </c>
      <c r="AW56" s="130">
        <f>'SO-01 - biokoridor LBK 8c'!J34</f>
        <v>0</v>
      </c>
      <c r="AX56" s="130">
        <f>'SO-01 - biokoridor LBK 8c'!J35</f>
        <v>0</v>
      </c>
      <c r="AY56" s="130">
        <f>'SO-01 - biokoridor LBK 8c'!J36</f>
        <v>0</v>
      </c>
      <c r="AZ56" s="130">
        <f>'SO-01 - biokoridor LBK 8c'!F33</f>
        <v>0</v>
      </c>
      <c r="BA56" s="130">
        <f>'SO-01 - biokoridor LBK 8c'!F34</f>
        <v>0</v>
      </c>
      <c r="BB56" s="130">
        <f>'SO-01 - biokoridor LBK 8c'!F35</f>
        <v>0</v>
      </c>
      <c r="BC56" s="130">
        <f>'SO-01 - biokoridor LBK 8c'!F36</f>
        <v>0</v>
      </c>
      <c r="BD56" s="132">
        <f>'SO-01 - biokoridor LBK 8c'!F37</f>
        <v>0</v>
      </c>
      <c r="BE56" s="4"/>
      <c r="BT56" s="133" t="s">
        <v>81</v>
      </c>
      <c r="BU56" s="133" t="s">
        <v>84</v>
      </c>
      <c r="BV56" s="133" t="s">
        <v>73</v>
      </c>
      <c r="BW56" s="133" t="s">
        <v>79</v>
      </c>
      <c r="BX56" s="133" t="s">
        <v>5</v>
      </c>
      <c r="CL56" s="133" t="s">
        <v>80</v>
      </c>
      <c r="CM56" s="133" t="s">
        <v>81</v>
      </c>
    </row>
    <row r="57" s="4" customFormat="1" ht="16.5" customHeight="1">
      <c r="A57" s="124" t="s">
        <v>82</v>
      </c>
      <c r="B57" s="63"/>
      <c r="C57" s="125"/>
      <c r="D57" s="125"/>
      <c r="E57" s="126" t="s">
        <v>85</v>
      </c>
      <c r="F57" s="126"/>
      <c r="G57" s="126"/>
      <c r="H57" s="126"/>
      <c r="I57" s="126"/>
      <c r="J57" s="125"/>
      <c r="K57" s="126" t="s">
        <v>86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'SO-011 - LBK 8c (1. rok p...'!J32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83</v>
      </c>
      <c r="AR57" s="65"/>
      <c r="AS57" s="129">
        <v>0</v>
      </c>
      <c r="AT57" s="130">
        <f>ROUND(SUM(AV57:AW57),2)</f>
        <v>0</v>
      </c>
      <c r="AU57" s="131">
        <f>'SO-011 - LBK 8c (1. rok p...'!P85</f>
        <v>0</v>
      </c>
      <c r="AV57" s="130">
        <f>'SO-011 - LBK 8c (1. rok p...'!J35</f>
        <v>0</v>
      </c>
      <c r="AW57" s="130">
        <f>'SO-011 - LBK 8c (1. rok p...'!J36</f>
        <v>0</v>
      </c>
      <c r="AX57" s="130">
        <f>'SO-011 - LBK 8c (1. rok p...'!J37</f>
        <v>0</v>
      </c>
      <c r="AY57" s="130">
        <f>'SO-011 - LBK 8c (1. rok p...'!J38</f>
        <v>0</v>
      </c>
      <c r="AZ57" s="130">
        <f>'SO-011 - LBK 8c (1. rok p...'!F35</f>
        <v>0</v>
      </c>
      <c r="BA57" s="130">
        <f>'SO-011 - LBK 8c (1. rok p...'!F36</f>
        <v>0</v>
      </c>
      <c r="BB57" s="130">
        <f>'SO-011 - LBK 8c (1. rok p...'!F37</f>
        <v>0</v>
      </c>
      <c r="BC57" s="130">
        <f>'SO-011 - LBK 8c (1. rok p...'!F38</f>
        <v>0</v>
      </c>
      <c r="BD57" s="132">
        <f>'SO-011 - LBK 8c (1. rok p...'!F39</f>
        <v>0</v>
      </c>
      <c r="BE57" s="4"/>
      <c r="BT57" s="133" t="s">
        <v>81</v>
      </c>
      <c r="BV57" s="133" t="s">
        <v>73</v>
      </c>
      <c r="BW57" s="133" t="s">
        <v>87</v>
      </c>
      <c r="BX57" s="133" t="s">
        <v>79</v>
      </c>
      <c r="CL57" s="133" t="s">
        <v>80</v>
      </c>
    </row>
    <row r="58" s="4" customFormat="1" ht="16.5" customHeight="1">
      <c r="A58" s="124" t="s">
        <v>82</v>
      </c>
      <c r="B58" s="63"/>
      <c r="C58" s="125"/>
      <c r="D58" s="125"/>
      <c r="E58" s="126" t="s">
        <v>88</v>
      </c>
      <c r="F58" s="126"/>
      <c r="G58" s="126"/>
      <c r="H58" s="126"/>
      <c r="I58" s="126"/>
      <c r="J58" s="125"/>
      <c r="K58" s="126" t="s">
        <v>89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'SO-012 - LBK 8c (2. rok p...'!J32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83</v>
      </c>
      <c r="AR58" s="65"/>
      <c r="AS58" s="129">
        <v>0</v>
      </c>
      <c r="AT58" s="130">
        <f>ROUND(SUM(AV58:AW58),2)</f>
        <v>0</v>
      </c>
      <c r="AU58" s="131">
        <f>'SO-012 - LBK 8c (2. rok p...'!P85</f>
        <v>0</v>
      </c>
      <c r="AV58" s="130">
        <f>'SO-012 - LBK 8c (2. rok p...'!J35</f>
        <v>0</v>
      </c>
      <c r="AW58" s="130">
        <f>'SO-012 - LBK 8c (2. rok p...'!J36</f>
        <v>0</v>
      </c>
      <c r="AX58" s="130">
        <f>'SO-012 - LBK 8c (2. rok p...'!J37</f>
        <v>0</v>
      </c>
      <c r="AY58" s="130">
        <f>'SO-012 - LBK 8c (2. rok p...'!J38</f>
        <v>0</v>
      </c>
      <c r="AZ58" s="130">
        <f>'SO-012 - LBK 8c (2. rok p...'!F35</f>
        <v>0</v>
      </c>
      <c r="BA58" s="130">
        <f>'SO-012 - LBK 8c (2. rok p...'!F36</f>
        <v>0</v>
      </c>
      <c r="BB58" s="130">
        <f>'SO-012 - LBK 8c (2. rok p...'!F37</f>
        <v>0</v>
      </c>
      <c r="BC58" s="130">
        <f>'SO-012 - LBK 8c (2. rok p...'!F38</f>
        <v>0</v>
      </c>
      <c r="BD58" s="132">
        <f>'SO-012 - LBK 8c (2. rok p...'!F39</f>
        <v>0</v>
      </c>
      <c r="BE58" s="4"/>
      <c r="BT58" s="133" t="s">
        <v>81</v>
      </c>
      <c r="BV58" s="133" t="s">
        <v>73</v>
      </c>
      <c r="BW58" s="133" t="s">
        <v>90</v>
      </c>
      <c r="BX58" s="133" t="s">
        <v>79</v>
      </c>
      <c r="CL58" s="133" t="s">
        <v>80</v>
      </c>
    </row>
    <row r="59" s="4" customFormat="1" ht="16.5" customHeight="1">
      <c r="A59" s="124" t="s">
        <v>82</v>
      </c>
      <c r="B59" s="63"/>
      <c r="C59" s="125"/>
      <c r="D59" s="125"/>
      <c r="E59" s="126" t="s">
        <v>91</v>
      </c>
      <c r="F59" s="126"/>
      <c r="G59" s="126"/>
      <c r="H59" s="126"/>
      <c r="I59" s="126"/>
      <c r="J59" s="125"/>
      <c r="K59" s="126" t="s">
        <v>92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'SO-013 - LBK 8c (3. rok p...'!J32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83</v>
      </c>
      <c r="AR59" s="65"/>
      <c r="AS59" s="129">
        <v>0</v>
      </c>
      <c r="AT59" s="130">
        <f>ROUND(SUM(AV59:AW59),2)</f>
        <v>0</v>
      </c>
      <c r="AU59" s="131">
        <f>'SO-013 - LBK 8c (3. rok p...'!P85</f>
        <v>0</v>
      </c>
      <c r="AV59" s="130">
        <f>'SO-013 - LBK 8c (3. rok p...'!J35</f>
        <v>0</v>
      </c>
      <c r="AW59" s="130">
        <f>'SO-013 - LBK 8c (3. rok p...'!J36</f>
        <v>0</v>
      </c>
      <c r="AX59" s="130">
        <f>'SO-013 - LBK 8c (3. rok p...'!J37</f>
        <v>0</v>
      </c>
      <c r="AY59" s="130">
        <f>'SO-013 - LBK 8c (3. rok p...'!J38</f>
        <v>0</v>
      </c>
      <c r="AZ59" s="130">
        <f>'SO-013 - LBK 8c (3. rok p...'!F35</f>
        <v>0</v>
      </c>
      <c r="BA59" s="130">
        <f>'SO-013 - LBK 8c (3. rok p...'!F36</f>
        <v>0</v>
      </c>
      <c r="BB59" s="130">
        <f>'SO-013 - LBK 8c (3. rok p...'!F37</f>
        <v>0</v>
      </c>
      <c r="BC59" s="130">
        <f>'SO-013 - LBK 8c (3. rok p...'!F38</f>
        <v>0</v>
      </c>
      <c r="BD59" s="132">
        <f>'SO-013 - LBK 8c (3. rok p...'!F39</f>
        <v>0</v>
      </c>
      <c r="BE59" s="4"/>
      <c r="BT59" s="133" t="s">
        <v>81</v>
      </c>
      <c r="BV59" s="133" t="s">
        <v>73</v>
      </c>
      <c r="BW59" s="133" t="s">
        <v>93</v>
      </c>
      <c r="BX59" s="133" t="s">
        <v>79</v>
      </c>
      <c r="CL59" s="133" t="s">
        <v>80</v>
      </c>
    </row>
    <row r="60" s="7" customFormat="1" ht="16.5" customHeight="1">
      <c r="A60" s="7"/>
      <c r="B60" s="111"/>
      <c r="C60" s="112"/>
      <c r="D60" s="113" t="s">
        <v>94</v>
      </c>
      <c r="E60" s="113"/>
      <c r="F60" s="113"/>
      <c r="G60" s="113"/>
      <c r="H60" s="113"/>
      <c r="I60" s="114"/>
      <c r="J60" s="113" t="s">
        <v>95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ROUND(SUM(AG61:AG64),2)</f>
        <v>0</v>
      </c>
      <c r="AH60" s="114"/>
      <c r="AI60" s="114"/>
      <c r="AJ60" s="114"/>
      <c r="AK60" s="114"/>
      <c r="AL60" s="114"/>
      <c r="AM60" s="114"/>
      <c r="AN60" s="116">
        <f>SUM(AG60,AT60)</f>
        <v>0</v>
      </c>
      <c r="AO60" s="114"/>
      <c r="AP60" s="114"/>
      <c r="AQ60" s="117" t="s">
        <v>77</v>
      </c>
      <c r="AR60" s="118"/>
      <c r="AS60" s="119">
        <f>ROUND(SUM(AS61:AS64),2)</f>
        <v>0</v>
      </c>
      <c r="AT60" s="120">
        <f>ROUND(SUM(AV60:AW60),2)</f>
        <v>0</v>
      </c>
      <c r="AU60" s="121">
        <f>ROUND(SUM(AU61:AU64),5)</f>
        <v>0</v>
      </c>
      <c r="AV60" s="120">
        <f>ROUND(AZ60*L29,2)</f>
        <v>0</v>
      </c>
      <c r="AW60" s="120">
        <f>ROUND(BA60*L30,2)</f>
        <v>0</v>
      </c>
      <c r="AX60" s="120">
        <f>ROUND(BB60*L29,2)</f>
        <v>0</v>
      </c>
      <c r="AY60" s="120">
        <f>ROUND(BC60*L30,2)</f>
        <v>0</v>
      </c>
      <c r="AZ60" s="120">
        <f>ROUND(SUM(AZ61:AZ64),2)</f>
        <v>0</v>
      </c>
      <c r="BA60" s="120">
        <f>ROUND(SUM(BA61:BA64),2)</f>
        <v>0</v>
      </c>
      <c r="BB60" s="120">
        <f>ROUND(SUM(BB61:BB64),2)</f>
        <v>0</v>
      </c>
      <c r="BC60" s="120">
        <f>ROUND(SUM(BC61:BC64),2)</f>
        <v>0</v>
      </c>
      <c r="BD60" s="122">
        <f>ROUND(SUM(BD61:BD64),2)</f>
        <v>0</v>
      </c>
      <c r="BE60" s="7"/>
      <c r="BS60" s="123" t="s">
        <v>70</v>
      </c>
      <c r="BT60" s="123" t="s">
        <v>78</v>
      </c>
      <c r="BV60" s="123" t="s">
        <v>73</v>
      </c>
      <c r="BW60" s="123" t="s">
        <v>96</v>
      </c>
      <c r="BX60" s="123" t="s">
        <v>5</v>
      </c>
      <c r="CL60" s="123" t="s">
        <v>80</v>
      </c>
      <c r="CM60" s="123" t="s">
        <v>81</v>
      </c>
    </row>
    <row r="61" s="4" customFormat="1" ht="16.5" customHeight="1">
      <c r="A61" s="124" t="s">
        <v>82</v>
      </c>
      <c r="B61" s="63"/>
      <c r="C61" s="125"/>
      <c r="D61" s="125"/>
      <c r="E61" s="126" t="s">
        <v>94</v>
      </c>
      <c r="F61" s="126"/>
      <c r="G61" s="126"/>
      <c r="H61" s="126"/>
      <c r="I61" s="126"/>
      <c r="J61" s="125"/>
      <c r="K61" s="126" t="s">
        <v>95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'SO-02 - biokoridor LBK 8d'!J30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83</v>
      </c>
      <c r="AR61" s="65"/>
      <c r="AS61" s="129">
        <v>0</v>
      </c>
      <c r="AT61" s="130">
        <f>ROUND(SUM(AV61:AW61),2)</f>
        <v>0</v>
      </c>
      <c r="AU61" s="131">
        <f>'SO-02 - biokoridor LBK 8d'!P79</f>
        <v>0</v>
      </c>
      <c r="AV61" s="130">
        <f>'SO-02 - biokoridor LBK 8d'!J33</f>
        <v>0</v>
      </c>
      <c r="AW61" s="130">
        <f>'SO-02 - biokoridor LBK 8d'!J34</f>
        <v>0</v>
      </c>
      <c r="AX61" s="130">
        <f>'SO-02 - biokoridor LBK 8d'!J35</f>
        <v>0</v>
      </c>
      <c r="AY61" s="130">
        <f>'SO-02 - biokoridor LBK 8d'!J36</f>
        <v>0</v>
      </c>
      <c r="AZ61" s="130">
        <f>'SO-02 - biokoridor LBK 8d'!F33</f>
        <v>0</v>
      </c>
      <c r="BA61" s="130">
        <f>'SO-02 - biokoridor LBK 8d'!F34</f>
        <v>0</v>
      </c>
      <c r="BB61" s="130">
        <f>'SO-02 - biokoridor LBK 8d'!F35</f>
        <v>0</v>
      </c>
      <c r="BC61" s="130">
        <f>'SO-02 - biokoridor LBK 8d'!F36</f>
        <v>0</v>
      </c>
      <c r="BD61" s="132">
        <f>'SO-02 - biokoridor LBK 8d'!F37</f>
        <v>0</v>
      </c>
      <c r="BE61" s="4"/>
      <c r="BT61" s="133" t="s">
        <v>81</v>
      </c>
      <c r="BU61" s="133" t="s">
        <v>84</v>
      </c>
      <c r="BV61" s="133" t="s">
        <v>73</v>
      </c>
      <c r="BW61" s="133" t="s">
        <v>96</v>
      </c>
      <c r="BX61" s="133" t="s">
        <v>5</v>
      </c>
      <c r="CL61" s="133" t="s">
        <v>80</v>
      </c>
      <c r="CM61" s="133" t="s">
        <v>81</v>
      </c>
    </row>
    <row r="62" s="4" customFormat="1" ht="16.5" customHeight="1">
      <c r="A62" s="124" t="s">
        <v>82</v>
      </c>
      <c r="B62" s="63"/>
      <c r="C62" s="125"/>
      <c r="D62" s="125"/>
      <c r="E62" s="126" t="s">
        <v>97</v>
      </c>
      <c r="F62" s="126"/>
      <c r="G62" s="126"/>
      <c r="H62" s="126"/>
      <c r="I62" s="126"/>
      <c r="J62" s="125"/>
      <c r="K62" s="126" t="s">
        <v>98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'SO-021 - LBK 8d (1. rok p...'!J32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83</v>
      </c>
      <c r="AR62" s="65"/>
      <c r="AS62" s="129">
        <v>0</v>
      </c>
      <c r="AT62" s="130">
        <f>ROUND(SUM(AV62:AW62),2)</f>
        <v>0</v>
      </c>
      <c r="AU62" s="131">
        <f>'SO-021 - LBK 8d (1. rok p...'!P85</f>
        <v>0</v>
      </c>
      <c r="AV62" s="130">
        <f>'SO-021 - LBK 8d (1. rok p...'!J35</f>
        <v>0</v>
      </c>
      <c r="AW62" s="130">
        <f>'SO-021 - LBK 8d (1. rok p...'!J36</f>
        <v>0</v>
      </c>
      <c r="AX62" s="130">
        <f>'SO-021 - LBK 8d (1. rok p...'!J37</f>
        <v>0</v>
      </c>
      <c r="AY62" s="130">
        <f>'SO-021 - LBK 8d (1. rok p...'!J38</f>
        <v>0</v>
      </c>
      <c r="AZ62" s="130">
        <f>'SO-021 - LBK 8d (1. rok p...'!F35</f>
        <v>0</v>
      </c>
      <c r="BA62" s="130">
        <f>'SO-021 - LBK 8d (1. rok p...'!F36</f>
        <v>0</v>
      </c>
      <c r="BB62" s="130">
        <f>'SO-021 - LBK 8d (1. rok p...'!F37</f>
        <v>0</v>
      </c>
      <c r="BC62" s="130">
        <f>'SO-021 - LBK 8d (1. rok p...'!F38</f>
        <v>0</v>
      </c>
      <c r="BD62" s="132">
        <f>'SO-021 - LBK 8d (1. rok p...'!F39</f>
        <v>0</v>
      </c>
      <c r="BE62" s="4"/>
      <c r="BT62" s="133" t="s">
        <v>81</v>
      </c>
      <c r="BV62" s="133" t="s">
        <v>73</v>
      </c>
      <c r="BW62" s="133" t="s">
        <v>99</v>
      </c>
      <c r="BX62" s="133" t="s">
        <v>96</v>
      </c>
      <c r="CL62" s="133" t="s">
        <v>80</v>
      </c>
    </row>
    <row r="63" s="4" customFormat="1" ht="16.5" customHeight="1">
      <c r="A63" s="124" t="s">
        <v>82</v>
      </c>
      <c r="B63" s="63"/>
      <c r="C63" s="125"/>
      <c r="D63" s="125"/>
      <c r="E63" s="126" t="s">
        <v>100</v>
      </c>
      <c r="F63" s="126"/>
      <c r="G63" s="126"/>
      <c r="H63" s="126"/>
      <c r="I63" s="126"/>
      <c r="J63" s="125"/>
      <c r="K63" s="126" t="s">
        <v>101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'SO-022 - LBK 8d (2. rok p...'!J32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83</v>
      </c>
      <c r="AR63" s="65"/>
      <c r="AS63" s="129">
        <v>0</v>
      </c>
      <c r="AT63" s="130">
        <f>ROUND(SUM(AV63:AW63),2)</f>
        <v>0</v>
      </c>
      <c r="AU63" s="131">
        <f>'SO-022 - LBK 8d (2. rok p...'!P85</f>
        <v>0</v>
      </c>
      <c r="AV63" s="130">
        <f>'SO-022 - LBK 8d (2. rok p...'!J35</f>
        <v>0</v>
      </c>
      <c r="AW63" s="130">
        <f>'SO-022 - LBK 8d (2. rok p...'!J36</f>
        <v>0</v>
      </c>
      <c r="AX63" s="130">
        <f>'SO-022 - LBK 8d (2. rok p...'!J37</f>
        <v>0</v>
      </c>
      <c r="AY63" s="130">
        <f>'SO-022 - LBK 8d (2. rok p...'!J38</f>
        <v>0</v>
      </c>
      <c r="AZ63" s="130">
        <f>'SO-022 - LBK 8d (2. rok p...'!F35</f>
        <v>0</v>
      </c>
      <c r="BA63" s="130">
        <f>'SO-022 - LBK 8d (2. rok p...'!F36</f>
        <v>0</v>
      </c>
      <c r="BB63" s="130">
        <f>'SO-022 - LBK 8d (2. rok p...'!F37</f>
        <v>0</v>
      </c>
      <c r="BC63" s="130">
        <f>'SO-022 - LBK 8d (2. rok p...'!F38</f>
        <v>0</v>
      </c>
      <c r="BD63" s="132">
        <f>'SO-022 - LBK 8d (2. rok p...'!F39</f>
        <v>0</v>
      </c>
      <c r="BE63" s="4"/>
      <c r="BT63" s="133" t="s">
        <v>81</v>
      </c>
      <c r="BV63" s="133" t="s">
        <v>73</v>
      </c>
      <c r="BW63" s="133" t="s">
        <v>102</v>
      </c>
      <c r="BX63" s="133" t="s">
        <v>96</v>
      </c>
      <c r="CL63" s="133" t="s">
        <v>80</v>
      </c>
    </row>
    <row r="64" s="4" customFormat="1" ht="16.5" customHeight="1">
      <c r="A64" s="124" t="s">
        <v>82</v>
      </c>
      <c r="B64" s="63"/>
      <c r="C64" s="125"/>
      <c r="D64" s="125"/>
      <c r="E64" s="126" t="s">
        <v>103</v>
      </c>
      <c r="F64" s="126"/>
      <c r="G64" s="126"/>
      <c r="H64" s="126"/>
      <c r="I64" s="126"/>
      <c r="J64" s="125"/>
      <c r="K64" s="126" t="s">
        <v>104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'SO-023 - LBK 8d (3. rok p...'!J32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83</v>
      </c>
      <c r="AR64" s="65"/>
      <c r="AS64" s="129">
        <v>0</v>
      </c>
      <c r="AT64" s="130">
        <f>ROUND(SUM(AV64:AW64),2)</f>
        <v>0</v>
      </c>
      <c r="AU64" s="131">
        <f>'SO-023 - LBK 8d (3. rok p...'!P85</f>
        <v>0</v>
      </c>
      <c r="AV64" s="130">
        <f>'SO-023 - LBK 8d (3. rok p...'!J35</f>
        <v>0</v>
      </c>
      <c r="AW64" s="130">
        <f>'SO-023 - LBK 8d (3. rok p...'!J36</f>
        <v>0</v>
      </c>
      <c r="AX64" s="130">
        <f>'SO-023 - LBK 8d (3. rok p...'!J37</f>
        <v>0</v>
      </c>
      <c r="AY64" s="130">
        <f>'SO-023 - LBK 8d (3. rok p...'!J38</f>
        <v>0</v>
      </c>
      <c r="AZ64" s="130">
        <f>'SO-023 - LBK 8d (3. rok p...'!F35</f>
        <v>0</v>
      </c>
      <c r="BA64" s="130">
        <f>'SO-023 - LBK 8d (3. rok p...'!F36</f>
        <v>0</v>
      </c>
      <c r="BB64" s="130">
        <f>'SO-023 - LBK 8d (3. rok p...'!F37</f>
        <v>0</v>
      </c>
      <c r="BC64" s="130">
        <f>'SO-023 - LBK 8d (3. rok p...'!F38</f>
        <v>0</v>
      </c>
      <c r="BD64" s="132">
        <f>'SO-023 - LBK 8d (3. rok p...'!F39</f>
        <v>0</v>
      </c>
      <c r="BE64" s="4"/>
      <c r="BT64" s="133" t="s">
        <v>81</v>
      </c>
      <c r="BV64" s="133" t="s">
        <v>73</v>
      </c>
      <c r="BW64" s="133" t="s">
        <v>105</v>
      </c>
      <c r="BX64" s="133" t="s">
        <v>96</v>
      </c>
      <c r="CL64" s="133" t="s">
        <v>80</v>
      </c>
    </row>
    <row r="65" s="7" customFormat="1" ht="16.5" customHeight="1">
      <c r="A65" s="7"/>
      <c r="B65" s="111"/>
      <c r="C65" s="112"/>
      <c r="D65" s="113" t="s">
        <v>106</v>
      </c>
      <c r="E65" s="113"/>
      <c r="F65" s="113"/>
      <c r="G65" s="113"/>
      <c r="H65" s="113"/>
      <c r="I65" s="114"/>
      <c r="J65" s="113" t="s">
        <v>107</v>
      </c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5">
        <f>ROUND(SUM(AG66:AG69),2)</f>
        <v>0</v>
      </c>
      <c r="AH65" s="114"/>
      <c r="AI65" s="114"/>
      <c r="AJ65" s="114"/>
      <c r="AK65" s="114"/>
      <c r="AL65" s="114"/>
      <c r="AM65" s="114"/>
      <c r="AN65" s="116">
        <f>SUM(AG65,AT65)</f>
        <v>0</v>
      </c>
      <c r="AO65" s="114"/>
      <c r="AP65" s="114"/>
      <c r="AQ65" s="117" t="s">
        <v>77</v>
      </c>
      <c r="AR65" s="118"/>
      <c r="AS65" s="119">
        <f>ROUND(SUM(AS66:AS69),2)</f>
        <v>0</v>
      </c>
      <c r="AT65" s="120">
        <f>ROUND(SUM(AV65:AW65),2)</f>
        <v>0</v>
      </c>
      <c r="AU65" s="121">
        <f>ROUND(SUM(AU66:AU69),5)</f>
        <v>0</v>
      </c>
      <c r="AV65" s="120">
        <f>ROUND(AZ65*L29,2)</f>
        <v>0</v>
      </c>
      <c r="AW65" s="120">
        <f>ROUND(BA65*L30,2)</f>
        <v>0</v>
      </c>
      <c r="AX65" s="120">
        <f>ROUND(BB65*L29,2)</f>
        <v>0</v>
      </c>
      <c r="AY65" s="120">
        <f>ROUND(BC65*L30,2)</f>
        <v>0</v>
      </c>
      <c r="AZ65" s="120">
        <f>ROUND(SUM(AZ66:AZ69),2)</f>
        <v>0</v>
      </c>
      <c r="BA65" s="120">
        <f>ROUND(SUM(BA66:BA69),2)</f>
        <v>0</v>
      </c>
      <c r="BB65" s="120">
        <f>ROUND(SUM(BB66:BB69),2)</f>
        <v>0</v>
      </c>
      <c r="BC65" s="120">
        <f>ROUND(SUM(BC66:BC69),2)</f>
        <v>0</v>
      </c>
      <c r="BD65" s="122">
        <f>ROUND(SUM(BD66:BD69),2)</f>
        <v>0</v>
      </c>
      <c r="BE65" s="7"/>
      <c r="BS65" s="123" t="s">
        <v>70</v>
      </c>
      <c r="BT65" s="123" t="s">
        <v>78</v>
      </c>
      <c r="BV65" s="123" t="s">
        <v>73</v>
      </c>
      <c r="BW65" s="123" t="s">
        <v>108</v>
      </c>
      <c r="BX65" s="123" t="s">
        <v>5</v>
      </c>
      <c r="CL65" s="123" t="s">
        <v>80</v>
      </c>
      <c r="CM65" s="123" t="s">
        <v>81</v>
      </c>
    </row>
    <row r="66" s="4" customFormat="1" ht="16.5" customHeight="1">
      <c r="A66" s="124" t="s">
        <v>82</v>
      </c>
      <c r="B66" s="63"/>
      <c r="C66" s="125"/>
      <c r="D66" s="125"/>
      <c r="E66" s="126" t="s">
        <v>106</v>
      </c>
      <c r="F66" s="126"/>
      <c r="G66" s="126"/>
      <c r="H66" s="126"/>
      <c r="I66" s="126"/>
      <c r="J66" s="125"/>
      <c r="K66" s="126" t="s">
        <v>107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'SO-03 - biokoridor LBK 8f'!J30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83</v>
      </c>
      <c r="AR66" s="65"/>
      <c r="AS66" s="129">
        <v>0</v>
      </c>
      <c r="AT66" s="130">
        <f>ROUND(SUM(AV66:AW66),2)</f>
        <v>0</v>
      </c>
      <c r="AU66" s="131">
        <f>'SO-03 - biokoridor LBK 8f'!P79</f>
        <v>0</v>
      </c>
      <c r="AV66" s="130">
        <f>'SO-03 - biokoridor LBK 8f'!J33</f>
        <v>0</v>
      </c>
      <c r="AW66" s="130">
        <f>'SO-03 - biokoridor LBK 8f'!J34</f>
        <v>0</v>
      </c>
      <c r="AX66" s="130">
        <f>'SO-03 - biokoridor LBK 8f'!J35</f>
        <v>0</v>
      </c>
      <c r="AY66" s="130">
        <f>'SO-03 - biokoridor LBK 8f'!J36</f>
        <v>0</v>
      </c>
      <c r="AZ66" s="130">
        <f>'SO-03 - biokoridor LBK 8f'!F33</f>
        <v>0</v>
      </c>
      <c r="BA66" s="130">
        <f>'SO-03 - biokoridor LBK 8f'!F34</f>
        <v>0</v>
      </c>
      <c r="BB66" s="130">
        <f>'SO-03 - biokoridor LBK 8f'!F35</f>
        <v>0</v>
      </c>
      <c r="BC66" s="130">
        <f>'SO-03 - biokoridor LBK 8f'!F36</f>
        <v>0</v>
      </c>
      <c r="BD66" s="132">
        <f>'SO-03 - biokoridor LBK 8f'!F37</f>
        <v>0</v>
      </c>
      <c r="BE66" s="4"/>
      <c r="BT66" s="133" t="s">
        <v>81</v>
      </c>
      <c r="BU66" s="133" t="s">
        <v>84</v>
      </c>
      <c r="BV66" s="133" t="s">
        <v>73</v>
      </c>
      <c r="BW66" s="133" t="s">
        <v>108</v>
      </c>
      <c r="BX66" s="133" t="s">
        <v>5</v>
      </c>
      <c r="CL66" s="133" t="s">
        <v>80</v>
      </c>
      <c r="CM66" s="133" t="s">
        <v>81</v>
      </c>
    </row>
    <row r="67" s="4" customFormat="1" ht="16.5" customHeight="1">
      <c r="A67" s="124" t="s">
        <v>82</v>
      </c>
      <c r="B67" s="63"/>
      <c r="C67" s="125"/>
      <c r="D67" s="125"/>
      <c r="E67" s="126" t="s">
        <v>109</v>
      </c>
      <c r="F67" s="126"/>
      <c r="G67" s="126"/>
      <c r="H67" s="126"/>
      <c r="I67" s="126"/>
      <c r="J67" s="125"/>
      <c r="K67" s="126" t="s">
        <v>110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>
        <f>'SO-031 - LBK 8f (1. rok p...'!J32</f>
        <v>0</v>
      </c>
      <c r="AH67" s="125"/>
      <c r="AI67" s="125"/>
      <c r="AJ67" s="125"/>
      <c r="AK67" s="125"/>
      <c r="AL67" s="125"/>
      <c r="AM67" s="125"/>
      <c r="AN67" s="127">
        <f>SUM(AG67,AT67)</f>
        <v>0</v>
      </c>
      <c r="AO67" s="125"/>
      <c r="AP67" s="125"/>
      <c r="AQ67" s="128" t="s">
        <v>83</v>
      </c>
      <c r="AR67" s="65"/>
      <c r="AS67" s="129">
        <v>0</v>
      </c>
      <c r="AT67" s="130">
        <f>ROUND(SUM(AV67:AW67),2)</f>
        <v>0</v>
      </c>
      <c r="AU67" s="131">
        <f>'SO-031 - LBK 8f (1. rok p...'!P85</f>
        <v>0</v>
      </c>
      <c r="AV67" s="130">
        <f>'SO-031 - LBK 8f (1. rok p...'!J35</f>
        <v>0</v>
      </c>
      <c r="AW67" s="130">
        <f>'SO-031 - LBK 8f (1. rok p...'!J36</f>
        <v>0</v>
      </c>
      <c r="AX67" s="130">
        <f>'SO-031 - LBK 8f (1. rok p...'!J37</f>
        <v>0</v>
      </c>
      <c r="AY67" s="130">
        <f>'SO-031 - LBK 8f (1. rok p...'!J38</f>
        <v>0</v>
      </c>
      <c r="AZ67" s="130">
        <f>'SO-031 - LBK 8f (1. rok p...'!F35</f>
        <v>0</v>
      </c>
      <c r="BA67" s="130">
        <f>'SO-031 - LBK 8f (1. rok p...'!F36</f>
        <v>0</v>
      </c>
      <c r="BB67" s="130">
        <f>'SO-031 - LBK 8f (1. rok p...'!F37</f>
        <v>0</v>
      </c>
      <c r="BC67" s="130">
        <f>'SO-031 - LBK 8f (1. rok p...'!F38</f>
        <v>0</v>
      </c>
      <c r="BD67" s="132">
        <f>'SO-031 - LBK 8f (1. rok p...'!F39</f>
        <v>0</v>
      </c>
      <c r="BE67" s="4"/>
      <c r="BT67" s="133" t="s">
        <v>81</v>
      </c>
      <c r="BV67" s="133" t="s">
        <v>73</v>
      </c>
      <c r="BW67" s="133" t="s">
        <v>111</v>
      </c>
      <c r="BX67" s="133" t="s">
        <v>108</v>
      </c>
      <c r="CL67" s="133" t="s">
        <v>80</v>
      </c>
    </row>
    <row r="68" s="4" customFormat="1" ht="16.5" customHeight="1">
      <c r="A68" s="124" t="s">
        <v>82</v>
      </c>
      <c r="B68" s="63"/>
      <c r="C68" s="125"/>
      <c r="D68" s="125"/>
      <c r="E68" s="126" t="s">
        <v>112</v>
      </c>
      <c r="F68" s="126"/>
      <c r="G68" s="126"/>
      <c r="H68" s="126"/>
      <c r="I68" s="126"/>
      <c r="J68" s="125"/>
      <c r="K68" s="126" t="s">
        <v>113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>
        <f>'SO-032 - LBK 8f (2. rok p...'!J32</f>
        <v>0</v>
      </c>
      <c r="AH68" s="125"/>
      <c r="AI68" s="125"/>
      <c r="AJ68" s="125"/>
      <c r="AK68" s="125"/>
      <c r="AL68" s="125"/>
      <c r="AM68" s="125"/>
      <c r="AN68" s="127">
        <f>SUM(AG68,AT68)</f>
        <v>0</v>
      </c>
      <c r="AO68" s="125"/>
      <c r="AP68" s="125"/>
      <c r="AQ68" s="128" t="s">
        <v>83</v>
      </c>
      <c r="AR68" s="65"/>
      <c r="AS68" s="129">
        <v>0</v>
      </c>
      <c r="AT68" s="130">
        <f>ROUND(SUM(AV68:AW68),2)</f>
        <v>0</v>
      </c>
      <c r="AU68" s="131">
        <f>'SO-032 - LBK 8f (2. rok p...'!P85</f>
        <v>0</v>
      </c>
      <c r="AV68" s="130">
        <f>'SO-032 - LBK 8f (2. rok p...'!J35</f>
        <v>0</v>
      </c>
      <c r="AW68" s="130">
        <f>'SO-032 - LBK 8f (2. rok p...'!J36</f>
        <v>0</v>
      </c>
      <c r="AX68" s="130">
        <f>'SO-032 - LBK 8f (2. rok p...'!J37</f>
        <v>0</v>
      </c>
      <c r="AY68" s="130">
        <f>'SO-032 - LBK 8f (2. rok p...'!J38</f>
        <v>0</v>
      </c>
      <c r="AZ68" s="130">
        <f>'SO-032 - LBK 8f (2. rok p...'!F35</f>
        <v>0</v>
      </c>
      <c r="BA68" s="130">
        <f>'SO-032 - LBK 8f (2. rok p...'!F36</f>
        <v>0</v>
      </c>
      <c r="BB68" s="130">
        <f>'SO-032 - LBK 8f (2. rok p...'!F37</f>
        <v>0</v>
      </c>
      <c r="BC68" s="130">
        <f>'SO-032 - LBK 8f (2. rok p...'!F38</f>
        <v>0</v>
      </c>
      <c r="BD68" s="132">
        <f>'SO-032 - LBK 8f (2. rok p...'!F39</f>
        <v>0</v>
      </c>
      <c r="BE68" s="4"/>
      <c r="BT68" s="133" t="s">
        <v>81</v>
      </c>
      <c r="BV68" s="133" t="s">
        <v>73</v>
      </c>
      <c r="BW68" s="133" t="s">
        <v>114</v>
      </c>
      <c r="BX68" s="133" t="s">
        <v>108</v>
      </c>
      <c r="CL68" s="133" t="s">
        <v>80</v>
      </c>
    </row>
    <row r="69" s="4" customFormat="1" ht="16.5" customHeight="1">
      <c r="A69" s="124" t="s">
        <v>82</v>
      </c>
      <c r="B69" s="63"/>
      <c r="C69" s="125"/>
      <c r="D69" s="125"/>
      <c r="E69" s="126" t="s">
        <v>115</v>
      </c>
      <c r="F69" s="126"/>
      <c r="G69" s="126"/>
      <c r="H69" s="126"/>
      <c r="I69" s="126"/>
      <c r="J69" s="125"/>
      <c r="K69" s="126" t="s">
        <v>116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7">
        <f>'SO-033 - LBK 8f (3. rok p...'!J32</f>
        <v>0</v>
      </c>
      <c r="AH69" s="125"/>
      <c r="AI69" s="125"/>
      <c r="AJ69" s="125"/>
      <c r="AK69" s="125"/>
      <c r="AL69" s="125"/>
      <c r="AM69" s="125"/>
      <c r="AN69" s="127">
        <f>SUM(AG69,AT69)</f>
        <v>0</v>
      </c>
      <c r="AO69" s="125"/>
      <c r="AP69" s="125"/>
      <c r="AQ69" s="128" t="s">
        <v>83</v>
      </c>
      <c r="AR69" s="65"/>
      <c r="AS69" s="129">
        <v>0</v>
      </c>
      <c r="AT69" s="130">
        <f>ROUND(SUM(AV69:AW69),2)</f>
        <v>0</v>
      </c>
      <c r="AU69" s="131">
        <f>'SO-033 - LBK 8f (3. rok p...'!P85</f>
        <v>0</v>
      </c>
      <c r="AV69" s="130">
        <f>'SO-033 - LBK 8f (3. rok p...'!J35</f>
        <v>0</v>
      </c>
      <c r="AW69" s="130">
        <f>'SO-033 - LBK 8f (3. rok p...'!J36</f>
        <v>0</v>
      </c>
      <c r="AX69" s="130">
        <f>'SO-033 - LBK 8f (3. rok p...'!J37</f>
        <v>0</v>
      </c>
      <c r="AY69" s="130">
        <f>'SO-033 - LBK 8f (3. rok p...'!J38</f>
        <v>0</v>
      </c>
      <c r="AZ69" s="130">
        <f>'SO-033 - LBK 8f (3. rok p...'!F35</f>
        <v>0</v>
      </c>
      <c r="BA69" s="130">
        <f>'SO-033 - LBK 8f (3. rok p...'!F36</f>
        <v>0</v>
      </c>
      <c r="BB69" s="130">
        <f>'SO-033 - LBK 8f (3. rok p...'!F37</f>
        <v>0</v>
      </c>
      <c r="BC69" s="130">
        <f>'SO-033 - LBK 8f (3. rok p...'!F38</f>
        <v>0</v>
      </c>
      <c r="BD69" s="132">
        <f>'SO-033 - LBK 8f (3. rok p...'!F39</f>
        <v>0</v>
      </c>
      <c r="BE69" s="4"/>
      <c r="BT69" s="133" t="s">
        <v>81</v>
      </c>
      <c r="BV69" s="133" t="s">
        <v>73</v>
      </c>
      <c r="BW69" s="133" t="s">
        <v>117</v>
      </c>
      <c r="BX69" s="133" t="s">
        <v>108</v>
      </c>
      <c r="CL69" s="133" t="s">
        <v>80</v>
      </c>
    </row>
    <row r="70" s="7" customFormat="1" ht="16.5" customHeight="1">
      <c r="A70" s="7"/>
      <c r="B70" s="111"/>
      <c r="C70" s="112"/>
      <c r="D70" s="113" t="s">
        <v>118</v>
      </c>
      <c r="E70" s="113"/>
      <c r="F70" s="113"/>
      <c r="G70" s="113"/>
      <c r="H70" s="113"/>
      <c r="I70" s="114"/>
      <c r="J70" s="113" t="s">
        <v>119</v>
      </c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5">
        <f>ROUND(SUM(AG71:AG74),2)</f>
        <v>0</v>
      </c>
      <c r="AH70" s="114"/>
      <c r="AI70" s="114"/>
      <c r="AJ70" s="114"/>
      <c r="AK70" s="114"/>
      <c r="AL70" s="114"/>
      <c r="AM70" s="114"/>
      <c r="AN70" s="116">
        <f>SUM(AG70,AT70)</f>
        <v>0</v>
      </c>
      <c r="AO70" s="114"/>
      <c r="AP70" s="114"/>
      <c r="AQ70" s="117" t="s">
        <v>77</v>
      </c>
      <c r="AR70" s="118"/>
      <c r="AS70" s="119">
        <f>ROUND(SUM(AS71:AS74),2)</f>
        <v>0</v>
      </c>
      <c r="AT70" s="120">
        <f>ROUND(SUM(AV70:AW70),2)</f>
        <v>0</v>
      </c>
      <c r="AU70" s="121">
        <f>ROUND(SUM(AU71:AU74),5)</f>
        <v>0</v>
      </c>
      <c r="AV70" s="120">
        <f>ROUND(AZ70*L29,2)</f>
        <v>0</v>
      </c>
      <c r="AW70" s="120">
        <f>ROUND(BA70*L30,2)</f>
        <v>0</v>
      </c>
      <c r="AX70" s="120">
        <f>ROUND(BB70*L29,2)</f>
        <v>0</v>
      </c>
      <c r="AY70" s="120">
        <f>ROUND(BC70*L30,2)</f>
        <v>0</v>
      </c>
      <c r="AZ70" s="120">
        <f>ROUND(SUM(AZ71:AZ74),2)</f>
        <v>0</v>
      </c>
      <c r="BA70" s="120">
        <f>ROUND(SUM(BA71:BA74),2)</f>
        <v>0</v>
      </c>
      <c r="BB70" s="120">
        <f>ROUND(SUM(BB71:BB74),2)</f>
        <v>0</v>
      </c>
      <c r="BC70" s="120">
        <f>ROUND(SUM(BC71:BC74),2)</f>
        <v>0</v>
      </c>
      <c r="BD70" s="122">
        <f>ROUND(SUM(BD71:BD74),2)</f>
        <v>0</v>
      </c>
      <c r="BE70" s="7"/>
      <c r="BS70" s="123" t="s">
        <v>70</v>
      </c>
      <c r="BT70" s="123" t="s">
        <v>78</v>
      </c>
      <c r="BV70" s="123" t="s">
        <v>73</v>
      </c>
      <c r="BW70" s="123" t="s">
        <v>120</v>
      </c>
      <c r="BX70" s="123" t="s">
        <v>5</v>
      </c>
      <c r="CL70" s="123" t="s">
        <v>80</v>
      </c>
      <c r="CM70" s="123" t="s">
        <v>81</v>
      </c>
    </row>
    <row r="71" s="4" customFormat="1" ht="16.5" customHeight="1">
      <c r="A71" s="124" t="s">
        <v>82</v>
      </c>
      <c r="B71" s="63"/>
      <c r="C71" s="125"/>
      <c r="D71" s="125"/>
      <c r="E71" s="126" t="s">
        <v>118</v>
      </c>
      <c r="F71" s="126"/>
      <c r="G71" s="126"/>
      <c r="H71" s="126"/>
      <c r="I71" s="126"/>
      <c r="J71" s="125"/>
      <c r="K71" s="126" t="s">
        <v>119</v>
      </c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7">
        <f>'SO-04 - Interakční prvek ...'!J30</f>
        <v>0</v>
      </c>
      <c r="AH71" s="125"/>
      <c r="AI71" s="125"/>
      <c r="AJ71" s="125"/>
      <c r="AK71" s="125"/>
      <c r="AL71" s="125"/>
      <c r="AM71" s="125"/>
      <c r="AN71" s="127">
        <f>SUM(AG71,AT71)</f>
        <v>0</v>
      </c>
      <c r="AO71" s="125"/>
      <c r="AP71" s="125"/>
      <c r="AQ71" s="128" t="s">
        <v>83</v>
      </c>
      <c r="AR71" s="65"/>
      <c r="AS71" s="129">
        <v>0</v>
      </c>
      <c r="AT71" s="130">
        <f>ROUND(SUM(AV71:AW71),2)</f>
        <v>0</v>
      </c>
      <c r="AU71" s="131">
        <f>'SO-04 - Interakční prvek ...'!P79</f>
        <v>0</v>
      </c>
      <c r="AV71" s="130">
        <f>'SO-04 - Interakční prvek ...'!J33</f>
        <v>0</v>
      </c>
      <c r="AW71" s="130">
        <f>'SO-04 - Interakční prvek ...'!J34</f>
        <v>0</v>
      </c>
      <c r="AX71" s="130">
        <f>'SO-04 - Interakční prvek ...'!J35</f>
        <v>0</v>
      </c>
      <c r="AY71" s="130">
        <f>'SO-04 - Interakční prvek ...'!J36</f>
        <v>0</v>
      </c>
      <c r="AZ71" s="130">
        <f>'SO-04 - Interakční prvek ...'!F33</f>
        <v>0</v>
      </c>
      <c r="BA71" s="130">
        <f>'SO-04 - Interakční prvek ...'!F34</f>
        <v>0</v>
      </c>
      <c r="BB71" s="130">
        <f>'SO-04 - Interakční prvek ...'!F35</f>
        <v>0</v>
      </c>
      <c r="BC71" s="130">
        <f>'SO-04 - Interakční prvek ...'!F36</f>
        <v>0</v>
      </c>
      <c r="BD71" s="132">
        <f>'SO-04 - Interakční prvek ...'!F37</f>
        <v>0</v>
      </c>
      <c r="BE71" s="4"/>
      <c r="BT71" s="133" t="s">
        <v>81</v>
      </c>
      <c r="BU71" s="133" t="s">
        <v>84</v>
      </c>
      <c r="BV71" s="133" t="s">
        <v>73</v>
      </c>
      <c r="BW71" s="133" t="s">
        <v>120</v>
      </c>
      <c r="BX71" s="133" t="s">
        <v>5</v>
      </c>
      <c r="CL71" s="133" t="s">
        <v>80</v>
      </c>
      <c r="CM71" s="133" t="s">
        <v>81</v>
      </c>
    </row>
    <row r="72" s="4" customFormat="1" ht="16.5" customHeight="1">
      <c r="A72" s="124" t="s">
        <v>82</v>
      </c>
      <c r="B72" s="63"/>
      <c r="C72" s="125"/>
      <c r="D72" s="125"/>
      <c r="E72" s="126" t="s">
        <v>121</v>
      </c>
      <c r="F72" s="126"/>
      <c r="G72" s="126"/>
      <c r="H72" s="126"/>
      <c r="I72" s="126"/>
      <c r="J72" s="125"/>
      <c r="K72" s="126" t="s">
        <v>122</v>
      </c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7">
        <f>'SO-041 - IP 25 (1. rok pě...'!J32</f>
        <v>0</v>
      </c>
      <c r="AH72" s="125"/>
      <c r="AI72" s="125"/>
      <c r="AJ72" s="125"/>
      <c r="AK72" s="125"/>
      <c r="AL72" s="125"/>
      <c r="AM72" s="125"/>
      <c r="AN72" s="127">
        <f>SUM(AG72,AT72)</f>
        <v>0</v>
      </c>
      <c r="AO72" s="125"/>
      <c r="AP72" s="125"/>
      <c r="AQ72" s="128" t="s">
        <v>83</v>
      </c>
      <c r="AR72" s="65"/>
      <c r="AS72" s="129">
        <v>0</v>
      </c>
      <c r="AT72" s="130">
        <f>ROUND(SUM(AV72:AW72),2)</f>
        <v>0</v>
      </c>
      <c r="AU72" s="131">
        <f>'SO-041 - IP 25 (1. rok pě...'!P85</f>
        <v>0</v>
      </c>
      <c r="AV72" s="130">
        <f>'SO-041 - IP 25 (1. rok pě...'!J35</f>
        <v>0</v>
      </c>
      <c r="AW72" s="130">
        <f>'SO-041 - IP 25 (1. rok pě...'!J36</f>
        <v>0</v>
      </c>
      <c r="AX72" s="130">
        <f>'SO-041 - IP 25 (1. rok pě...'!J37</f>
        <v>0</v>
      </c>
      <c r="AY72" s="130">
        <f>'SO-041 - IP 25 (1. rok pě...'!J38</f>
        <v>0</v>
      </c>
      <c r="AZ72" s="130">
        <f>'SO-041 - IP 25 (1. rok pě...'!F35</f>
        <v>0</v>
      </c>
      <c r="BA72" s="130">
        <f>'SO-041 - IP 25 (1. rok pě...'!F36</f>
        <v>0</v>
      </c>
      <c r="BB72" s="130">
        <f>'SO-041 - IP 25 (1. rok pě...'!F37</f>
        <v>0</v>
      </c>
      <c r="BC72" s="130">
        <f>'SO-041 - IP 25 (1. rok pě...'!F38</f>
        <v>0</v>
      </c>
      <c r="BD72" s="132">
        <f>'SO-041 - IP 25 (1. rok pě...'!F39</f>
        <v>0</v>
      </c>
      <c r="BE72" s="4"/>
      <c r="BT72" s="133" t="s">
        <v>81</v>
      </c>
      <c r="BV72" s="133" t="s">
        <v>73</v>
      </c>
      <c r="BW72" s="133" t="s">
        <v>123</v>
      </c>
      <c r="BX72" s="133" t="s">
        <v>120</v>
      </c>
      <c r="CL72" s="133" t="s">
        <v>80</v>
      </c>
    </row>
    <row r="73" s="4" customFormat="1" ht="16.5" customHeight="1">
      <c r="A73" s="124" t="s">
        <v>82</v>
      </c>
      <c r="B73" s="63"/>
      <c r="C73" s="125"/>
      <c r="D73" s="125"/>
      <c r="E73" s="126" t="s">
        <v>124</v>
      </c>
      <c r="F73" s="126"/>
      <c r="G73" s="126"/>
      <c r="H73" s="126"/>
      <c r="I73" s="126"/>
      <c r="J73" s="125"/>
      <c r="K73" s="126" t="s">
        <v>125</v>
      </c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7">
        <f>'SO-042 - IP 25 (2. rok pě...'!J32</f>
        <v>0</v>
      </c>
      <c r="AH73" s="125"/>
      <c r="AI73" s="125"/>
      <c r="AJ73" s="125"/>
      <c r="AK73" s="125"/>
      <c r="AL73" s="125"/>
      <c r="AM73" s="125"/>
      <c r="AN73" s="127">
        <f>SUM(AG73,AT73)</f>
        <v>0</v>
      </c>
      <c r="AO73" s="125"/>
      <c r="AP73" s="125"/>
      <c r="AQ73" s="128" t="s">
        <v>83</v>
      </c>
      <c r="AR73" s="65"/>
      <c r="AS73" s="129">
        <v>0</v>
      </c>
      <c r="AT73" s="130">
        <f>ROUND(SUM(AV73:AW73),2)</f>
        <v>0</v>
      </c>
      <c r="AU73" s="131">
        <f>'SO-042 - IP 25 (2. rok pě...'!P85</f>
        <v>0</v>
      </c>
      <c r="AV73" s="130">
        <f>'SO-042 - IP 25 (2. rok pě...'!J35</f>
        <v>0</v>
      </c>
      <c r="AW73" s="130">
        <f>'SO-042 - IP 25 (2. rok pě...'!J36</f>
        <v>0</v>
      </c>
      <c r="AX73" s="130">
        <f>'SO-042 - IP 25 (2. rok pě...'!J37</f>
        <v>0</v>
      </c>
      <c r="AY73" s="130">
        <f>'SO-042 - IP 25 (2. rok pě...'!J38</f>
        <v>0</v>
      </c>
      <c r="AZ73" s="130">
        <f>'SO-042 - IP 25 (2. rok pě...'!F35</f>
        <v>0</v>
      </c>
      <c r="BA73" s="130">
        <f>'SO-042 - IP 25 (2. rok pě...'!F36</f>
        <v>0</v>
      </c>
      <c r="BB73" s="130">
        <f>'SO-042 - IP 25 (2. rok pě...'!F37</f>
        <v>0</v>
      </c>
      <c r="BC73" s="130">
        <f>'SO-042 - IP 25 (2. rok pě...'!F38</f>
        <v>0</v>
      </c>
      <c r="BD73" s="132">
        <f>'SO-042 - IP 25 (2. rok pě...'!F39</f>
        <v>0</v>
      </c>
      <c r="BE73" s="4"/>
      <c r="BT73" s="133" t="s">
        <v>81</v>
      </c>
      <c r="BV73" s="133" t="s">
        <v>73</v>
      </c>
      <c r="BW73" s="133" t="s">
        <v>126</v>
      </c>
      <c r="BX73" s="133" t="s">
        <v>120</v>
      </c>
      <c r="CL73" s="133" t="s">
        <v>80</v>
      </c>
    </row>
    <row r="74" s="4" customFormat="1" ht="16.5" customHeight="1">
      <c r="A74" s="124" t="s">
        <v>82</v>
      </c>
      <c r="B74" s="63"/>
      <c r="C74" s="125"/>
      <c r="D74" s="125"/>
      <c r="E74" s="126" t="s">
        <v>127</v>
      </c>
      <c r="F74" s="126"/>
      <c r="G74" s="126"/>
      <c r="H74" s="126"/>
      <c r="I74" s="126"/>
      <c r="J74" s="125"/>
      <c r="K74" s="126" t="s">
        <v>128</v>
      </c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7">
        <f>'SO-043 - IP 25 (3. rok pě...'!J32</f>
        <v>0</v>
      </c>
      <c r="AH74" s="125"/>
      <c r="AI74" s="125"/>
      <c r="AJ74" s="125"/>
      <c r="AK74" s="125"/>
      <c r="AL74" s="125"/>
      <c r="AM74" s="125"/>
      <c r="AN74" s="127">
        <f>SUM(AG74,AT74)</f>
        <v>0</v>
      </c>
      <c r="AO74" s="125"/>
      <c r="AP74" s="125"/>
      <c r="AQ74" s="128" t="s">
        <v>83</v>
      </c>
      <c r="AR74" s="65"/>
      <c r="AS74" s="129">
        <v>0</v>
      </c>
      <c r="AT74" s="130">
        <f>ROUND(SUM(AV74:AW74),2)</f>
        <v>0</v>
      </c>
      <c r="AU74" s="131">
        <f>'SO-043 - IP 25 (3. rok pě...'!P85</f>
        <v>0</v>
      </c>
      <c r="AV74" s="130">
        <f>'SO-043 - IP 25 (3. rok pě...'!J35</f>
        <v>0</v>
      </c>
      <c r="AW74" s="130">
        <f>'SO-043 - IP 25 (3. rok pě...'!J36</f>
        <v>0</v>
      </c>
      <c r="AX74" s="130">
        <f>'SO-043 - IP 25 (3. rok pě...'!J37</f>
        <v>0</v>
      </c>
      <c r="AY74" s="130">
        <f>'SO-043 - IP 25 (3. rok pě...'!J38</f>
        <v>0</v>
      </c>
      <c r="AZ74" s="130">
        <f>'SO-043 - IP 25 (3. rok pě...'!F35</f>
        <v>0</v>
      </c>
      <c r="BA74" s="130">
        <f>'SO-043 - IP 25 (3. rok pě...'!F36</f>
        <v>0</v>
      </c>
      <c r="BB74" s="130">
        <f>'SO-043 - IP 25 (3. rok pě...'!F37</f>
        <v>0</v>
      </c>
      <c r="BC74" s="130">
        <f>'SO-043 - IP 25 (3. rok pě...'!F38</f>
        <v>0</v>
      </c>
      <c r="BD74" s="132">
        <f>'SO-043 - IP 25 (3. rok pě...'!F39</f>
        <v>0</v>
      </c>
      <c r="BE74" s="4"/>
      <c r="BT74" s="133" t="s">
        <v>81</v>
      </c>
      <c r="BV74" s="133" t="s">
        <v>73</v>
      </c>
      <c r="BW74" s="133" t="s">
        <v>129</v>
      </c>
      <c r="BX74" s="133" t="s">
        <v>120</v>
      </c>
      <c r="CL74" s="133" t="s">
        <v>80</v>
      </c>
    </row>
    <row r="75" s="7" customFormat="1" ht="16.5" customHeight="1">
      <c r="A75" s="7"/>
      <c r="B75" s="111"/>
      <c r="C75" s="112"/>
      <c r="D75" s="113" t="s">
        <v>130</v>
      </c>
      <c r="E75" s="113"/>
      <c r="F75" s="113"/>
      <c r="G75" s="113"/>
      <c r="H75" s="113"/>
      <c r="I75" s="114"/>
      <c r="J75" s="113" t="s">
        <v>131</v>
      </c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5">
        <f>ROUND(SUM(AG76:AG79),2)</f>
        <v>0</v>
      </c>
      <c r="AH75" s="114"/>
      <c r="AI75" s="114"/>
      <c r="AJ75" s="114"/>
      <c r="AK75" s="114"/>
      <c r="AL75" s="114"/>
      <c r="AM75" s="114"/>
      <c r="AN75" s="116">
        <f>SUM(AG75,AT75)</f>
        <v>0</v>
      </c>
      <c r="AO75" s="114"/>
      <c r="AP75" s="114"/>
      <c r="AQ75" s="117" t="s">
        <v>77</v>
      </c>
      <c r="AR75" s="118"/>
      <c r="AS75" s="119">
        <f>ROUND(SUM(AS76:AS79),2)</f>
        <v>0</v>
      </c>
      <c r="AT75" s="120">
        <f>ROUND(SUM(AV75:AW75),2)</f>
        <v>0</v>
      </c>
      <c r="AU75" s="121">
        <f>ROUND(SUM(AU76:AU79),5)</f>
        <v>0</v>
      </c>
      <c r="AV75" s="120">
        <f>ROUND(AZ75*L29,2)</f>
        <v>0</v>
      </c>
      <c r="AW75" s="120">
        <f>ROUND(BA75*L30,2)</f>
        <v>0</v>
      </c>
      <c r="AX75" s="120">
        <f>ROUND(BB75*L29,2)</f>
        <v>0</v>
      </c>
      <c r="AY75" s="120">
        <f>ROUND(BC75*L30,2)</f>
        <v>0</v>
      </c>
      <c r="AZ75" s="120">
        <f>ROUND(SUM(AZ76:AZ79),2)</f>
        <v>0</v>
      </c>
      <c r="BA75" s="120">
        <f>ROUND(SUM(BA76:BA79),2)</f>
        <v>0</v>
      </c>
      <c r="BB75" s="120">
        <f>ROUND(SUM(BB76:BB79),2)</f>
        <v>0</v>
      </c>
      <c r="BC75" s="120">
        <f>ROUND(SUM(BC76:BC79),2)</f>
        <v>0</v>
      </c>
      <c r="BD75" s="122">
        <f>ROUND(SUM(BD76:BD79),2)</f>
        <v>0</v>
      </c>
      <c r="BE75" s="7"/>
      <c r="BS75" s="123" t="s">
        <v>70</v>
      </c>
      <c r="BT75" s="123" t="s">
        <v>78</v>
      </c>
      <c r="BV75" s="123" t="s">
        <v>73</v>
      </c>
      <c r="BW75" s="123" t="s">
        <v>132</v>
      </c>
      <c r="BX75" s="123" t="s">
        <v>5</v>
      </c>
      <c r="CL75" s="123" t="s">
        <v>80</v>
      </c>
      <c r="CM75" s="123" t="s">
        <v>81</v>
      </c>
    </row>
    <row r="76" s="4" customFormat="1" ht="16.5" customHeight="1">
      <c r="A76" s="124" t="s">
        <v>82</v>
      </c>
      <c r="B76" s="63"/>
      <c r="C76" s="125"/>
      <c r="D76" s="125"/>
      <c r="E76" s="126" t="s">
        <v>130</v>
      </c>
      <c r="F76" s="126"/>
      <c r="G76" s="126"/>
      <c r="H76" s="126"/>
      <c r="I76" s="126"/>
      <c r="J76" s="125"/>
      <c r="K76" s="126" t="s">
        <v>131</v>
      </c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7">
        <f>'SO-05 - Interakční prvek ...'!J30</f>
        <v>0</v>
      </c>
      <c r="AH76" s="125"/>
      <c r="AI76" s="125"/>
      <c r="AJ76" s="125"/>
      <c r="AK76" s="125"/>
      <c r="AL76" s="125"/>
      <c r="AM76" s="125"/>
      <c r="AN76" s="127">
        <f>SUM(AG76,AT76)</f>
        <v>0</v>
      </c>
      <c r="AO76" s="125"/>
      <c r="AP76" s="125"/>
      <c r="AQ76" s="128" t="s">
        <v>83</v>
      </c>
      <c r="AR76" s="65"/>
      <c r="AS76" s="129">
        <v>0</v>
      </c>
      <c r="AT76" s="130">
        <f>ROUND(SUM(AV76:AW76),2)</f>
        <v>0</v>
      </c>
      <c r="AU76" s="131">
        <f>'SO-05 - Interakční prvek ...'!P79</f>
        <v>0</v>
      </c>
      <c r="AV76" s="130">
        <f>'SO-05 - Interakční prvek ...'!J33</f>
        <v>0</v>
      </c>
      <c r="AW76" s="130">
        <f>'SO-05 - Interakční prvek ...'!J34</f>
        <v>0</v>
      </c>
      <c r="AX76" s="130">
        <f>'SO-05 - Interakční prvek ...'!J35</f>
        <v>0</v>
      </c>
      <c r="AY76" s="130">
        <f>'SO-05 - Interakční prvek ...'!J36</f>
        <v>0</v>
      </c>
      <c r="AZ76" s="130">
        <f>'SO-05 - Interakční prvek ...'!F33</f>
        <v>0</v>
      </c>
      <c r="BA76" s="130">
        <f>'SO-05 - Interakční prvek ...'!F34</f>
        <v>0</v>
      </c>
      <c r="BB76" s="130">
        <f>'SO-05 - Interakční prvek ...'!F35</f>
        <v>0</v>
      </c>
      <c r="BC76" s="130">
        <f>'SO-05 - Interakční prvek ...'!F36</f>
        <v>0</v>
      </c>
      <c r="BD76" s="132">
        <f>'SO-05 - Interakční prvek ...'!F37</f>
        <v>0</v>
      </c>
      <c r="BE76" s="4"/>
      <c r="BT76" s="133" t="s">
        <v>81</v>
      </c>
      <c r="BU76" s="133" t="s">
        <v>84</v>
      </c>
      <c r="BV76" s="133" t="s">
        <v>73</v>
      </c>
      <c r="BW76" s="133" t="s">
        <v>132</v>
      </c>
      <c r="BX76" s="133" t="s">
        <v>5</v>
      </c>
      <c r="CL76" s="133" t="s">
        <v>80</v>
      </c>
      <c r="CM76" s="133" t="s">
        <v>81</v>
      </c>
    </row>
    <row r="77" s="4" customFormat="1" ht="16.5" customHeight="1">
      <c r="A77" s="124" t="s">
        <v>82</v>
      </c>
      <c r="B77" s="63"/>
      <c r="C77" s="125"/>
      <c r="D77" s="125"/>
      <c r="E77" s="126" t="s">
        <v>133</v>
      </c>
      <c r="F77" s="126"/>
      <c r="G77" s="126"/>
      <c r="H77" s="126"/>
      <c r="I77" s="126"/>
      <c r="J77" s="125"/>
      <c r="K77" s="126" t="s">
        <v>134</v>
      </c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7">
        <f>'SO-051 - IP N (1. rok pěs...'!J32</f>
        <v>0</v>
      </c>
      <c r="AH77" s="125"/>
      <c r="AI77" s="125"/>
      <c r="AJ77" s="125"/>
      <c r="AK77" s="125"/>
      <c r="AL77" s="125"/>
      <c r="AM77" s="125"/>
      <c r="AN77" s="127">
        <f>SUM(AG77,AT77)</f>
        <v>0</v>
      </c>
      <c r="AO77" s="125"/>
      <c r="AP77" s="125"/>
      <c r="AQ77" s="128" t="s">
        <v>83</v>
      </c>
      <c r="AR77" s="65"/>
      <c r="AS77" s="129">
        <v>0</v>
      </c>
      <c r="AT77" s="130">
        <f>ROUND(SUM(AV77:AW77),2)</f>
        <v>0</v>
      </c>
      <c r="AU77" s="131">
        <f>'SO-051 - IP N (1. rok pěs...'!P85</f>
        <v>0</v>
      </c>
      <c r="AV77" s="130">
        <f>'SO-051 - IP N (1. rok pěs...'!J35</f>
        <v>0</v>
      </c>
      <c r="AW77" s="130">
        <f>'SO-051 - IP N (1. rok pěs...'!J36</f>
        <v>0</v>
      </c>
      <c r="AX77" s="130">
        <f>'SO-051 - IP N (1. rok pěs...'!J37</f>
        <v>0</v>
      </c>
      <c r="AY77" s="130">
        <f>'SO-051 - IP N (1. rok pěs...'!J38</f>
        <v>0</v>
      </c>
      <c r="AZ77" s="130">
        <f>'SO-051 - IP N (1. rok pěs...'!F35</f>
        <v>0</v>
      </c>
      <c r="BA77" s="130">
        <f>'SO-051 - IP N (1. rok pěs...'!F36</f>
        <v>0</v>
      </c>
      <c r="BB77" s="130">
        <f>'SO-051 - IP N (1. rok pěs...'!F37</f>
        <v>0</v>
      </c>
      <c r="BC77" s="130">
        <f>'SO-051 - IP N (1. rok pěs...'!F38</f>
        <v>0</v>
      </c>
      <c r="BD77" s="132">
        <f>'SO-051 - IP N (1. rok pěs...'!F39</f>
        <v>0</v>
      </c>
      <c r="BE77" s="4"/>
      <c r="BT77" s="133" t="s">
        <v>81</v>
      </c>
      <c r="BV77" s="133" t="s">
        <v>73</v>
      </c>
      <c r="BW77" s="133" t="s">
        <v>135</v>
      </c>
      <c r="BX77" s="133" t="s">
        <v>132</v>
      </c>
      <c r="CL77" s="133" t="s">
        <v>80</v>
      </c>
    </row>
    <row r="78" s="4" customFormat="1" ht="16.5" customHeight="1">
      <c r="A78" s="124" t="s">
        <v>82</v>
      </c>
      <c r="B78" s="63"/>
      <c r="C78" s="125"/>
      <c r="D78" s="125"/>
      <c r="E78" s="126" t="s">
        <v>136</v>
      </c>
      <c r="F78" s="126"/>
      <c r="G78" s="126"/>
      <c r="H78" s="126"/>
      <c r="I78" s="126"/>
      <c r="J78" s="125"/>
      <c r="K78" s="126" t="s">
        <v>137</v>
      </c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7">
        <f>'SO-052 - IP N (2. rok pěs...'!J32</f>
        <v>0</v>
      </c>
      <c r="AH78" s="125"/>
      <c r="AI78" s="125"/>
      <c r="AJ78" s="125"/>
      <c r="AK78" s="125"/>
      <c r="AL78" s="125"/>
      <c r="AM78" s="125"/>
      <c r="AN78" s="127">
        <f>SUM(AG78,AT78)</f>
        <v>0</v>
      </c>
      <c r="AO78" s="125"/>
      <c r="AP78" s="125"/>
      <c r="AQ78" s="128" t="s">
        <v>83</v>
      </c>
      <c r="AR78" s="65"/>
      <c r="AS78" s="129">
        <v>0</v>
      </c>
      <c r="AT78" s="130">
        <f>ROUND(SUM(AV78:AW78),2)</f>
        <v>0</v>
      </c>
      <c r="AU78" s="131">
        <f>'SO-052 - IP N (2. rok pěs...'!P85</f>
        <v>0</v>
      </c>
      <c r="AV78" s="130">
        <f>'SO-052 - IP N (2. rok pěs...'!J35</f>
        <v>0</v>
      </c>
      <c r="AW78" s="130">
        <f>'SO-052 - IP N (2. rok pěs...'!J36</f>
        <v>0</v>
      </c>
      <c r="AX78" s="130">
        <f>'SO-052 - IP N (2. rok pěs...'!J37</f>
        <v>0</v>
      </c>
      <c r="AY78" s="130">
        <f>'SO-052 - IP N (2. rok pěs...'!J38</f>
        <v>0</v>
      </c>
      <c r="AZ78" s="130">
        <f>'SO-052 - IP N (2. rok pěs...'!F35</f>
        <v>0</v>
      </c>
      <c r="BA78" s="130">
        <f>'SO-052 - IP N (2. rok pěs...'!F36</f>
        <v>0</v>
      </c>
      <c r="BB78" s="130">
        <f>'SO-052 - IP N (2. rok pěs...'!F37</f>
        <v>0</v>
      </c>
      <c r="BC78" s="130">
        <f>'SO-052 - IP N (2. rok pěs...'!F38</f>
        <v>0</v>
      </c>
      <c r="BD78" s="132">
        <f>'SO-052 - IP N (2. rok pěs...'!F39</f>
        <v>0</v>
      </c>
      <c r="BE78" s="4"/>
      <c r="BT78" s="133" t="s">
        <v>81</v>
      </c>
      <c r="BV78" s="133" t="s">
        <v>73</v>
      </c>
      <c r="BW78" s="133" t="s">
        <v>138</v>
      </c>
      <c r="BX78" s="133" t="s">
        <v>132</v>
      </c>
      <c r="CL78" s="133" t="s">
        <v>80</v>
      </c>
    </row>
    <row r="79" s="4" customFormat="1" ht="16.5" customHeight="1">
      <c r="A79" s="124" t="s">
        <v>82</v>
      </c>
      <c r="B79" s="63"/>
      <c r="C79" s="125"/>
      <c r="D79" s="125"/>
      <c r="E79" s="126" t="s">
        <v>139</v>
      </c>
      <c r="F79" s="126"/>
      <c r="G79" s="126"/>
      <c r="H79" s="126"/>
      <c r="I79" s="126"/>
      <c r="J79" s="125"/>
      <c r="K79" s="126" t="s">
        <v>140</v>
      </c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7">
        <f>'SO-053 - IP N (3. rok pěs...'!J32</f>
        <v>0</v>
      </c>
      <c r="AH79" s="125"/>
      <c r="AI79" s="125"/>
      <c r="AJ79" s="125"/>
      <c r="AK79" s="125"/>
      <c r="AL79" s="125"/>
      <c r="AM79" s="125"/>
      <c r="AN79" s="127">
        <f>SUM(AG79,AT79)</f>
        <v>0</v>
      </c>
      <c r="AO79" s="125"/>
      <c r="AP79" s="125"/>
      <c r="AQ79" s="128" t="s">
        <v>83</v>
      </c>
      <c r="AR79" s="65"/>
      <c r="AS79" s="129">
        <v>0</v>
      </c>
      <c r="AT79" s="130">
        <f>ROUND(SUM(AV79:AW79),2)</f>
        <v>0</v>
      </c>
      <c r="AU79" s="131">
        <f>'SO-053 - IP N (3. rok pěs...'!P85</f>
        <v>0</v>
      </c>
      <c r="AV79" s="130">
        <f>'SO-053 - IP N (3. rok pěs...'!J35</f>
        <v>0</v>
      </c>
      <c r="AW79" s="130">
        <f>'SO-053 - IP N (3. rok pěs...'!J36</f>
        <v>0</v>
      </c>
      <c r="AX79" s="130">
        <f>'SO-053 - IP N (3. rok pěs...'!J37</f>
        <v>0</v>
      </c>
      <c r="AY79" s="130">
        <f>'SO-053 - IP N (3. rok pěs...'!J38</f>
        <v>0</v>
      </c>
      <c r="AZ79" s="130">
        <f>'SO-053 - IP N (3. rok pěs...'!F35</f>
        <v>0</v>
      </c>
      <c r="BA79" s="130">
        <f>'SO-053 - IP N (3. rok pěs...'!F36</f>
        <v>0</v>
      </c>
      <c r="BB79" s="130">
        <f>'SO-053 - IP N (3. rok pěs...'!F37</f>
        <v>0</v>
      </c>
      <c r="BC79" s="130">
        <f>'SO-053 - IP N (3. rok pěs...'!F38</f>
        <v>0</v>
      </c>
      <c r="BD79" s="132">
        <f>'SO-053 - IP N (3. rok pěs...'!F39</f>
        <v>0</v>
      </c>
      <c r="BE79" s="4"/>
      <c r="BT79" s="133" t="s">
        <v>81</v>
      </c>
      <c r="BV79" s="133" t="s">
        <v>73</v>
      </c>
      <c r="BW79" s="133" t="s">
        <v>141</v>
      </c>
      <c r="BX79" s="133" t="s">
        <v>132</v>
      </c>
      <c r="CL79" s="133" t="s">
        <v>80</v>
      </c>
    </row>
    <row r="80" s="7" customFormat="1" ht="16.5" customHeight="1">
      <c r="A80" s="124" t="s">
        <v>82</v>
      </c>
      <c r="B80" s="111"/>
      <c r="C80" s="112"/>
      <c r="D80" s="113" t="s">
        <v>142</v>
      </c>
      <c r="E80" s="113"/>
      <c r="F80" s="113"/>
      <c r="G80" s="113"/>
      <c r="H80" s="113"/>
      <c r="I80" s="114"/>
      <c r="J80" s="113" t="s">
        <v>143</v>
      </c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6">
        <f>'VRN - Vedlejší rozpočtové...'!J30</f>
        <v>0</v>
      </c>
      <c r="AH80" s="114"/>
      <c r="AI80" s="114"/>
      <c r="AJ80" s="114"/>
      <c r="AK80" s="114"/>
      <c r="AL80" s="114"/>
      <c r="AM80" s="114"/>
      <c r="AN80" s="116">
        <f>SUM(AG80,AT80)</f>
        <v>0</v>
      </c>
      <c r="AO80" s="114"/>
      <c r="AP80" s="114"/>
      <c r="AQ80" s="117" t="s">
        <v>77</v>
      </c>
      <c r="AR80" s="118"/>
      <c r="AS80" s="134">
        <v>0</v>
      </c>
      <c r="AT80" s="135">
        <f>ROUND(SUM(AV80:AW80),2)</f>
        <v>0</v>
      </c>
      <c r="AU80" s="136">
        <f>'VRN - Vedlejší rozpočtové...'!P83</f>
        <v>0</v>
      </c>
      <c r="AV80" s="135">
        <f>'VRN - Vedlejší rozpočtové...'!J33</f>
        <v>0</v>
      </c>
      <c r="AW80" s="135">
        <f>'VRN - Vedlejší rozpočtové...'!J34</f>
        <v>0</v>
      </c>
      <c r="AX80" s="135">
        <f>'VRN - Vedlejší rozpočtové...'!J35</f>
        <v>0</v>
      </c>
      <c r="AY80" s="135">
        <f>'VRN - Vedlejší rozpočtové...'!J36</f>
        <v>0</v>
      </c>
      <c r="AZ80" s="135">
        <f>'VRN - Vedlejší rozpočtové...'!F33</f>
        <v>0</v>
      </c>
      <c r="BA80" s="135">
        <f>'VRN - Vedlejší rozpočtové...'!F34</f>
        <v>0</v>
      </c>
      <c r="BB80" s="135">
        <f>'VRN - Vedlejší rozpočtové...'!F35</f>
        <v>0</v>
      </c>
      <c r="BC80" s="135">
        <f>'VRN - Vedlejší rozpočtové...'!F36</f>
        <v>0</v>
      </c>
      <c r="BD80" s="137">
        <f>'VRN - Vedlejší rozpočtové...'!F37</f>
        <v>0</v>
      </c>
      <c r="BE80" s="7"/>
      <c r="BT80" s="123" t="s">
        <v>78</v>
      </c>
      <c r="BV80" s="123" t="s">
        <v>73</v>
      </c>
      <c r="BW80" s="123" t="s">
        <v>144</v>
      </c>
      <c r="BX80" s="123" t="s">
        <v>5</v>
      </c>
      <c r="CL80" s="123" t="s">
        <v>19</v>
      </c>
      <c r="CM80" s="123" t="s">
        <v>81</v>
      </c>
    </row>
    <row r="81" s="2" customFormat="1" ht="30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4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</row>
    <row r="82" s="2" customFormat="1" ht="6.96" customHeight="1">
      <c r="A82" s="38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44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</row>
  </sheetData>
  <sheetProtection sheet="1" formatColumns="0" formatRows="0" objects="1" scenarios="1" spinCount="100000" saltValue="kg6GhI9ycIAv9AP+bLhTDY+sZQ+jPHxPYd50Z9hvNjHJgvBVIQSrUXxyTBPqJPiLmxu1pLwNwkzY5WYCSZV3+A==" hashValue="CrQKiOFyfD3uzNS7xdDVN5REIE6/xmJ7r2XOZApxUOmWR/dKFzPdr+HTUpFnCwoFVKCtvzHACP886qhMH4SHRg==" algorithmName="SHA-512" password="CC35"/>
  <mergeCells count="142">
    <mergeCell ref="E64:I64"/>
    <mergeCell ref="K64:AF64"/>
    <mergeCell ref="D65:H65"/>
    <mergeCell ref="J65:AF65"/>
    <mergeCell ref="K66:AF66"/>
    <mergeCell ref="E66:I66"/>
    <mergeCell ref="E67:I67"/>
    <mergeCell ref="K67:AF67"/>
    <mergeCell ref="K68:AF68"/>
    <mergeCell ref="E68:I68"/>
    <mergeCell ref="E69:I69"/>
    <mergeCell ref="K69:AF69"/>
    <mergeCell ref="J70:AF70"/>
    <mergeCell ref="D70:H70"/>
    <mergeCell ref="K71:AF71"/>
    <mergeCell ref="E71:I71"/>
    <mergeCell ref="K72:AF72"/>
    <mergeCell ref="E72:I72"/>
    <mergeCell ref="E73:I73"/>
    <mergeCell ref="K73:AF73"/>
    <mergeCell ref="E74:I74"/>
    <mergeCell ref="K74:AF74"/>
    <mergeCell ref="D75:H75"/>
    <mergeCell ref="J75:AF75"/>
    <mergeCell ref="K76:AF76"/>
    <mergeCell ref="E76:I76"/>
    <mergeCell ref="K77:AF77"/>
    <mergeCell ref="E77:I77"/>
    <mergeCell ref="K78:AF78"/>
    <mergeCell ref="E78:I78"/>
    <mergeCell ref="E79:I79"/>
    <mergeCell ref="K79:AF79"/>
    <mergeCell ref="D80:H80"/>
    <mergeCell ref="J80:AF80"/>
    <mergeCell ref="AG61:AM61"/>
    <mergeCell ref="AN61:AP61"/>
    <mergeCell ref="AG62:AM62"/>
    <mergeCell ref="AN62:AP62"/>
    <mergeCell ref="AG63:AM63"/>
    <mergeCell ref="AN63:AP63"/>
    <mergeCell ref="AN64:AP64"/>
    <mergeCell ref="AG64:AM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L45:AO45"/>
    <mergeCell ref="I52:AF52"/>
    <mergeCell ref="C52:G52"/>
    <mergeCell ref="J55:AF55"/>
    <mergeCell ref="D55:H55"/>
    <mergeCell ref="K56:AF56"/>
    <mergeCell ref="E56:I56"/>
    <mergeCell ref="K57:AF57"/>
    <mergeCell ref="E57:I57"/>
    <mergeCell ref="K58:AF58"/>
    <mergeCell ref="E58:I58"/>
    <mergeCell ref="K59:AF59"/>
    <mergeCell ref="E59:I59"/>
    <mergeCell ref="J60:AF60"/>
    <mergeCell ref="D60:H60"/>
    <mergeCell ref="E61:I61"/>
    <mergeCell ref="K61:AF61"/>
    <mergeCell ref="K62:AF62"/>
    <mergeCell ref="E62:I62"/>
    <mergeCell ref="K63:AF63"/>
    <mergeCell ref="E63:I63"/>
    <mergeCell ref="AM47:AN47"/>
    <mergeCell ref="AM49:AP49"/>
    <mergeCell ref="AS49:AT51"/>
    <mergeCell ref="AM50:AP50"/>
    <mergeCell ref="AN52:AP52"/>
    <mergeCell ref="AG52:AM52"/>
    <mergeCell ref="AG55:AM55"/>
    <mergeCell ref="AN55:AP55"/>
    <mergeCell ref="AN56:AP56"/>
    <mergeCell ref="AG56:AM56"/>
    <mergeCell ref="AN57:AP57"/>
    <mergeCell ref="AG57:AM57"/>
    <mergeCell ref="AN58:AP58"/>
    <mergeCell ref="AG58:AM58"/>
    <mergeCell ref="AG59:AM59"/>
    <mergeCell ref="AN59:AP59"/>
    <mergeCell ref="AN60:AP60"/>
    <mergeCell ref="AG60:AM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-01 - biokoridor LBK 8c'!C2" display="/"/>
    <hyperlink ref="A57" location="'SO-011 - LBK 8c (1. rok p...'!C2" display="/"/>
    <hyperlink ref="A58" location="'SO-012 - LBK 8c (2. rok p...'!C2" display="/"/>
    <hyperlink ref="A59" location="'SO-013 - LBK 8c (3. rok p...'!C2" display="/"/>
    <hyperlink ref="A61" location="'SO-02 - biokoridor LBK 8d'!C2" display="/"/>
    <hyperlink ref="A62" location="'SO-021 - LBK 8d (1. rok p...'!C2" display="/"/>
    <hyperlink ref="A63" location="'SO-022 - LBK 8d (2. rok p...'!C2" display="/"/>
    <hyperlink ref="A64" location="'SO-023 - LBK 8d (3. rok p...'!C2" display="/"/>
    <hyperlink ref="A66" location="'SO-03 - biokoridor LBK 8f'!C2" display="/"/>
    <hyperlink ref="A67" location="'SO-031 - LBK 8f (1. rok p...'!C2" display="/"/>
    <hyperlink ref="A68" location="'SO-032 - LBK 8f (2. rok p...'!C2" display="/"/>
    <hyperlink ref="A69" location="'SO-033 - LBK 8f (3. rok p...'!C2" display="/"/>
    <hyperlink ref="A71" location="'SO-04 - Interakční prvek ...'!C2" display="/"/>
    <hyperlink ref="A72" location="'SO-041 - IP 25 (1. rok pě...'!C2" display="/"/>
    <hyperlink ref="A73" location="'SO-042 - IP 25 (2. rok pě...'!C2" display="/"/>
    <hyperlink ref="A74" location="'SO-043 - IP 25 (3. rok pě...'!C2" display="/"/>
    <hyperlink ref="A76" location="'SO-05 - Interakční prvek ...'!C2" display="/"/>
    <hyperlink ref="A77" location="'SO-051 - IP N (1. rok pěs...'!C2" display="/"/>
    <hyperlink ref="A78" location="'SO-052 - IP N (2. rok pěs...'!C2" display="/"/>
    <hyperlink ref="A79" location="'SO-053 - IP N (3. rok pěs...'!C2" display="/"/>
    <hyperlink ref="A8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146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668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80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3. 5. 2021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32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ROUND((SUM(BE79:BE158)),  2)</f>
        <v>0</v>
      </c>
      <c r="G33" s="38"/>
      <c r="H33" s="38"/>
      <c r="I33" s="157">
        <v>0.20999999999999999</v>
      </c>
      <c r="J33" s="156">
        <f>ROUND(((SUM(BE79:BE158))*I33),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ROUND((SUM(BF79:BF158)),  2)</f>
        <v>0</v>
      </c>
      <c r="G34" s="38"/>
      <c r="H34" s="38"/>
      <c r="I34" s="157">
        <v>0.14999999999999999</v>
      </c>
      <c r="J34" s="156">
        <f>ROUND(((SUM(BF79:BF158))*I34),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ROUND((SUM(BG79:BG158)),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ROUND((SUM(BH79:BH158)),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ROUND((SUM(BI79:BI158)),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148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PD na realizaci PEO a EKO opatření v k.ú. Zaječí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146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SO-03 - biokoridor LBK 8f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Zaječí</v>
      </c>
      <c r="G52" s="40"/>
      <c r="H52" s="40"/>
      <c r="I52" s="32" t="s">
        <v>23</v>
      </c>
      <c r="J52" s="72" t="str">
        <f>IF(J12="","",J12)</f>
        <v>3. 5. 2021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SPÚ ČR, KPÚ pro JMK, Pobočka Břeclav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149</v>
      </c>
      <c r="D57" s="171"/>
      <c r="E57" s="171"/>
      <c r="F57" s="171"/>
      <c r="G57" s="171"/>
      <c r="H57" s="171"/>
      <c r="I57" s="171"/>
      <c r="J57" s="172" t="s">
        <v>150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151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152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PD na realizaci PEO a EKO opatření v k.ú. Zaječí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146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SO-03 - biokoridor LBK 8f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Zaječí</v>
      </c>
      <c r="G73" s="40"/>
      <c r="H73" s="40"/>
      <c r="I73" s="32" t="s">
        <v>23</v>
      </c>
      <c r="J73" s="72" t="str">
        <f>IF(J12="","",J12)</f>
        <v>3. 5. 2021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5.65" customHeight="1">
      <c r="A75" s="38"/>
      <c r="B75" s="39"/>
      <c r="C75" s="32" t="s">
        <v>25</v>
      </c>
      <c r="D75" s="40"/>
      <c r="E75" s="40"/>
      <c r="F75" s="27" t="str">
        <f>E15</f>
        <v>SPÚ ČR, KPÚ pro JMK, Pobočka Břeclav</v>
      </c>
      <c r="G75" s="40"/>
      <c r="H75" s="40"/>
      <c r="I75" s="32" t="s">
        <v>31</v>
      </c>
      <c r="J75" s="36" t="str">
        <f>E21</f>
        <v>Agroprojekt PSO s.r.o.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34</v>
      </c>
      <c r="J76" s="36" t="str">
        <f>E24</f>
        <v>Agroprojekt PSO s.r.o.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153</v>
      </c>
      <c r="D78" s="177" t="s">
        <v>56</v>
      </c>
      <c r="E78" s="177" t="s">
        <v>52</v>
      </c>
      <c r="F78" s="177" t="s">
        <v>53</v>
      </c>
      <c r="G78" s="177" t="s">
        <v>154</v>
      </c>
      <c r="H78" s="177" t="s">
        <v>155</v>
      </c>
      <c r="I78" s="177" t="s">
        <v>156</v>
      </c>
      <c r="J78" s="177" t="s">
        <v>150</v>
      </c>
      <c r="K78" s="178" t="s">
        <v>157</v>
      </c>
      <c r="L78" s="179"/>
      <c r="M78" s="92" t="s">
        <v>19</v>
      </c>
      <c r="N78" s="93" t="s">
        <v>41</v>
      </c>
      <c r="O78" s="93" t="s">
        <v>158</v>
      </c>
      <c r="P78" s="93" t="s">
        <v>159</v>
      </c>
      <c r="Q78" s="93" t="s">
        <v>160</v>
      </c>
      <c r="R78" s="93" t="s">
        <v>161</v>
      </c>
      <c r="S78" s="93" t="s">
        <v>162</v>
      </c>
      <c r="T78" s="94" t="s">
        <v>163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164</v>
      </c>
      <c r="D79" s="40"/>
      <c r="E79" s="40"/>
      <c r="F79" s="40"/>
      <c r="G79" s="40"/>
      <c r="H79" s="40"/>
      <c r="I79" s="40"/>
      <c r="J79" s="180">
        <f>BK79</f>
        <v>0</v>
      </c>
      <c r="K79" s="40"/>
      <c r="L79" s="44"/>
      <c r="M79" s="95"/>
      <c r="N79" s="181"/>
      <c r="O79" s="96"/>
      <c r="P79" s="182">
        <f>SUM(P80:P158)</f>
        <v>0</v>
      </c>
      <c r="Q79" s="96"/>
      <c r="R79" s="182">
        <f>SUM(R80:R158)</f>
        <v>0.09434039000000001</v>
      </c>
      <c r="S79" s="96"/>
      <c r="T79" s="183">
        <f>SUM(T80:T158)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70</v>
      </c>
      <c r="AU79" s="17" t="s">
        <v>151</v>
      </c>
      <c r="BK79" s="184">
        <f>SUM(BK80:BK158)</f>
        <v>0</v>
      </c>
    </row>
    <row r="80" s="2" customFormat="1">
      <c r="A80" s="38"/>
      <c r="B80" s="39"/>
      <c r="C80" s="185" t="s">
        <v>78</v>
      </c>
      <c r="D80" s="185" t="s">
        <v>165</v>
      </c>
      <c r="E80" s="186" t="s">
        <v>180</v>
      </c>
      <c r="F80" s="187" t="s">
        <v>181</v>
      </c>
      <c r="G80" s="188" t="s">
        <v>168</v>
      </c>
      <c r="H80" s="189">
        <v>50</v>
      </c>
      <c r="I80" s="190"/>
      <c r="J80" s="191">
        <f>ROUND(I80*H80,2)</f>
        <v>0</v>
      </c>
      <c r="K80" s="187" t="s">
        <v>169</v>
      </c>
      <c r="L80" s="44"/>
      <c r="M80" s="192" t="s">
        <v>19</v>
      </c>
      <c r="N80" s="193" t="s">
        <v>42</v>
      </c>
      <c r="O80" s="84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6" t="s">
        <v>170</v>
      </c>
      <c r="AT80" s="196" t="s">
        <v>165</v>
      </c>
      <c r="AU80" s="196" t="s">
        <v>71</v>
      </c>
      <c r="AY80" s="17" t="s">
        <v>171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7" t="s">
        <v>78</v>
      </c>
      <c r="BK80" s="197">
        <f>ROUND(I80*H80,2)</f>
        <v>0</v>
      </c>
      <c r="BL80" s="17" t="s">
        <v>170</v>
      </c>
      <c r="BM80" s="196" t="s">
        <v>669</v>
      </c>
    </row>
    <row r="81" s="2" customFormat="1">
      <c r="A81" s="38"/>
      <c r="B81" s="39"/>
      <c r="C81" s="40"/>
      <c r="D81" s="198" t="s">
        <v>173</v>
      </c>
      <c r="E81" s="40"/>
      <c r="F81" s="199" t="s">
        <v>183</v>
      </c>
      <c r="G81" s="40"/>
      <c r="H81" s="40"/>
      <c r="I81" s="200"/>
      <c r="J81" s="40"/>
      <c r="K81" s="40"/>
      <c r="L81" s="44"/>
      <c r="M81" s="201"/>
      <c r="N81" s="20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173</v>
      </c>
      <c r="AU81" s="17" t="s">
        <v>71</v>
      </c>
    </row>
    <row r="82" s="10" customFormat="1">
      <c r="A82" s="10"/>
      <c r="B82" s="203"/>
      <c r="C82" s="204"/>
      <c r="D82" s="198" t="s">
        <v>175</v>
      </c>
      <c r="E82" s="205" t="s">
        <v>19</v>
      </c>
      <c r="F82" s="206" t="s">
        <v>670</v>
      </c>
      <c r="G82" s="204"/>
      <c r="H82" s="207">
        <v>50</v>
      </c>
      <c r="I82" s="208"/>
      <c r="J82" s="204"/>
      <c r="K82" s="204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175</v>
      </c>
      <c r="AU82" s="213" t="s">
        <v>71</v>
      </c>
      <c r="AV82" s="10" t="s">
        <v>81</v>
      </c>
      <c r="AW82" s="10" t="s">
        <v>33</v>
      </c>
      <c r="AX82" s="10" t="s">
        <v>78</v>
      </c>
      <c r="AY82" s="213" t="s">
        <v>171</v>
      </c>
    </row>
    <row r="83" s="2" customFormat="1" ht="33" customHeight="1">
      <c r="A83" s="38"/>
      <c r="B83" s="39"/>
      <c r="C83" s="185" t="s">
        <v>81</v>
      </c>
      <c r="D83" s="185" t="s">
        <v>165</v>
      </c>
      <c r="E83" s="186" t="s">
        <v>588</v>
      </c>
      <c r="F83" s="187" t="s">
        <v>589</v>
      </c>
      <c r="G83" s="188" t="s">
        <v>168</v>
      </c>
      <c r="H83" s="189">
        <v>200</v>
      </c>
      <c r="I83" s="190"/>
      <c r="J83" s="191">
        <f>ROUND(I83*H83,2)</f>
        <v>0</v>
      </c>
      <c r="K83" s="187" t="s">
        <v>169</v>
      </c>
      <c r="L83" s="44"/>
      <c r="M83" s="192" t="s">
        <v>19</v>
      </c>
      <c r="N83" s="193" t="s">
        <v>42</v>
      </c>
      <c r="O83" s="84"/>
      <c r="P83" s="194">
        <f>O83*H83</f>
        <v>0</v>
      </c>
      <c r="Q83" s="194">
        <v>0</v>
      </c>
      <c r="R83" s="194">
        <f>Q83*H83</f>
        <v>0</v>
      </c>
      <c r="S83" s="194">
        <v>0</v>
      </c>
      <c r="T83" s="195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96" t="s">
        <v>170</v>
      </c>
      <c r="AT83" s="196" t="s">
        <v>165</v>
      </c>
      <c r="AU83" s="196" t="s">
        <v>71</v>
      </c>
      <c r="AY83" s="17" t="s">
        <v>171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7" t="s">
        <v>78</v>
      </c>
      <c r="BK83" s="197">
        <f>ROUND(I83*H83,2)</f>
        <v>0</v>
      </c>
      <c r="BL83" s="17" t="s">
        <v>170</v>
      </c>
      <c r="BM83" s="196" t="s">
        <v>671</v>
      </c>
    </row>
    <row r="84" s="2" customFormat="1">
      <c r="A84" s="38"/>
      <c r="B84" s="39"/>
      <c r="C84" s="40"/>
      <c r="D84" s="198" t="s">
        <v>173</v>
      </c>
      <c r="E84" s="40"/>
      <c r="F84" s="199" t="s">
        <v>591</v>
      </c>
      <c r="G84" s="40"/>
      <c r="H84" s="40"/>
      <c r="I84" s="200"/>
      <c r="J84" s="40"/>
      <c r="K84" s="40"/>
      <c r="L84" s="44"/>
      <c r="M84" s="201"/>
      <c r="N84" s="202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173</v>
      </c>
      <c r="AU84" s="17" t="s">
        <v>71</v>
      </c>
    </row>
    <row r="85" s="10" customFormat="1">
      <c r="A85" s="10"/>
      <c r="B85" s="203"/>
      <c r="C85" s="204"/>
      <c r="D85" s="198" t="s">
        <v>175</v>
      </c>
      <c r="E85" s="205" t="s">
        <v>19</v>
      </c>
      <c r="F85" s="206" t="s">
        <v>672</v>
      </c>
      <c r="G85" s="204"/>
      <c r="H85" s="207">
        <v>200</v>
      </c>
      <c r="I85" s="208"/>
      <c r="J85" s="204"/>
      <c r="K85" s="204"/>
      <c r="L85" s="209"/>
      <c r="M85" s="210"/>
      <c r="N85" s="211"/>
      <c r="O85" s="211"/>
      <c r="P85" s="211"/>
      <c r="Q85" s="211"/>
      <c r="R85" s="211"/>
      <c r="S85" s="211"/>
      <c r="T85" s="21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3" t="s">
        <v>175</v>
      </c>
      <c r="AU85" s="213" t="s">
        <v>71</v>
      </c>
      <c r="AV85" s="10" t="s">
        <v>81</v>
      </c>
      <c r="AW85" s="10" t="s">
        <v>33</v>
      </c>
      <c r="AX85" s="10" t="s">
        <v>78</v>
      </c>
      <c r="AY85" s="213" t="s">
        <v>171</v>
      </c>
    </row>
    <row r="86" s="2" customFormat="1">
      <c r="A86" s="38"/>
      <c r="B86" s="39"/>
      <c r="C86" s="185" t="s">
        <v>188</v>
      </c>
      <c r="D86" s="185" t="s">
        <v>165</v>
      </c>
      <c r="E86" s="186" t="s">
        <v>593</v>
      </c>
      <c r="F86" s="187" t="s">
        <v>594</v>
      </c>
      <c r="G86" s="188" t="s">
        <v>168</v>
      </c>
      <c r="H86" s="189">
        <v>250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673</v>
      </c>
    </row>
    <row r="87" s="2" customFormat="1">
      <c r="A87" s="38"/>
      <c r="B87" s="39"/>
      <c r="C87" s="40"/>
      <c r="D87" s="198" t="s">
        <v>173</v>
      </c>
      <c r="E87" s="40"/>
      <c r="F87" s="199" t="s">
        <v>596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10" customFormat="1">
      <c r="A88" s="10"/>
      <c r="B88" s="203"/>
      <c r="C88" s="204"/>
      <c r="D88" s="198" t="s">
        <v>175</v>
      </c>
      <c r="E88" s="205" t="s">
        <v>19</v>
      </c>
      <c r="F88" s="206" t="s">
        <v>674</v>
      </c>
      <c r="G88" s="204"/>
      <c r="H88" s="207">
        <v>250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175</v>
      </c>
      <c r="AU88" s="213" t="s">
        <v>71</v>
      </c>
      <c r="AV88" s="10" t="s">
        <v>81</v>
      </c>
      <c r="AW88" s="10" t="s">
        <v>33</v>
      </c>
      <c r="AX88" s="10" t="s">
        <v>78</v>
      </c>
      <c r="AY88" s="213" t="s">
        <v>171</v>
      </c>
    </row>
    <row r="89" s="2" customFormat="1">
      <c r="A89" s="38"/>
      <c r="B89" s="39"/>
      <c r="C89" s="185" t="s">
        <v>170</v>
      </c>
      <c r="D89" s="185" t="s">
        <v>165</v>
      </c>
      <c r="E89" s="186" t="s">
        <v>233</v>
      </c>
      <c r="F89" s="187" t="s">
        <v>234</v>
      </c>
      <c r="G89" s="188" t="s">
        <v>235</v>
      </c>
      <c r="H89" s="189">
        <v>1</v>
      </c>
      <c r="I89" s="190"/>
      <c r="J89" s="191">
        <f>ROUND(I89*H89,2)</f>
        <v>0</v>
      </c>
      <c r="K89" s="187" t="s">
        <v>169</v>
      </c>
      <c r="L89" s="44"/>
      <c r="M89" s="192" t="s">
        <v>19</v>
      </c>
      <c r="N89" s="193" t="s">
        <v>42</v>
      </c>
      <c r="O89" s="84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170</v>
      </c>
      <c r="AT89" s="196" t="s">
        <v>165</v>
      </c>
      <c r="AU89" s="196" t="s">
        <v>71</v>
      </c>
      <c r="AY89" s="17" t="s">
        <v>171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78</v>
      </c>
      <c r="BK89" s="197">
        <f>ROUND(I89*H89,2)</f>
        <v>0</v>
      </c>
      <c r="BL89" s="17" t="s">
        <v>170</v>
      </c>
      <c r="BM89" s="196" t="s">
        <v>675</v>
      </c>
    </row>
    <row r="90" s="2" customFormat="1">
      <c r="A90" s="38"/>
      <c r="B90" s="39"/>
      <c r="C90" s="40"/>
      <c r="D90" s="198" t="s">
        <v>173</v>
      </c>
      <c r="E90" s="40"/>
      <c r="F90" s="199" t="s">
        <v>237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173</v>
      </c>
      <c r="AU90" s="17" t="s">
        <v>71</v>
      </c>
    </row>
    <row r="91" s="10" customFormat="1">
      <c r="A91" s="10"/>
      <c r="B91" s="203"/>
      <c r="C91" s="204"/>
      <c r="D91" s="198" t="s">
        <v>175</v>
      </c>
      <c r="E91" s="205" t="s">
        <v>19</v>
      </c>
      <c r="F91" s="206" t="s">
        <v>676</v>
      </c>
      <c r="G91" s="204"/>
      <c r="H91" s="207">
        <v>1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175</v>
      </c>
      <c r="AU91" s="213" t="s">
        <v>71</v>
      </c>
      <c r="AV91" s="10" t="s">
        <v>81</v>
      </c>
      <c r="AW91" s="10" t="s">
        <v>33</v>
      </c>
      <c r="AX91" s="10" t="s">
        <v>78</v>
      </c>
      <c r="AY91" s="213" t="s">
        <v>171</v>
      </c>
    </row>
    <row r="92" s="2" customFormat="1" ht="21.75" customHeight="1">
      <c r="A92" s="38"/>
      <c r="B92" s="39"/>
      <c r="C92" s="185" t="s">
        <v>201</v>
      </c>
      <c r="D92" s="185" t="s">
        <v>165</v>
      </c>
      <c r="E92" s="186" t="s">
        <v>240</v>
      </c>
      <c r="F92" s="187" t="s">
        <v>241</v>
      </c>
      <c r="G92" s="188" t="s">
        <v>235</v>
      </c>
      <c r="H92" s="189">
        <v>1</v>
      </c>
      <c r="I92" s="190"/>
      <c r="J92" s="191">
        <f>ROUND(I92*H92,2)</f>
        <v>0</v>
      </c>
      <c r="K92" s="187" t="s">
        <v>169</v>
      </c>
      <c r="L92" s="44"/>
      <c r="M92" s="192" t="s">
        <v>19</v>
      </c>
      <c r="N92" s="193" t="s">
        <v>42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170</v>
      </c>
      <c r="AT92" s="196" t="s">
        <v>165</v>
      </c>
      <c r="AU92" s="196" t="s">
        <v>71</v>
      </c>
      <c r="AY92" s="17" t="s">
        <v>171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78</v>
      </c>
      <c r="BK92" s="197">
        <f>ROUND(I92*H92,2)</f>
        <v>0</v>
      </c>
      <c r="BL92" s="17" t="s">
        <v>170</v>
      </c>
      <c r="BM92" s="196" t="s">
        <v>677</v>
      </c>
    </row>
    <row r="93" s="2" customFormat="1">
      <c r="A93" s="38"/>
      <c r="B93" s="39"/>
      <c r="C93" s="40"/>
      <c r="D93" s="198" t="s">
        <v>173</v>
      </c>
      <c r="E93" s="40"/>
      <c r="F93" s="199" t="s">
        <v>243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173</v>
      </c>
      <c r="AU93" s="17" t="s">
        <v>71</v>
      </c>
    </row>
    <row r="94" s="10" customFormat="1">
      <c r="A94" s="10"/>
      <c r="B94" s="203"/>
      <c r="C94" s="204"/>
      <c r="D94" s="198" t="s">
        <v>175</v>
      </c>
      <c r="E94" s="205" t="s">
        <v>19</v>
      </c>
      <c r="F94" s="206" t="s">
        <v>676</v>
      </c>
      <c r="G94" s="204"/>
      <c r="H94" s="207">
        <v>1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175</v>
      </c>
      <c r="AU94" s="213" t="s">
        <v>71</v>
      </c>
      <c r="AV94" s="10" t="s">
        <v>81</v>
      </c>
      <c r="AW94" s="10" t="s">
        <v>33</v>
      </c>
      <c r="AX94" s="10" t="s">
        <v>78</v>
      </c>
      <c r="AY94" s="213" t="s">
        <v>171</v>
      </c>
    </row>
    <row r="95" s="2" customFormat="1">
      <c r="A95" s="38"/>
      <c r="B95" s="39"/>
      <c r="C95" s="185" t="s">
        <v>209</v>
      </c>
      <c r="D95" s="185" t="s">
        <v>165</v>
      </c>
      <c r="E95" s="186" t="s">
        <v>245</v>
      </c>
      <c r="F95" s="187" t="s">
        <v>246</v>
      </c>
      <c r="G95" s="188" t="s">
        <v>235</v>
      </c>
      <c r="H95" s="189">
        <v>1</v>
      </c>
      <c r="I95" s="190"/>
      <c r="J95" s="191">
        <f>ROUND(I95*H95,2)</f>
        <v>0</v>
      </c>
      <c r="K95" s="187" t="s">
        <v>169</v>
      </c>
      <c r="L95" s="44"/>
      <c r="M95" s="192" t="s">
        <v>19</v>
      </c>
      <c r="N95" s="193" t="s">
        <v>42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170</v>
      </c>
      <c r="AT95" s="196" t="s">
        <v>165</v>
      </c>
      <c r="AU95" s="196" t="s">
        <v>71</v>
      </c>
      <c r="AY95" s="17" t="s">
        <v>171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78</v>
      </c>
      <c r="BK95" s="197">
        <f>ROUND(I95*H95,2)</f>
        <v>0</v>
      </c>
      <c r="BL95" s="17" t="s">
        <v>170</v>
      </c>
      <c r="BM95" s="196" t="s">
        <v>678</v>
      </c>
    </row>
    <row r="96" s="2" customFormat="1">
      <c r="A96" s="38"/>
      <c r="B96" s="39"/>
      <c r="C96" s="40"/>
      <c r="D96" s="198" t="s">
        <v>173</v>
      </c>
      <c r="E96" s="40"/>
      <c r="F96" s="199" t="s">
        <v>248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173</v>
      </c>
      <c r="AU96" s="17" t="s">
        <v>71</v>
      </c>
    </row>
    <row r="97" s="10" customFormat="1">
      <c r="A97" s="10"/>
      <c r="B97" s="203"/>
      <c r="C97" s="204"/>
      <c r="D97" s="198" t="s">
        <v>175</v>
      </c>
      <c r="E97" s="205" t="s">
        <v>19</v>
      </c>
      <c r="F97" s="206" t="s">
        <v>679</v>
      </c>
      <c r="G97" s="204"/>
      <c r="H97" s="207">
        <v>1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175</v>
      </c>
      <c r="AU97" s="213" t="s">
        <v>71</v>
      </c>
      <c r="AV97" s="10" t="s">
        <v>81</v>
      </c>
      <c r="AW97" s="10" t="s">
        <v>33</v>
      </c>
      <c r="AX97" s="10" t="s">
        <v>78</v>
      </c>
      <c r="AY97" s="213" t="s">
        <v>171</v>
      </c>
    </row>
    <row r="98" s="2" customFormat="1" ht="16.5" customHeight="1">
      <c r="A98" s="38"/>
      <c r="B98" s="39"/>
      <c r="C98" s="185" t="s">
        <v>216</v>
      </c>
      <c r="D98" s="185" t="s">
        <v>165</v>
      </c>
      <c r="E98" s="186" t="s">
        <v>223</v>
      </c>
      <c r="F98" s="187" t="s">
        <v>224</v>
      </c>
      <c r="G98" s="188" t="s">
        <v>225</v>
      </c>
      <c r="H98" s="189">
        <v>3</v>
      </c>
      <c r="I98" s="190"/>
      <c r="J98" s="191">
        <f>ROUND(I98*H98,2)</f>
        <v>0</v>
      </c>
      <c r="K98" s="187" t="s">
        <v>169</v>
      </c>
      <c r="L98" s="44"/>
      <c r="M98" s="192" t="s">
        <v>19</v>
      </c>
      <c r="N98" s="193" t="s">
        <v>42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170</v>
      </c>
      <c r="AT98" s="196" t="s">
        <v>165</v>
      </c>
      <c r="AU98" s="196" t="s">
        <v>71</v>
      </c>
      <c r="AY98" s="17" t="s">
        <v>171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78</v>
      </c>
      <c r="BK98" s="197">
        <f>ROUND(I98*H98,2)</f>
        <v>0</v>
      </c>
      <c r="BL98" s="17" t="s">
        <v>170</v>
      </c>
      <c r="BM98" s="196" t="s">
        <v>680</v>
      </c>
    </row>
    <row r="99" s="2" customFormat="1">
      <c r="A99" s="38"/>
      <c r="B99" s="39"/>
      <c r="C99" s="40"/>
      <c r="D99" s="198" t="s">
        <v>173</v>
      </c>
      <c r="E99" s="40"/>
      <c r="F99" s="199" t="s">
        <v>227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173</v>
      </c>
      <c r="AU99" s="17" t="s">
        <v>71</v>
      </c>
    </row>
    <row r="100" s="10" customFormat="1">
      <c r="A100" s="10"/>
      <c r="B100" s="203"/>
      <c r="C100" s="204"/>
      <c r="D100" s="198" t="s">
        <v>175</v>
      </c>
      <c r="E100" s="205" t="s">
        <v>19</v>
      </c>
      <c r="F100" s="206" t="s">
        <v>681</v>
      </c>
      <c r="G100" s="204"/>
      <c r="H100" s="207">
        <v>3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175</v>
      </c>
      <c r="AU100" s="213" t="s">
        <v>71</v>
      </c>
      <c r="AV100" s="10" t="s">
        <v>81</v>
      </c>
      <c r="AW100" s="10" t="s">
        <v>33</v>
      </c>
      <c r="AX100" s="10" t="s">
        <v>78</v>
      </c>
      <c r="AY100" s="213" t="s">
        <v>171</v>
      </c>
    </row>
    <row r="101" s="2" customFormat="1" ht="16.5" customHeight="1">
      <c r="A101" s="38"/>
      <c r="B101" s="39"/>
      <c r="C101" s="185" t="s">
        <v>222</v>
      </c>
      <c r="D101" s="185" t="s">
        <v>165</v>
      </c>
      <c r="E101" s="186" t="s">
        <v>189</v>
      </c>
      <c r="F101" s="187" t="s">
        <v>190</v>
      </c>
      <c r="G101" s="188" t="s">
        <v>168</v>
      </c>
      <c r="H101" s="189">
        <v>433.33300000000003</v>
      </c>
      <c r="I101" s="190"/>
      <c r="J101" s="191">
        <f>ROUND(I101*H101,2)</f>
        <v>0</v>
      </c>
      <c r="K101" s="187" t="s">
        <v>169</v>
      </c>
      <c r="L101" s="44"/>
      <c r="M101" s="192" t="s">
        <v>19</v>
      </c>
      <c r="N101" s="193" t="s">
        <v>42</v>
      </c>
      <c r="O101" s="84"/>
      <c r="P101" s="194">
        <f>O101*H101</f>
        <v>0</v>
      </c>
      <c r="Q101" s="194">
        <v>3.0000000000000001E-05</v>
      </c>
      <c r="R101" s="194">
        <f>Q101*H101</f>
        <v>0.012999990000000001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170</v>
      </c>
      <c r="AT101" s="196" t="s">
        <v>165</v>
      </c>
      <c r="AU101" s="196" t="s">
        <v>71</v>
      </c>
      <c r="AY101" s="17" t="s">
        <v>171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78</v>
      </c>
      <c r="BK101" s="197">
        <f>ROUND(I101*H101,2)</f>
        <v>0</v>
      </c>
      <c r="BL101" s="17" t="s">
        <v>170</v>
      </c>
      <c r="BM101" s="196" t="s">
        <v>682</v>
      </c>
    </row>
    <row r="102" s="2" customFormat="1">
      <c r="A102" s="38"/>
      <c r="B102" s="39"/>
      <c r="C102" s="40"/>
      <c r="D102" s="198" t="s">
        <v>173</v>
      </c>
      <c r="E102" s="40"/>
      <c r="F102" s="199" t="s">
        <v>192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173</v>
      </c>
      <c r="AU102" s="17" t="s">
        <v>71</v>
      </c>
    </row>
    <row r="103" s="10" customFormat="1">
      <c r="A103" s="10"/>
      <c r="B103" s="203"/>
      <c r="C103" s="204"/>
      <c r="D103" s="198" t="s">
        <v>175</v>
      </c>
      <c r="E103" s="205" t="s">
        <v>19</v>
      </c>
      <c r="F103" s="206" t="s">
        <v>683</v>
      </c>
      <c r="G103" s="204"/>
      <c r="H103" s="207">
        <v>433.33300000000003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175</v>
      </c>
      <c r="AU103" s="213" t="s">
        <v>71</v>
      </c>
      <c r="AV103" s="10" t="s">
        <v>81</v>
      </c>
      <c r="AW103" s="10" t="s">
        <v>33</v>
      </c>
      <c r="AX103" s="10" t="s">
        <v>78</v>
      </c>
      <c r="AY103" s="213" t="s">
        <v>171</v>
      </c>
    </row>
    <row r="104" s="2" customFormat="1">
      <c r="A104" s="38"/>
      <c r="B104" s="39"/>
      <c r="C104" s="185" t="s">
        <v>232</v>
      </c>
      <c r="D104" s="185" t="s">
        <v>165</v>
      </c>
      <c r="E104" s="186" t="s">
        <v>284</v>
      </c>
      <c r="F104" s="187" t="s">
        <v>285</v>
      </c>
      <c r="G104" s="188" t="s">
        <v>168</v>
      </c>
      <c r="H104" s="189">
        <v>216.667</v>
      </c>
      <c r="I104" s="190"/>
      <c r="J104" s="191">
        <f>ROUND(I104*H104,2)</f>
        <v>0</v>
      </c>
      <c r="K104" s="187" t="s">
        <v>169</v>
      </c>
      <c r="L104" s="44"/>
      <c r="M104" s="192" t="s">
        <v>19</v>
      </c>
      <c r="N104" s="193" t="s">
        <v>42</v>
      </c>
      <c r="O104" s="84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6" t="s">
        <v>170</v>
      </c>
      <c r="AT104" s="196" t="s">
        <v>165</v>
      </c>
      <c r="AU104" s="196" t="s">
        <v>71</v>
      </c>
      <c r="AY104" s="17" t="s">
        <v>171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78</v>
      </c>
      <c r="BK104" s="197">
        <f>ROUND(I104*H104,2)</f>
        <v>0</v>
      </c>
      <c r="BL104" s="17" t="s">
        <v>170</v>
      </c>
      <c r="BM104" s="196" t="s">
        <v>684</v>
      </c>
    </row>
    <row r="105" s="2" customFormat="1">
      <c r="A105" s="38"/>
      <c r="B105" s="39"/>
      <c r="C105" s="40"/>
      <c r="D105" s="198" t="s">
        <v>173</v>
      </c>
      <c r="E105" s="40"/>
      <c r="F105" s="199" t="s">
        <v>287</v>
      </c>
      <c r="G105" s="40"/>
      <c r="H105" s="40"/>
      <c r="I105" s="200"/>
      <c r="J105" s="40"/>
      <c r="K105" s="40"/>
      <c r="L105" s="44"/>
      <c r="M105" s="201"/>
      <c r="N105" s="20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173</v>
      </c>
      <c r="AU105" s="17" t="s">
        <v>71</v>
      </c>
    </row>
    <row r="106" s="10" customFormat="1">
      <c r="A106" s="10"/>
      <c r="B106" s="203"/>
      <c r="C106" s="204"/>
      <c r="D106" s="198" t="s">
        <v>175</v>
      </c>
      <c r="E106" s="205" t="s">
        <v>19</v>
      </c>
      <c r="F106" s="206" t="s">
        <v>685</v>
      </c>
      <c r="G106" s="204"/>
      <c r="H106" s="207">
        <v>216.667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3" t="s">
        <v>175</v>
      </c>
      <c r="AU106" s="213" t="s">
        <v>71</v>
      </c>
      <c r="AV106" s="10" t="s">
        <v>81</v>
      </c>
      <c r="AW106" s="10" t="s">
        <v>33</v>
      </c>
      <c r="AX106" s="10" t="s">
        <v>78</v>
      </c>
      <c r="AY106" s="213" t="s">
        <v>171</v>
      </c>
    </row>
    <row r="107" s="2" customFormat="1">
      <c r="A107" s="38"/>
      <c r="B107" s="39"/>
      <c r="C107" s="185" t="s">
        <v>239</v>
      </c>
      <c r="D107" s="185" t="s">
        <v>165</v>
      </c>
      <c r="E107" s="186" t="s">
        <v>290</v>
      </c>
      <c r="F107" s="187" t="s">
        <v>291</v>
      </c>
      <c r="G107" s="188" t="s">
        <v>168</v>
      </c>
      <c r="H107" s="189">
        <v>450</v>
      </c>
      <c r="I107" s="190"/>
      <c r="J107" s="191">
        <f>ROUND(I107*H107,2)</f>
        <v>0</v>
      </c>
      <c r="K107" s="187" t="s">
        <v>169</v>
      </c>
      <c r="L107" s="44"/>
      <c r="M107" s="192" t="s">
        <v>19</v>
      </c>
      <c r="N107" s="193" t="s">
        <v>42</v>
      </c>
      <c r="O107" s="84"/>
      <c r="P107" s="194">
        <f>O107*H107</f>
        <v>0</v>
      </c>
      <c r="Q107" s="194">
        <v>0</v>
      </c>
      <c r="R107" s="194">
        <f>Q107*H107</f>
        <v>0</v>
      </c>
      <c r="S107" s="194">
        <v>0</v>
      </c>
      <c r="T107" s="19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96" t="s">
        <v>170</v>
      </c>
      <c r="AT107" s="196" t="s">
        <v>165</v>
      </c>
      <c r="AU107" s="196" t="s">
        <v>71</v>
      </c>
      <c r="AY107" s="17" t="s">
        <v>171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7" t="s">
        <v>78</v>
      </c>
      <c r="BK107" s="197">
        <f>ROUND(I107*H107,2)</f>
        <v>0</v>
      </c>
      <c r="BL107" s="17" t="s">
        <v>170</v>
      </c>
      <c r="BM107" s="196" t="s">
        <v>686</v>
      </c>
    </row>
    <row r="108" s="2" customFormat="1">
      <c r="A108" s="38"/>
      <c r="B108" s="39"/>
      <c r="C108" s="40"/>
      <c r="D108" s="198" t="s">
        <v>173</v>
      </c>
      <c r="E108" s="40"/>
      <c r="F108" s="199" t="s">
        <v>293</v>
      </c>
      <c r="G108" s="40"/>
      <c r="H108" s="40"/>
      <c r="I108" s="200"/>
      <c r="J108" s="40"/>
      <c r="K108" s="40"/>
      <c r="L108" s="44"/>
      <c r="M108" s="201"/>
      <c r="N108" s="202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173</v>
      </c>
      <c r="AU108" s="17" t="s">
        <v>71</v>
      </c>
    </row>
    <row r="109" s="12" customFormat="1">
      <c r="A109" s="12"/>
      <c r="B109" s="225"/>
      <c r="C109" s="226"/>
      <c r="D109" s="198" t="s">
        <v>175</v>
      </c>
      <c r="E109" s="227" t="s">
        <v>19</v>
      </c>
      <c r="F109" s="228" t="s">
        <v>294</v>
      </c>
      <c r="G109" s="226"/>
      <c r="H109" s="227" t="s">
        <v>19</v>
      </c>
      <c r="I109" s="229"/>
      <c r="J109" s="226"/>
      <c r="K109" s="226"/>
      <c r="L109" s="230"/>
      <c r="M109" s="231"/>
      <c r="N109" s="232"/>
      <c r="O109" s="232"/>
      <c r="P109" s="232"/>
      <c r="Q109" s="232"/>
      <c r="R109" s="232"/>
      <c r="S109" s="232"/>
      <c r="T109" s="233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4" t="s">
        <v>175</v>
      </c>
      <c r="AU109" s="234" t="s">
        <v>71</v>
      </c>
      <c r="AV109" s="12" t="s">
        <v>78</v>
      </c>
      <c r="AW109" s="12" t="s">
        <v>33</v>
      </c>
      <c r="AX109" s="12" t="s">
        <v>71</v>
      </c>
      <c r="AY109" s="234" t="s">
        <v>171</v>
      </c>
    </row>
    <row r="110" s="10" customFormat="1">
      <c r="A110" s="10"/>
      <c r="B110" s="203"/>
      <c r="C110" s="204"/>
      <c r="D110" s="198" t="s">
        <v>175</v>
      </c>
      <c r="E110" s="205" t="s">
        <v>19</v>
      </c>
      <c r="F110" s="206" t="s">
        <v>687</v>
      </c>
      <c r="G110" s="204"/>
      <c r="H110" s="207">
        <v>450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3" t="s">
        <v>175</v>
      </c>
      <c r="AU110" s="213" t="s">
        <v>71</v>
      </c>
      <c r="AV110" s="10" t="s">
        <v>81</v>
      </c>
      <c r="AW110" s="10" t="s">
        <v>33</v>
      </c>
      <c r="AX110" s="10" t="s">
        <v>71</v>
      </c>
      <c r="AY110" s="213" t="s">
        <v>171</v>
      </c>
    </row>
    <row r="111" s="11" customFormat="1">
      <c r="A111" s="11"/>
      <c r="B111" s="214"/>
      <c r="C111" s="215"/>
      <c r="D111" s="198" t="s">
        <v>175</v>
      </c>
      <c r="E111" s="216" t="s">
        <v>19</v>
      </c>
      <c r="F111" s="217" t="s">
        <v>179</v>
      </c>
      <c r="G111" s="215"/>
      <c r="H111" s="218">
        <v>450</v>
      </c>
      <c r="I111" s="219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24" t="s">
        <v>175</v>
      </c>
      <c r="AU111" s="224" t="s">
        <v>71</v>
      </c>
      <c r="AV111" s="11" t="s">
        <v>170</v>
      </c>
      <c r="AW111" s="11" t="s">
        <v>33</v>
      </c>
      <c r="AX111" s="11" t="s">
        <v>78</v>
      </c>
      <c r="AY111" s="224" t="s">
        <v>171</v>
      </c>
    </row>
    <row r="112" s="2" customFormat="1" ht="16.5" customHeight="1">
      <c r="A112" s="38"/>
      <c r="B112" s="39"/>
      <c r="C112" s="185" t="s">
        <v>244</v>
      </c>
      <c r="D112" s="185" t="s">
        <v>165</v>
      </c>
      <c r="E112" s="186" t="s">
        <v>302</v>
      </c>
      <c r="F112" s="187" t="s">
        <v>303</v>
      </c>
      <c r="G112" s="188" t="s">
        <v>304</v>
      </c>
      <c r="H112" s="189">
        <v>0.67500000000000004</v>
      </c>
      <c r="I112" s="190"/>
      <c r="J112" s="191">
        <f>ROUND(I112*H112,2)</f>
        <v>0</v>
      </c>
      <c r="K112" s="187" t="s">
        <v>19</v>
      </c>
      <c r="L112" s="44"/>
      <c r="M112" s="192" t="s">
        <v>19</v>
      </c>
      <c r="N112" s="193" t="s">
        <v>42</v>
      </c>
      <c r="O112" s="84"/>
      <c r="P112" s="194">
        <f>O112*H112</f>
        <v>0</v>
      </c>
      <c r="Q112" s="194">
        <v>0</v>
      </c>
      <c r="R112" s="194">
        <f>Q112*H112</f>
        <v>0</v>
      </c>
      <c r="S112" s="194">
        <v>0</v>
      </c>
      <c r="T112" s="19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96" t="s">
        <v>170</v>
      </c>
      <c r="AT112" s="196" t="s">
        <v>165</v>
      </c>
      <c r="AU112" s="196" t="s">
        <v>71</v>
      </c>
      <c r="AY112" s="17" t="s">
        <v>171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7" t="s">
        <v>78</v>
      </c>
      <c r="BK112" s="197">
        <f>ROUND(I112*H112,2)</f>
        <v>0</v>
      </c>
      <c r="BL112" s="17" t="s">
        <v>170</v>
      </c>
      <c r="BM112" s="196" t="s">
        <v>688</v>
      </c>
    </row>
    <row r="113" s="2" customFormat="1">
      <c r="A113" s="38"/>
      <c r="B113" s="39"/>
      <c r="C113" s="40"/>
      <c r="D113" s="198" t="s">
        <v>173</v>
      </c>
      <c r="E113" s="40"/>
      <c r="F113" s="199" t="s">
        <v>303</v>
      </c>
      <c r="G113" s="40"/>
      <c r="H113" s="40"/>
      <c r="I113" s="200"/>
      <c r="J113" s="40"/>
      <c r="K113" s="40"/>
      <c r="L113" s="44"/>
      <c r="M113" s="201"/>
      <c r="N113" s="20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173</v>
      </c>
      <c r="AU113" s="17" t="s">
        <v>71</v>
      </c>
    </row>
    <row r="114" s="10" customFormat="1">
      <c r="A114" s="10"/>
      <c r="B114" s="203"/>
      <c r="C114" s="204"/>
      <c r="D114" s="198" t="s">
        <v>175</v>
      </c>
      <c r="E114" s="205" t="s">
        <v>19</v>
      </c>
      <c r="F114" s="206" t="s">
        <v>689</v>
      </c>
      <c r="G114" s="204"/>
      <c r="H114" s="207">
        <v>0.67500000000000004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3" t="s">
        <v>175</v>
      </c>
      <c r="AU114" s="213" t="s">
        <v>71</v>
      </c>
      <c r="AV114" s="10" t="s">
        <v>81</v>
      </c>
      <c r="AW114" s="10" t="s">
        <v>33</v>
      </c>
      <c r="AX114" s="10" t="s">
        <v>78</v>
      </c>
      <c r="AY114" s="213" t="s">
        <v>171</v>
      </c>
    </row>
    <row r="115" s="2" customFormat="1" ht="33" customHeight="1">
      <c r="A115" s="38"/>
      <c r="B115" s="39"/>
      <c r="C115" s="185" t="s">
        <v>249</v>
      </c>
      <c r="D115" s="185" t="s">
        <v>165</v>
      </c>
      <c r="E115" s="186" t="s">
        <v>363</v>
      </c>
      <c r="F115" s="187" t="s">
        <v>364</v>
      </c>
      <c r="G115" s="188" t="s">
        <v>212</v>
      </c>
      <c r="H115" s="189">
        <v>1</v>
      </c>
      <c r="I115" s="190"/>
      <c r="J115" s="191">
        <f>ROUND(I115*H115,2)</f>
        <v>0</v>
      </c>
      <c r="K115" s="187" t="s">
        <v>169</v>
      </c>
      <c r="L115" s="44"/>
      <c r="M115" s="192" t="s">
        <v>19</v>
      </c>
      <c r="N115" s="193" t="s">
        <v>42</v>
      </c>
      <c r="O115" s="84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6" t="s">
        <v>170</v>
      </c>
      <c r="AT115" s="196" t="s">
        <v>165</v>
      </c>
      <c r="AU115" s="196" t="s">
        <v>71</v>
      </c>
      <c r="AY115" s="17" t="s">
        <v>171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78</v>
      </c>
      <c r="BK115" s="197">
        <f>ROUND(I115*H115,2)</f>
        <v>0</v>
      </c>
      <c r="BL115" s="17" t="s">
        <v>170</v>
      </c>
      <c r="BM115" s="196" t="s">
        <v>690</v>
      </c>
    </row>
    <row r="116" s="2" customFormat="1">
      <c r="A116" s="38"/>
      <c r="B116" s="39"/>
      <c r="C116" s="40"/>
      <c r="D116" s="198" t="s">
        <v>173</v>
      </c>
      <c r="E116" s="40"/>
      <c r="F116" s="199" t="s">
        <v>366</v>
      </c>
      <c r="G116" s="40"/>
      <c r="H116" s="40"/>
      <c r="I116" s="200"/>
      <c r="J116" s="40"/>
      <c r="K116" s="40"/>
      <c r="L116" s="44"/>
      <c r="M116" s="201"/>
      <c r="N116" s="202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173</v>
      </c>
      <c r="AU116" s="17" t="s">
        <v>71</v>
      </c>
    </row>
    <row r="117" s="2" customFormat="1">
      <c r="A117" s="38"/>
      <c r="B117" s="39"/>
      <c r="C117" s="185" t="s">
        <v>257</v>
      </c>
      <c r="D117" s="185" t="s">
        <v>165</v>
      </c>
      <c r="E117" s="186" t="s">
        <v>373</v>
      </c>
      <c r="F117" s="187" t="s">
        <v>374</v>
      </c>
      <c r="G117" s="188" t="s">
        <v>304</v>
      </c>
      <c r="H117" s="189">
        <v>0.001</v>
      </c>
      <c r="I117" s="190"/>
      <c r="J117" s="191">
        <f>ROUND(I117*H117,2)</f>
        <v>0</v>
      </c>
      <c r="K117" s="187" t="s">
        <v>19</v>
      </c>
      <c r="L117" s="44"/>
      <c r="M117" s="192" t="s">
        <v>19</v>
      </c>
      <c r="N117" s="193" t="s">
        <v>42</v>
      </c>
      <c r="O117" s="84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6" t="s">
        <v>170</v>
      </c>
      <c r="AT117" s="196" t="s">
        <v>165</v>
      </c>
      <c r="AU117" s="196" t="s">
        <v>71</v>
      </c>
      <c r="AY117" s="17" t="s">
        <v>171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7" t="s">
        <v>78</v>
      </c>
      <c r="BK117" s="197">
        <f>ROUND(I117*H117,2)</f>
        <v>0</v>
      </c>
      <c r="BL117" s="17" t="s">
        <v>170</v>
      </c>
      <c r="BM117" s="196" t="s">
        <v>691</v>
      </c>
    </row>
    <row r="118" s="2" customFormat="1">
      <c r="A118" s="38"/>
      <c r="B118" s="39"/>
      <c r="C118" s="40"/>
      <c r="D118" s="198" t="s">
        <v>173</v>
      </c>
      <c r="E118" s="40"/>
      <c r="F118" s="199" t="s">
        <v>376</v>
      </c>
      <c r="G118" s="40"/>
      <c r="H118" s="40"/>
      <c r="I118" s="200"/>
      <c r="J118" s="40"/>
      <c r="K118" s="40"/>
      <c r="L118" s="44"/>
      <c r="M118" s="201"/>
      <c r="N118" s="20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173</v>
      </c>
      <c r="AU118" s="17" t="s">
        <v>71</v>
      </c>
    </row>
    <row r="119" s="10" customFormat="1">
      <c r="A119" s="10"/>
      <c r="B119" s="203"/>
      <c r="C119" s="204"/>
      <c r="D119" s="198" t="s">
        <v>175</v>
      </c>
      <c r="E119" s="205" t="s">
        <v>19</v>
      </c>
      <c r="F119" s="206" t="s">
        <v>692</v>
      </c>
      <c r="G119" s="204"/>
      <c r="H119" s="207">
        <v>0.001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3" t="s">
        <v>175</v>
      </c>
      <c r="AU119" s="213" t="s">
        <v>71</v>
      </c>
      <c r="AV119" s="10" t="s">
        <v>81</v>
      </c>
      <c r="AW119" s="10" t="s">
        <v>33</v>
      </c>
      <c r="AX119" s="10" t="s">
        <v>78</v>
      </c>
      <c r="AY119" s="213" t="s">
        <v>171</v>
      </c>
    </row>
    <row r="120" s="2" customFormat="1">
      <c r="A120" s="38"/>
      <c r="B120" s="39"/>
      <c r="C120" s="235" t="s">
        <v>264</v>
      </c>
      <c r="D120" s="235" t="s">
        <v>356</v>
      </c>
      <c r="E120" s="236" t="s">
        <v>379</v>
      </c>
      <c r="F120" s="237" t="s">
        <v>380</v>
      </c>
      <c r="G120" s="238" t="s">
        <v>359</v>
      </c>
      <c r="H120" s="239">
        <v>1</v>
      </c>
      <c r="I120" s="240"/>
      <c r="J120" s="241">
        <f>ROUND(I120*H120,2)</f>
        <v>0</v>
      </c>
      <c r="K120" s="237" t="s">
        <v>19</v>
      </c>
      <c r="L120" s="242"/>
      <c r="M120" s="243" t="s">
        <v>19</v>
      </c>
      <c r="N120" s="244" t="s">
        <v>42</v>
      </c>
      <c r="O120" s="84"/>
      <c r="P120" s="194">
        <f>O120*H120</f>
        <v>0</v>
      </c>
      <c r="Q120" s="194">
        <v>0.001</v>
      </c>
      <c r="R120" s="194">
        <f>Q120*H120</f>
        <v>0.001</v>
      </c>
      <c r="S120" s="194">
        <v>0</v>
      </c>
      <c r="T120" s="19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96" t="s">
        <v>222</v>
      </c>
      <c r="AT120" s="196" t="s">
        <v>356</v>
      </c>
      <c r="AU120" s="196" t="s">
        <v>71</v>
      </c>
      <c r="AY120" s="17" t="s">
        <v>171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7" t="s">
        <v>78</v>
      </c>
      <c r="BK120" s="197">
        <f>ROUND(I120*H120,2)</f>
        <v>0</v>
      </c>
      <c r="BL120" s="17" t="s">
        <v>170</v>
      </c>
      <c r="BM120" s="196" t="s">
        <v>693</v>
      </c>
    </row>
    <row r="121" s="2" customFormat="1">
      <c r="A121" s="38"/>
      <c r="B121" s="39"/>
      <c r="C121" s="40"/>
      <c r="D121" s="198" t="s">
        <v>173</v>
      </c>
      <c r="E121" s="40"/>
      <c r="F121" s="199" t="s">
        <v>380</v>
      </c>
      <c r="G121" s="40"/>
      <c r="H121" s="40"/>
      <c r="I121" s="200"/>
      <c r="J121" s="40"/>
      <c r="K121" s="40"/>
      <c r="L121" s="44"/>
      <c r="M121" s="201"/>
      <c r="N121" s="202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173</v>
      </c>
      <c r="AU121" s="17" t="s">
        <v>71</v>
      </c>
    </row>
    <row r="122" s="10" customFormat="1">
      <c r="A122" s="10"/>
      <c r="B122" s="203"/>
      <c r="C122" s="204"/>
      <c r="D122" s="198" t="s">
        <v>175</v>
      </c>
      <c r="E122" s="205" t="s">
        <v>19</v>
      </c>
      <c r="F122" s="206" t="s">
        <v>694</v>
      </c>
      <c r="G122" s="204"/>
      <c r="H122" s="207">
        <v>1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3" t="s">
        <v>175</v>
      </c>
      <c r="AU122" s="213" t="s">
        <v>71</v>
      </c>
      <c r="AV122" s="10" t="s">
        <v>81</v>
      </c>
      <c r="AW122" s="10" t="s">
        <v>33</v>
      </c>
      <c r="AX122" s="10" t="s">
        <v>78</v>
      </c>
      <c r="AY122" s="213" t="s">
        <v>171</v>
      </c>
    </row>
    <row r="123" s="2" customFormat="1">
      <c r="A123" s="38"/>
      <c r="B123" s="39"/>
      <c r="C123" s="185" t="s">
        <v>8</v>
      </c>
      <c r="D123" s="185" t="s">
        <v>165</v>
      </c>
      <c r="E123" s="186" t="s">
        <v>384</v>
      </c>
      <c r="F123" s="187" t="s">
        <v>385</v>
      </c>
      <c r="G123" s="188" t="s">
        <v>304</v>
      </c>
      <c r="H123" s="189">
        <v>0.001</v>
      </c>
      <c r="I123" s="190"/>
      <c r="J123" s="191">
        <f>ROUND(I123*H123,2)</f>
        <v>0</v>
      </c>
      <c r="K123" s="187" t="s">
        <v>169</v>
      </c>
      <c r="L123" s="44"/>
      <c r="M123" s="192" t="s">
        <v>19</v>
      </c>
      <c r="N123" s="193" t="s">
        <v>42</v>
      </c>
      <c r="O123" s="84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6" t="s">
        <v>170</v>
      </c>
      <c r="AT123" s="196" t="s">
        <v>165</v>
      </c>
      <c r="AU123" s="196" t="s">
        <v>71</v>
      </c>
      <c r="AY123" s="17" t="s">
        <v>171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78</v>
      </c>
      <c r="BK123" s="197">
        <f>ROUND(I123*H123,2)</f>
        <v>0</v>
      </c>
      <c r="BL123" s="17" t="s">
        <v>170</v>
      </c>
      <c r="BM123" s="196" t="s">
        <v>695</v>
      </c>
    </row>
    <row r="124" s="2" customFormat="1">
      <c r="A124" s="38"/>
      <c r="B124" s="39"/>
      <c r="C124" s="40"/>
      <c r="D124" s="198" t="s">
        <v>173</v>
      </c>
      <c r="E124" s="40"/>
      <c r="F124" s="199" t="s">
        <v>387</v>
      </c>
      <c r="G124" s="40"/>
      <c r="H124" s="40"/>
      <c r="I124" s="200"/>
      <c r="J124" s="40"/>
      <c r="K124" s="40"/>
      <c r="L124" s="44"/>
      <c r="M124" s="201"/>
      <c r="N124" s="202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173</v>
      </c>
      <c r="AU124" s="17" t="s">
        <v>71</v>
      </c>
    </row>
    <row r="125" s="10" customFormat="1">
      <c r="A125" s="10"/>
      <c r="B125" s="203"/>
      <c r="C125" s="204"/>
      <c r="D125" s="198" t="s">
        <v>175</v>
      </c>
      <c r="E125" s="205" t="s">
        <v>19</v>
      </c>
      <c r="F125" s="206" t="s">
        <v>696</v>
      </c>
      <c r="G125" s="204"/>
      <c r="H125" s="207">
        <v>0.001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3" t="s">
        <v>175</v>
      </c>
      <c r="AU125" s="213" t="s">
        <v>71</v>
      </c>
      <c r="AV125" s="10" t="s">
        <v>81</v>
      </c>
      <c r="AW125" s="10" t="s">
        <v>33</v>
      </c>
      <c r="AX125" s="10" t="s">
        <v>78</v>
      </c>
      <c r="AY125" s="213" t="s">
        <v>171</v>
      </c>
    </row>
    <row r="126" s="2" customFormat="1" ht="16.5" customHeight="1">
      <c r="A126" s="38"/>
      <c r="B126" s="39"/>
      <c r="C126" s="235" t="s">
        <v>278</v>
      </c>
      <c r="D126" s="235" t="s">
        <v>356</v>
      </c>
      <c r="E126" s="236" t="s">
        <v>390</v>
      </c>
      <c r="F126" s="237" t="s">
        <v>391</v>
      </c>
      <c r="G126" s="238" t="s">
        <v>359</v>
      </c>
      <c r="H126" s="239">
        <v>0.5</v>
      </c>
      <c r="I126" s="240"/>
      <c r="J126" s="241">
        <f>ROUND(I126*H126,2)</f>
        <v>0</v>
      </c>
      <c r="K126" s="237" t="s">
        <v>169</v>
      </c>
      <c r="L126" s="242"/>
      <c r="M126" s="243" t="s">
        <v>19</v>
      </c>
      <c r="N126" s="244" t="s">
        <v>42</v>
      </c>
      <c r="O126" s="84"/>
      <c r="P126" s="194">
        <f>O126*H126</f>
        <v>0</v>
      </c>
      <c r="Q126" s="194">
        <v>0.001</v>
      </c>
      <c r="R126" s="194">
        <f>Q126*H126</f>
        <v>0.00050000000000000001</v>
      </c>
      <c r="S126" s="194">
        <v>0</v>
      </c>
      <c r="T126" s="19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6" t="s">
        <v>222</v>
      </c>
      <c r="AT126" s="196" t="s">
        <v>356</v>
      </c>
      <c r="AU126" s="196" t="s">
        <v>71</v>
      </c>
      <c r="AY126" s="17" t="s">
        <v>171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78</v>
      </c>
      <c r="BK126" s="197">
        <f>ROUND(I126*H126,2)</f>
        <v>0</v>
      </c>
      <c r="BL126" s="17" t="s">
        <v>170</v>
      </c>
      <c r="BM126" s="196" t="s">
        <v>697</v>
      </c>
    </row>
    <row r="127" s="2" customFormat="1">
      <c r="A127" s="38"/>
      <c r="B127" s="39"/>
      <c r="C127" s="40"/>
      <c r="D127" s="198" t="s">
        <v>173</v>
      </c>
      <c r="E127" s="40"/>
      <c r="F127" s="199" t="s">
        <v>391</v>
      </c>
      <c r="G127" s="40"/>
      <c r="H127" s="40"/>
      <c r="I127" s="200"/>
      <c r="J127" s="40"/>
      <c r="K127" s="40"/>
      <c r="L127" s="44"/>
      <c r="M127" s="201"/>
      <c r="N127" s="202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173</v>
      </c>
      <c r="AU127" s="17" t="s">
        <v>71</v>
      </c>
    </row>
    <row r="128" s="10" customFormat="1">
      <c r="A128" s="10"/>
      <c r="B128" s="203"/>
      <c r="C128" s="204"/>
      <c r="D128" s="198" t="s">
        <v>175</v>
      </c>
      <c r="E128" s="205" t="s">
        <v>19</v>
      </c>
      <c r="F128" s="206" t="s">
        <v>698</v>
      </c>
      <c r="G128" s="204"/>
      <c r="H128" s="207">
        <v>0.5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3" t="s">
        <v>175</v>
      </c>
      <c r="AU128" s="213" t="s">
        <v>71</v>
      </c>
      <c r="AV128" s="10" t="s">
        <v>81</v>
      </c>
      <c r="AW128" s="10" t="s">
        <v>33</v>
      </c>
      <c r="AX128" s="10" t="s">
        <v>78</v>
      </c>
      <c r="AY128" s="213" t="s">
        <v>171</v>
      </c>
    </row>
    <row r="129" s="2" customFormat="1">
      <c r="A129" s="38"/>
      <c r="B129" s="39"/>
      <c r="C129" s="185" t="s">
        <v>283</v>
      </c>
      <c r="D129" s="185" t="s">
        <v>165</v>
      </c>
      <c r="E129" s="186" t="s">
        <v>439</v>
      </c>
      <c r="F129" s="187" t="s">
        <v>440</v>
      </c>
      <c r="G129" s="188" t="s">
        <v>212</v>
      </c>
      <c r="H129" s="189">
        <v>1</v>
      </c>
      <c r="I129" s="190"/>
      <c r="J129" s="191">
        <f>ROUND(I129*H129,2)</f>
        <v>0</v>
      </c>
      <c r="K129" s="187" t="s">
        <v>169</v>
      </c>
      <c r="L129" s="44"/>
      <c r="M129" s="192" t="s">
        <v>19</v>
      </c>
      <c r="N129" s="193" t="s">
        <v>42</v>
      </c>
      <c r="O129" s="84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6" t="s">
        <v>170</v>
      </c>
      <c r="AT129" s="196" t="s">
        <v>165</v>
      </c>
      <c r="AU129" s="196" t="s">
        <v>71</v>
      </c>
      <c r="AY129" s="17" t="s">
        <v>171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78</v>
      </c>
      <c r="BK129" s="197">
        <f>ROUND(I129*H129,2)</f>
        <v>0</v>
      </c>
      <c r="BL129" s="17" t="s">
        <v>170</v>
      </c>
      <c r="BM129" s="196" t="s">
        <v>699</v>
      </c>
    </row>
    <row r="130" s="2" customFormat="1">
      <c r="A130" s="38"/>
      <c r="B130" s="39"/>
      <c r="C130" s="40"/>
      <c r="D130" s="198" t="s">
        <v>173</v>
      </c>
      <c r="E130" s="40"/>
      <c r="F130" s="199" t="s">
        <v>442</v>
      </c>
      <c r="G130" s="40"/>
      <c r="H130" s="40"/>
      <c r="I130" s="200"/>
      <c r="J130" s="40"/>
      <c r="K130" s="40"/>
      <c r="L130" s="44"/>
      <c r="M130" s="201"/>
      <c r="N130" s="202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173</v>
      </c>
      <c r="AU130" s="17" t="s">
        <v>71</v>
      </c>
    </row>
    <row r="131" s="10" customFormat="1">
      <c r="A131" s="10"/>
      <c r="B131" s="203"/>
      <c r="C131" s="204"/>
      <c r="D131" s="198" t="s">
        <v>175</v>
      </c>
      <c r="E131" s="205" t="s">
        <v>19</v>
      </c>
      <c r="F131" s="206" t="s">
        <v>700</v>
      </c>
      <c r="G131" s="204"/>
      <c r="H131" s="207">
        <v>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3" t="s">
        <v>175</v>
      </c>
      <c r="AU131" s="213" t="s">
        <v>71</v>
      </c>
      <c r="AV131" s="10" t="s">
        <v>81</v>
      </c>
      <c r="AW131" s="10" t="s">
        <v>33</v>
      </c>
      <c r="AX131" s="10" t="s">
        <v>78</v>
      </c>
      <c r="AY131" s="213" t="s">
        <v>171</v>
      </c>
    </row>
    <row r="132" s="2" customFormat="1" ht="16.5" customHeight="1">
      <c r="A132" s="38"/>
      <c r="B132" s="39"/>
      <c r="C132" s="235" t="s">
        <v>289</v>
      </c>
      <c r="D132" s="235" t="s">
        <v>356</v>
      </c>
      <c r="E132" s="236" t="s">
        <v>453</v>
      </c>
      <c r="F132" s="237" t="s">
        <v>454</v>
      </c>
      <c r="G132" s="238" t="s">
        <v>212</v>
      </c>
      <c r="H132" s="239">
        <v>1</v>
      </c>
      <c r="I132" s="240"/>
      <c r="J132" s="241">
        <f>ROUND(I132*H132,2)</f>
        <v>0</v>
      </c>
      <c r="K132" s="237" t="s">
        <v>19</v>
      </c>
      <c r="L132" s="242"/>
      <c r="M132" s="243" t="s">
        <v>19</v>
      </c>
      <c r="N132" s="244" t="s">
        <v>42</v>
      </c>
      <c r="O132" s="84"/>
      <c r="P132" s="194">
        <f>O132*H132</f>
        <v>0</v>
      </c>
      <c r="Q132" s="194">
        <v>0.040000000000000001</v>
      </c>
      <c r="R132" s="194">
        <f>Q132*H132</f>
        <v>0.040000000000000001</v>
      </c>
      <c r="S132" s="194">
        <v>0</v>
      </c>
      <c r="T132" s="19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6" t="s">
        <v>222</v>
      </c>
      <c r="AT132" s="196" t="s">
        <v>356</v>
      </c>
      <c r="AU132" s="196" t="s">
        <v>71</v>
      </c>
      <c r="AY132" s="17" t="s">
        <v>171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78</v>
      </c>
      <c r="BK132" s="197">
        <f>ROUND(I132*H132,2)</f>
        <v>0</v>
      </c>
      <c r="BL132" s="17" t="s">
        <v>170</v>
      </c>
      <c r="BM132" s="196" t="s">
        <v>701</v>
      </c>
    </row>
    <row r="133" s="2" customFormat="1">
      <c r="A133" s="38"/>
      <c r="B133" s="39"/>
      <c r="C133" s="40"/>
      <c r="D133" s="198" t="s">
        <v>173</v>
      </c>
      <c r="E133" s="40"/>
      <c r="F133" s="199" t="s">
        <v>454</v>
      </c>
      <c r="G133" s="40"/>
      <c r="H133" s="40"/>
      <c r="I133" s="200"/>
      <c r="J133" s="40"/>
      <c r="K133" s="40"/>
      <c r="L133" s="44"/>
      <c r="M133" s="201"/>
      <c r="N133" s="202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173</v>
      </c>
      <c r="AU133" s="17" t="s">
        <v>71</v>
      </c>
    </row>
    <row r="134" s="2" customFormat="1">
      <c r="A134" s="38"/>
      <c r="B134" s="39"/>
      <c r="C134" s="185" t="s">
        <v>301</v>
      </c>
      <c r="D134" s="185" t="s">
        <v>165</v>
      </c>
      <c r="E134" s="186" t="s">
        <v>469</v>
      </c>
      <c r="F134" s="187" t="s">
        <v>470</v>
      </c>
      <c r="G134" s="188" t="s">
        <v>212</v>
      </c>
      <c r="H134" s="189">
        <v>1</v>
      </c>
      <c r="I134" s="190"/>
      <c r="J134" s="191">
        <f>ROUND(I134*H134,2)</f>
        <v>0</v>
      </c>
      <c r="K134" s="187" t="s">
        <v>169</v>
      </c>
      <c r="L134" s="44"/>
      <c r="M134" s="192" t="s">
        <v>19</v>
      </c>
      <c r="N134" s="193" t="s">
        <v>42</v>
      </c>
      <c r="O134" s="84"/>
      <c r="P134" s="194">
        <f>O134*H134</f>
        <v>0</v>
      </c>
      <c r="Q134" s="194">
        <v>5.8E-05</v>
      </c>
      <c r="R134" s="194">
        <f>Q134*H134</f>
        <v>5.8E-05</v>
      </c>
      <c r="S134" s="194">
        <v>0</v>
      </c>
      <c r="T134" s="19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6" t="s">
        <v>170</v>
      </c>
      <c r="AT134" s="196" t="s">
        <v>165</v>
      </c>
      <c r="AU134" s="196" t="s">
        <v>71</v>
      </c>
      <c r="AY134" s="17" t="s">
        <v>171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78</v>
      </c>
      <c r="BK134" s="197">
        <f>ROUND(I134*H134,2)</f>
        <v>0</v>
      </c>
      <c r="BL134" s="17" t="s">
        <v>170</v>
      </c>
      <c r="BM134" s="196" t="s">
        <v>702</v>
      </c>
    </row>
    <row r="135" s="2" customFormat="1">
      <c r="A135" s="38"/>
      <c r="B135" s="39"/>
      <c r="C135" s="40"/>
      <c r="D135" s="198" t="s">
        <v>173</v>
      </c>
      <c r="E135" s="40"/>
      <c r="F135" s="199" t="s">
        <v>472</v>
      </c>
      <c r="G135" s="40"/>
      <c r="H135" s="40"/>
      <c r="I135" s="200"/>
      <c r="J135" s="40"/>
      <c r="K135" s="40"/>
      <c r="L135" s="44"/>
      <c r="M135" s="201"/>
      <c r="N135" s="202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173</v>
      </c>
      <c r="AU135" s="17" t="s">
        <v>71</v>
      </c>
    </row>
    <row r="136" s="10" customFormat="1">
      <c r="A136" s="10"/>
      <c r="B136" s="203"/>
      <c r="C136" s="204"/>
      <c r="D136" s="198" t="s">
        <v>175</v>
      </c>
      <c r="E136" s="205" t="s">
        <v>19</v>
      </c>
      <c r="F136" s="206" t="s">
        <v>703</v>
      </c>
      <c r="G136" s="204"/>
      <c r="H136" s="207">
        <v>1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13" t="s">
        <v>175</v>
      </c>
      <c r="AU136" s="213" t="s">
        <v>71</v>
      </c>
      <c r="AV136" s="10" t="s">
        <v>81</v>
      </c>
      <c r="AW136" s="10" t="s">
        <v>33</v>
      </c>
      <c r="AX136" s="10" t="s">
        <v>78</v>
      </c>
      <c r="AY136" s="213" t="s">
        <v>171</v>
      </c>
    </row>
    <row r="137" s="2" customFormat="1" ht="21.75" customHeight="1">
      <c r="A137" s="38"/>
      <c r="B137" s="39"/>
      <c r="C137" s="235" t="s">
        <v>307</v>
      </c>
      <c r="D137" s="235" t="s">
        <v>356</v>
      </c>
      <c r="E137" s="236" t="s">
        <v>475</v>
      </c>
      <c r="F137" s="237" t="s">
        <v>476</v>
      </c>
      <c r="G137" s="238" t="s">
        <v>212</v>
      </c>
      <c r="H137" s="239">
        <v>3</v>
      </c>
      <c r="I137" s="240"/>
      <c r="J137" s="241">
        <f>ROUND(I137*H137,2)</f>
        <v>0</v>
      </c>
      <c r="K137" s="237" t="s">
        <v>169</v>
      </c>
      <c r="L137" s="242"/>
      <c r="M137" s="243" t="s">
        <v>19</v>
      </c>
      <c r="N137" s="244" t="s">
        <v>42</v>
      </c>
      <c r="O137" s="84"/>
      <c r="P137" s="194">
        <f>O137*H137</f>
        <v>0</v>
      </c>
      <c r="Q137" s="194">
        <v>0.0058999999999999999</v>
      </c>
      <c r="R137" s="194">
        <f>Q137*H137</f>
        <v>0.0177</v>
      </c>
      <c r="S137" s="194">
        <v>0</v>
      </c>
      <c r="T137" s="19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6" t="s">
        <v>222</v>
      </c>
      <c r="AT137" s="196" t="s">
        <v>356</v>
      </c>
      <c r="AU137" s="196" t="s">
        <v>71</v>
      </c>
      <c r="AY137" s="17" t="s">
        <v>171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78</v>
      </c>
      <c r="BK137" s="197">
        <f>ROUND(I137*H137,2)</f>
        <v>0</v>
      </c>
      <c r="BL137" s="17" t="s">
        <v>170</v>
      </c>
      <c r="BM137" s="196" t="s">
        <v>704</v>
      </c>
    </row>
    <row r="138" s="2" customFormat="1">
      <c r="A138" s="38"/>
      <c r="B138" s="39"/>
      <c r="C138" s="40"/>
      <c r="D138" s="198" t="s">
        <v>173</v>
      </c>
      <c r="E138" s="40"/>
      <c r="F138" s="199" t="s">
        <v>476</v>
      </c>
      <c r="G138" s="40"/>
      <c r="H138" s="40"/>
      <c r="I138" s="200"/>
      <c r="J138" s="40"/>
      <c r="K138" s="40"/>
      <c r="L138" s="44"/>
      <c r="M138" s="201"/>
      <c r="N138" s="202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173</v>
      </c>
      <c r="AU138" s="17" t="s">
        <v>71</v>
      </c>
    </row>
    <row r="139" s="10" customFormat="1">
      <c r="A139" s="10"/>
      <c r="B139" s="203"/>
      <c r="C139" s="204"/>
      <c r="D139" s="198" t="s">
        <v>175</v>
      </c>
      <c r="E139" s="205" t="s">
        <v>19</v>
      </c>
      <c r="F139" s="206" t="s">
        <v>705</v>
      </c>
      <c r="G139" s="204"/>
      <c r="H139" s="207">
        <v>3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3" t="s">
        <v>175</v>
      </c>
      <c r="AU139" s="213" t="s">
        <v>71</v>
      </c>
      <c r="AV139" s="10" t="s">
        <v>81</v>
      </c>
      <c r="AW139" s="10" t="s">
        <v>33</v>
      </c>
      <c r="AX139" s="10" t="s">
        <v>78</v>
      </c>
      <c r="AY139" s="213" t="s">
        <v>171</v>
      </c>
    </row>
    <row r="140" s="2" customFormat="1">
      <c r="A140" s="38"/>
      <c r="B140" s="39"/>
      <c r="C140" s="185" t="s">
        <v>7</v>
      </c>
      <c r="D140" s="185" t="s">
        <v>165</v>
      </c>
      <c r="E140" s="186" t="s">
        <v>480</v>
      </c>
      <c r="F140" s="187" t="s">
        <v>481</v>
      </c>
      <c r="G140" s="188" t="s">
        <v>212</v>
      </c>
      <c r="H140" s="189">
        <v>1</v>
      </c>
      <c r="I140" s="190"/>
      <c r="J140" s="191">
        <f>ROUND(I140*H140,2)</f>
        <v>0</v>
      </c>
      <c r="K140" s="187" t="s">
        <v>169</v>
      </c>
      <c r="L140" s="44"/>
      <c r="M140" s="192" t="s">
        <v>19</v>
      </c>
      <c r="N140" s="193" t="s">
        <v>42</v>
      </c>
      <c r="O140" s="84"/>
      <c r="P140" s="194">
        <f>O140*H140</f>
        <v>0</v>
      </c>
      <c r="Q140" s="194">
        <v>0.0020823999999999999</v>
      </c>
      <c r="R140" s="194">
        <f>Q140*H140</f>
        <v>0.0020823999999999999</v>
      </c>
      <c r="S140" s="194">
        <v>0</v>
      </c>
      <c r="T140" s="19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6" t="s">
        <v>170</v>
      </c>
      <c r="AT140" s="196" t="s">
        <v>165</v>
      </c>
      <c r="AU140" s="196" t="s">
        <v>71</v>
      </c>
      <c r="AY140" s="17" t="s">
        <v>171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78</v>
      </c>
      <c r="BK140" s="197">
        <f>ROUND(I140*H140,2)</f>
        <v>0</v>
      </c>
      <c r="BL140" s="17" t="s">
        <v>170</v>
      </c>
      <c r="BM140" s="196" t="s">
        <v>706</v>
      </c>
    </row>
    <row r="141" s="2" customFormat="1">
      <c r="A141" s="38"/>
      <c r="B141" s="39"/>
      <c r="C141" s="40"/>
      <c r="D141" s="198" t="s">
        <v>173</v>
      </c>
      <c r="E141" s="40"/>
      <c r="F141" s="199" t="s">
        <v>483</v>
      </c>
      <c r="G141" s="40"/>
      <c r="H141" s="40"/>
      <c r="I141" s="200"/>
      <c r="J141" s="40"/>
      <c r="K141" s="40"/>
      <c r="L141" s="44"/>
      <c r="M141" s="201"/>
      <c r="N141" s="202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173</v>
      </c>
      <c r="AU141" s="17" t="s">
        <v>71</v>
      </c>
    </row>
    <row r="142" s="10" customFormat="1">
      <c r="A142" s="10"/>
      <c r="B142" s="203"/>
      <c r="C142" s="204"/>
      <c r="D142" s="198" t="s">
        <v>175</v>
      </c>
      <c r="E142" s="205" t="s">
        <v>19</v>
      </c>
      <c r="F142" s="206" t="s">
        <v>707</v>
      </c>
      <c r="G142" s="204"/>
      <c r="H142" s="207">
        <v>1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13" t="s">
        <v>175</v>
      </c>
      <c r="AU142" s="213" t="s">
        <v>71</v>
      </c>
      <c r="AV142" s="10" t="s">
        <v>81</v>
      </c>
      <c r="AW142" s="10" t="s">
        <v>33</v>
      </c>
      <c r="AX142" s="10" t="s">
        <v>78</v>
      </c>
      <c r="AY142" s="213" t="s">
        <v>171</v>
      </c>
    </row>
    <row r="143" s="2" customFormat="1" ht="21.75" customHeight="1">
      <c r="A143" s="38"/>
      <c r="B143" s="39"/>
      <c r="C143" s="185" t="s">
        <v>321</v>
      </c>
      <c r="D143" s="185" t="s">
        <v>165</v>
      </c>
      <c r="E143" s="186" t="s">
        <v>486</v>
      </c>
      <c r="F143" s="187" t="s">
        <v>487</v>
      </c>
      <c r="G143" s="188" t="s">
        <v>168</v>
      </c>
      <c r="H143" s="189">
        <v>1</v>
      </c>
      <c r="I143" s="190"/>
      <c r="J143" s="191">
        <f>ROUND(I143*H143,2)</f>
        <v>0</v>
      </c>
      <c r="K143" s="187" t="s">
        <v>169</v>
      </c>
      <c r="L143" s="44"/>
      <c r="M143" s="192" t="s">
        <v>19</v>
      </c>
      <c r="N143" s="193" t="s">
        <v>42</v>
      </c>
      <c r="O143" s="84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6" t="s">
        <v>170</v>
      </c>
      <c r="AT143" s="196" t="s">
        <v>165</v>
      </c>
      <c r="AU143" s="196" t="s">
        <v>71</v>
      </c>
      <c r="AY143" s="17" t="s">
        <v>171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78</v>
      </c>
      <c r="BK143" s="197">
        <f>ROUND(I143*H143,2)</f>
        <v>0</v>
      </c>
      <c r="BL143" s="17" t="s">
        <v>170</v>
      </c>
      <c r="BM143" s="196" t="s">
        <v>708</v>
      </c>
    </row>
    <row r="144" s="2" customFormat="1">
      <c r="A144" s="38"/>
      <c r="B144" s="39"/>
      <c r="C144" s="40"/>
      <c r="D144" s="198" t="s">
        <v>173</v>
      </c>
      <c r="E144" s="40"/>
      <c r="F144" s="199" t="s">
        <v>489</v>
      </c>
      <c r="G144" s="40"/>
      <c r="H144" s="40"/>
      <c r="I144" s="200"/>
      <c r="J144" s="40"/>
      <c r="K144" s="40"/>
      <c r="L144" s="44"/>
      <c r="M144" s="201"/>
      <c r="N144" s="202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173</v>
      </c>
      <c r="AU144" s="17" t="s">
        <v>71</v>
      </c>
    </row>
    <row r="145" s="10" customFormat="1">
      <c r="A145" s="10"/>
      <c r="B145" s="203"/>
      <c r="C145" s="204"/>
      <c r="D145" s="198" t="s">
        <v>175</v>
      </c>
      <c r="E145" s="205" t="s">
        <v>19</v>
      </c>
      <c r="F145" s="206" t="s">
        <v>709</v>
      </c>
      <c r="G145" s="204"/>
      <c r="H145" s="207">
        <v>1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13" t="s">
        <v>175</v>
      </c>
      <c r="AU145" s="213" t="s">
        <v>71</v>
      </c>
      <c r="AV145" s="10" t="s">
        <v>81</v>
      </c>
      <c r="AW145" s="10" t="s">
        <v>33</v>
      </c>
      <c r="AX145" s="10" t="s">
        <v>78</v>
      </c>
      <c r="AY145" s="213" t="s">
        <v>171</v>
      </c>
    </row>
    <row r="146" s="2" customFormat="1" ht="16.5" customHeight="1">
      <c r="A146" s="38"/>
      <c r="B146" s="39"/>
      <c r="C146" s="235" t="s">
        <v>327</v>
      </c>
      <c r="D146" s="235" t="s">
        <v>356</v>
      </c>
      <c r="E146" s="236" t="s">
        <v>492</v>
      </c>
      <c r="F146" s="237" t="s">
        <v>493</v>
      </c>
      <c r="G146" s="238" t="s">
        <v>310</v>
      </c>
      <c r="H146" s="239">
        <v>0.10000000000000001</v>
      </c>
      <c r="I146" s="240"/>
      <c r="J146" s="241">
        <f>ROUND(I146*H146,2)</f>
        <v>0</v>
      </c>
      <c r="K146" s="237" t="s">
        <v>19</v>
      </c>
      <c r="L146" s="242"/>
      <c r="M146" s="243" t="s">
        <v>19</v>
      </c>
      <c r="N146" s="244" t="s">
        <v>42</v>
      </c>
      <c r="O146" s="84"/>
      <c r="P146" s="194">
        <f>O146*H146</f>
        <v>0</v>
      </c>
      <c r="Q146" s="194">
        <v>0.20000000000000001</v>
      </c>
      <c r="R146" s="194">
        <f>Q146*H146</f>
        <v>0.020000000000000004</v>
      </c>
      <c r="S146" s="194">
        <v>0</v>
      </c>
      <c r="T146" s="19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6" t="s">
        <v>222</v>
      </c>
      <c r="AT146" s="196" t="s">
        <v>356</v>
      </c>
      <c r="AU146" s="196" t="s">
        <v>71</v>
      </c>
      <c r="AY146" s="17" t="s">
        <v>171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78</v>
      </c>
      <c r="BK146" s="197">
        <f>ROUND(I146*H146,2)</f>
        <v>0</v>
      </c>
      <c r="BL146" s="17" t="s">
        <v>170</v>
      </c>
      <c r="BM146" s="196" t="s">
        <v>710</v>
      </c>
    </row>
    <row r="147" s="2" customFormat="1">
      <c r="A147" s="38"/>
      <c r="B147" s="39"/>
      <c r="C147" s="40"/>
      <c r="D147" s="198" t="s">
        <v>173</v>
      </c>
      <c r="E147" s="40"/>
      <c r="F147" s="199" t="s">
        <v>493</v>
      </c>
      <c r="G147" s="40"/>
      <c r="H147" s="40"/>
      <c r="I147" s="200"/>
      <c r="J147" s="40"/>
      <c r="K147" s="40"/>
      <c r="L147" s="44"/>
      <c r="M147" s="201"/>
      <c r="N147" s="202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173</v>
      </c>
      <c r="AU147" s="17" t="s">
        <v>71</v>
      </c>
    </row>
    <row r="148" s="10" customFormat="1">
      <c r="A148" s="10"/>
      <c r="B148" s="203"/>
      <c r="C148" s="204"/>
      <c r="D148" s="198" t="s">
        <v>175</v>
      </c>
      <c r="E148" s="205" t="s">
        <v>19</v>
      </c>
      <c r="F148" s="206" t="s">
        <v>711</v>
      </c>
      <c r="G148" s="204"/>
      <c r="H148" s="207">
        <v>0.10000000000000001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3" t="s">
        <v>175</v>
      </c>
      <c r="AU148" s="213" t="s">
        <v>71</v>
      </c>
      <c r="AV148" s="10" t="s">
        <v>81</v>
      </c>
      <c r="AW148" s="10" t="s">
        <v>33</v>
      </c>
      <c r="AX148" s="10" t="s">
        <v>78</v>
      </c>
      <c r="AY148" s="213" t="s">
        <v>171</v>
      </c>
    </row>
    <row r="149" s="2" customFormat="1" ht="16.5" customHeight="1">
      <c r="A149" s="38"/>
      <c r="B149" s="39"/>
      <c r="C149" s="185" t="s">
        <v>332</v>
      </c>
      <c r="D149" s="185" t="s">
        <v>165</v>
      </c>
      <c r="E149" s="186" t="s">
        <v>497</v>
      </c>
      <c r="F149" s="187" t="s">
        <v>498</v>
      </c>
      <c r="G149" s="188" t="s">
        <v>310</v>
      </c>
      <c r="H149" s="189">
        <v>0.12</v>
      </c>
      <c r="I149" s="190"/>
      <c r="J149" s="191">
        <f>ROUND(I149*H149,2)</f>
        <v>0</v>
      </c>
      <c r="K149" s="187" t="s">
        <v>169</v>
      </c>
      <c r="L149" s="44"/>
      <c r="M149" s="192" t="s">
        <v>19</v>
      </c>
      <c r="N149" s="193" t="s">
        <v>42</v>
      </c>
      <c r="O149" s="84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6" t="s">
        <v>170</v>
      </c>
      <c r="AT149" s="196" t="s">
        <v>165</v>
      </c>
      <c r="AU149" s="196" t="s">
        <v>71</v>
      </c>
      <c r="AY149" s="17" t="s">
        <v>171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78</v>
      </c>
      <c r="BK149" s="197">
        <f>ROUND(I149*H149,2)</f>
        <v>0</v>
      </c>
      <c r="BL149" s="17" t="s">
        <v>170</v>
      </c>
      <c r="BM149" s="196" t="s">
        <v>712</v>
      </c>
    </row>
    <row r="150" s="2" customFormat="1">
      <c r="A150" s="38"/>
      <c r="B150" s="39"/>
      <c r="C150" s="40"/>
      <c r="D150" s="198" t="s">
        <v>173</v>
      </c>
      <c r="E150" s="40"/>
      <c r="F150" s="199" t="s">
        <v>500</v>
      </c>
      <c r="G150" s="40"/>
      <c r="H150" s="40"/>
      <c r="I150" s="200"/>
      <c r="J150" s="40"/>
      <c r="K150" s="40"/>
      <c r="L150" s="44"/>
      <c r="M150" s="201"/>
      <c r="N150" s="202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173</v>
      </c>
      <c r="AU150" s="17" t="s">
        <v>71</v>
      </c>
    </row>
    <row r="151" s="10" customFormat="1">
      <c r="A151" s="10"/>
      <c r="B151" s="203"/>
      <c r="C151" s="204"/>
      <c r="D151" s="198" t="s">
        <v>175</v>
      </c>
      <c r="E151" s="205" t="s">
        <v>19</v>
      </c>
      <c r="F151" s="206" t="s">
        <v>713</v>
      </c>
      <c r="G151" s="204"/>
      <c r="H151" s="207">
        <v>0.12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3" t="s">
        <v>175</v>
      </c>
      <c r="AU151" s="213" t="s">
        <v>71</v>
      </c>
      <c r="AV151" s="10" t="s">
        <v>81</v>
      </c>
      <c r="AW151" s="10" t="s">
        <v>33</v>
      </c>
      <c r="AX151" s="10" t="s">
        <v>78</v>
      </c>
      <c r="AY151" s="213" t="s">
        <v>171</v>
      </c>
    </row>
    <row r="152" s="2" customFormat="1" ht="21.75" customHeight="1">
      <c r="A152" s="38"/>
      <c r="B152" s="39"/>
      <c r="C152" s="185" t="s">
        <v>338</v>
      </c>
      <c r="D152" s="185" t="s">
        <v>165</v>
      </c>
      <c r="E152" s="186" t="s">
        <v>503</v>
      </c>
      <c r="F152" s="187" t="s">
        <v>504</v>
      </c>
      <c r="G152" s="188" t="s">
        <v>310</v>
      </c>
      <c r="H152" s="189">
        <v>0.12</v>
      </c>
      <c r="I152" s="190"/>
      <c r="J152" s="191">
        <f>ROUND(I152*H152,2)</f>
        <v>0</v>
      </c>
      <c r="K152" s="187" t="s">
        <v>169</v>
      </c>
      <c r="L152" s="44"/>
      <c r="M152" s="192" t="s">
        <v>19</v>
      </c>
      <c r="N152" s="193" t="s">
        <v>42</v>
      </c>
      <c r="O152" s="84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6" t="s">
        <v>170</v>
      </c>
      <c r="AT152" s="196" t="s">
        <v>165</v>
      </c>
      <c r="AU152" s="196" t="s">
        <v>71</v>
      </c>
      <c r="AY152" s="17" t="s">
        <v>171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78</v>
      </c>
      <c r="BK152" s="197">
        <f>ROUND(I152*H152,2)</f>
        <v>0</v>
      </c>
      <c r="BL152" s="17" t="s">
        <v>170</v>
      </c>
      <c r="BM152" s="196" t="s">
        <v>714</v>
      </c>
    </row>
    <row r="153" s="2" customFormat="1">
      <c r="A153" s="38"/>
      <c r="B153" s="39"/>
      <c r="C153" s="40"/>
      <c r="D153" s="198" t="s">
        <v>173</v>
      </c>
      <c r="E153" s="40"/>
      <c r="F153" s="199" t="s">
        <v>506</v>
      </c>
      <c r="G153" s="40"/>
      <c r="H153" s="40"/>
      <c r="I153" s="200"/>
      <c r="J153" s="40"/>
      <c r="K153" s="40"/>
      <c r="L153" s="44"/>
      <c r="M153" s="201"/>
      <c r="N153" s="202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173</v>
      </c>
      <c r="AU153" s="17" t="s">
        <v>71</v>
      </c>
    </row>
    <row r="154" s="2" customFormat="1">
      <c r="A154" s="38"/>
      <c r="B154" s="39"/>
      <c r="C154" s="185" t="s">
        <v>344</v>
      </c>
      <c r="D154" s="185" t="s">
        <v>165</v>
      </c>
      <c r="E154" s="186" t="s">
        <v>508</v>
      </c>
      <c r="F154" s="187" t="s">
        <v>509</v>
      </c>
      <c r="G154" s="188" t="s">
        <v>310</v>
      </c>
      <c r="H154" s="189">
        <v>0.47999999999999998</v>
      </c>
      <c r="I154" s="190"/>
      <c r="J154" s="191">
        <f>ROUND(I154*H154,2)</f>
        <v>0</v>
      </c>
      <c r="K154" s="187" t="s">
        <v>169</v>
      </c>
      <c r="L154" s="44"/>
      <c r="M154" s="192" t="s">
        <v>19</v>
      </c>
      <c r="N154" s="193" t="s">
        <v>42</v>
      </c>
      <c r="O154" s="84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6" t="s">
        <v>170</v>
      </c>
      <c r="AT154" s="196" t="s">
        <v>165</v>
      </c>
      <c r="AU154" s="196" t="s">
        <v>71</v>
      </c>
      <c r="AY154" s="17" t="s">
        <v>171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78</v>
      </c>
      <c r="BK154" s="197">
        <f>ROUND(I154*H154,2)</f>
        <v>0</v>
      </c>
      <c r="BL154" s="17" t="s">
        <v>170</v>
      </c>
      <c r="BM154" s="196" t="s">
        <v>715</v>
      </c>
    </row>
    <row r="155" s="2" customFormat="1">
      <c r="A155" s="38"/>
      <c r="B155" s="39"/>
      <c r="C155" s="40"/>
      <c r="D155" s="198" t="s">
        <v>173</v>
      </c>
      <c r="E155" s="40"/>
      <c r="F155" s="199" t="s">
        <v>511</v>
      </c>
      <c r="G155" s="40"/>
      <c r="H155" s="40"/>
      <c r="I155" s="200"/>
      <c r="J155" s="40"/>
      <c r="K155" s="40"/>
      <c r="L155" s="44"/>
      <c r="M155" s="201"/>
      <c r="N155" s="202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173</v>
      </c>
      <c r="AU155" s="17" t="s">
        <v>71</v>
      </c>
    </row>
    <row r="156" s="10" customFormat="1">
      <c r="A156" s="10"/>
      <c r="B156" s="203"/>
      <c r="C156" s="204"/>
      <c r="D156" s="198" t="s">
        <v>175</v>
      </c>
      <c r="E156" s="205" t="s">
        <v>19</v>
      </c>
      <c r="F156" s="206" t="s">
        <v>716</v>
      </c>
      <c r="G156" s="204"/>
      <c r="H156" s="207">
        <v>0.47999999999999998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3" t="s">
        <v>175</v>
      </c>
      <c r="AU156" s="213" t="s">
        <v>71</v>
      </c>
      <c r="AV156" s="10" t="s">
        <v>81</v>
      </c>
      <c r="AW156" s="10" t="s">
        <v>33</v>
      </c>
      <c r="AX156" s="10" t="s">
        <v>78</v>
      </c>
      <c r="AY156" s="213" t="s">
        <v>171</v>
      </c>
    </row>
    <row r="157" s="2" customFormat="1">
      <c r="A157" s="38"/>
      <c r="B157" s="39"/>
      <c r="C157" s="185" t="s">
        <v>350</v>
      </c>
      <c r="D157" s="185" t="s">
        <v>165</v>
      </c>
      <c r="E157" s="186" t="s">
        <v>532</v>
      </c>
      <c r="F157" s="187" t="s">
        <v>533</v>
      </c>
      <c r="G157" s="188" t="s">
        <v>304</v>
      </c>
      <c r="H157" s="189">
        <v>0.094</v>
      </c>
      <c r="I157" s="190"/>
      <c r="J157" s="191">
        <f>ROUND(I157*H157,2)</f>
        <v>0</v>
      </c>
      <c r="K157" s="187" t="s">
        <v>169</v>
      </c>
      <c r="L157" s="44"/>
      <c r="M157" s="192" t="s">
        <v>19</v>
      </c>
      <c r="N157" s="193" t="s">
        <v>42</v>
      </c>
      <c r="O157" s="84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6" t="s">
        <v>170</v>
      </c>
      <c r="AT157" s="196" t="s">
        <v>165</v>
      </c>
      <c r="AU157" s="196" t="s">
        <v>71</v>
      </c>
      <c r="AY157" s="17" t="s">
        <v>171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78</v>
      </c>
      <c r="BK157" s="197">
        <f>ROUND(I157*H157,2)</f>
        <v>0</v>
      </c>
      <c r="BL157" s="17" t="s">
        <v>170</v>
      </c>
      <c r="BM157" s="196" t="s">
        <v>717</v>
      </c>
    </row>
    <row r="158" s="2" customFormat="1">
      <c r="A158" s="38"/>
      <c r="B158" s="39"/>
      <c r="C158" s="40"/>
      <c r="D158" s="198" t="s">
        <v>173</v>
      </c>
      <c r="E158" s="40"/>
      <c r="F158" s="199" t="s">
        <v>535</v>
      </c>
      <c r="G158" s="40"/>
      <c r="H158" s="40"/>
      <c r="I158" s="200"/>
      <c r="J158" s="40"/>
      <c r="K158" s="40"/>
      <c r="L158" s="44"/>
      <c r="M158" s="245"/>
      <c r="N158" s="246"/>
      <c r="O158" s="247"/>
      <c r="P158" s="247"/>
      <c r="Q158" s="247"/>
      <c r="R158" s="247"/>
      <c r="S158" s="247"/>
      <c r="T158" s="24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173</v>
      </c>
      <c r="AU158" s="17" t="s">
        <v>71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o4LUa4F3dqLcNLe3QqD+RA49jI93HkYQcbnWBVmGlcU8yqgk1WKCvP/ECPFMpfqosDLrcBda5wW9UwGPUkSVmQ==" hashValue="3Jt1jP2AuVXf2s5Cax+A81NPoaSUtCtd0uLHncHvDsqruUbbxN4MN22TkdCHuxZJ+KC+Y60h7yk22BiK4h/i2Q==" algorithmName="SHA-512" password="CC35"/>
  <autoFilter ref="C78:K15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668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718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ROUND((SUM(BE85:BE101)),  2)</f>
        <v>0</v>
      </c>
      <c r="G35" s="38"/>
      <c r="H35" s="38"/>
      <c r="I35" s="157">
        <v>0.20999999999999999</v>
      </c>
      <c r="J35" s="156">
        <f>ROUND(((SUM(BE85:BE101))*I35),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ROUND((SUM(BF85:BF101)),  2)</f>
        <v>0</v>
      </c>
      <c r="G36" s="38"/>
      <c r="H36" s="38"/>
      <c r="I36" s="157">
        <v>0.14999999999999999</v>
      </c>
      <c r="J36" s="156">
        <f>ROUND(((SUM(BF85:BF101))*I36),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668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SO-031 - LBK 8f (1.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668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SO-031 - LBK 8f (1.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SUM(P86:P101)</f>
        <v>0</v>
      </c>
      <c r="Q85" s="96"/>
      <c r="R85" s="182">
        <f>SUM(R86:R101)</f>
        <v>1.8E-05</v>
      </c>
      <c r="S85" s="96"/>
      <c r="T85" s="183">
        <f>SUM(T86:T101)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SUM(BK86:BK101)</f>
        <v>0</v>
      </c>
    </row>
    <row r="86" s="2" customFormat="1" ht="16.5" customHeight="1">
      <c r="A86" s="38"/>
      <c r="B86" s="39"/>
      <c r="C86" s="185" t="s">
        <v>78</v>
      </c>
      <c r="D86" s="185" t="s">
        <v>165</v>
      </c>
      <c r="E86" s="186" t="s">
        <v>542</v>
      </c>
      <c r="F86" s="187" t="s">
        <v>543</v>
      </c>
      <c r="G86" s="188" t="s">
        <v>212</v>
      </c>
      <c r="H86" s="189">
        <v>1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1.8E-05</v>
      </c>
      <c r="R86" s="194">
        <f>Q86*H86</f>
        <v>1.8E-05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719</v>
      </c>
    </row>
    <row r="87" s="2" customFormat="1">
      <c r="A87" s="38"/>
      <c r="B87" s="39"/>
      <c r="C87" s="40"/>
      <c r="D87" s="198" t="s">
        <v>173</v>
      </c>
      <c r="E87" s="40"/>
      <c r="F87" s="199" t="s">
        <v>545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>
      <c r="A88" s="38"/>
      <c r="B88" s="39"/>
      <c r="C88" s="185" t="s">
        <v>81</v>
      </c>
      <c r="D88" s="185" t="s">
        <v>165</v>
      </c>
      <c r="E88" s="186" t="s">
        <v>546</v>
      </c>
      <c r="F88" s="187" t="s">
        <v>547</v>
      </c>
      <c r="G88" s="188" t="s">
        <v>168</v>
      </c>
      <c r="H88" s="189">
        <v>1350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720</v>
      </c>
    </row>
    <row r="89" s="2" customFormat="1">
      <c r="A89" s="38"/>
      <c r="B89" s="39"/>
      <c r="C89" s="40"/>
      <c r="D89" s="198" t="s">
        <v>173</v>
      </c>
      <c r="E89" s="40"/>
      <c r="F89" s="199" t="s">
        <v>549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10" customFormat="1">
      <c r="A90" s="10"/>
      <c r="B90" s="203"/>
      <c r="C90" s="204"/>
      <c r="D90" s="198" t="s">
        <v>175</v>
      </c>
      <c r="E90" s="205" t="s">
        <v>19</v>
      </c>
      <c r="F90" s="206" t="s">
        <v>721</v>
      </c>
      <c r="G90" s="204"/>
      <c r="H90" s="207">
        <v>1350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175</v>
      </c>
      <c r="AU90" s="213" t="s">
        <v>71</v>
      </c>
      <c r="AV90" s="10" t="s">
        <v>81</v>
      </c>
      <c r="AW90" s="10" t="s">
        <v>33</v>
      </c>
      <c r="AX90" s="10" t="s">
        <v>78</v>
      </c>
      <c r="AY90" s="213" t="s">
        <v>171</v>
      </c>
    </row>
    <row r="91" s="2" customFormat="1">
      <c r="A91" s="38"/>
      <c r="B91" s="39"/>
      <c r="C91" s="185" t="s">
        <v>188</v>
      </c>
      <c r="D91" s="185" t="s">
        <v>165</v>
      </c>
      <c r="E91" s="186" t="s">
        <v>551</v>
      </c>
      <c r="F91" s="187" t="s">
        <v>552</v>
      </c>
      <c r="G91" s="188" t="s">
        <v>225</v>
      </c>
      <c r="H91" s="189">
        <v>3</v>
      </c>
      <c r="I91" s="190"/>
      <c r="J91" s="191">
        <f>ROUND(I91*H91,2)</f>
        <v>0</v>
      </c>
      <c r="K91" s="187" t="s">
        <v>169</v>
      </c>
      <c r="L91" s="44"/>
      <c r="M91" s="192" t="s">
        <v>19</v>
      </c>
      <c r="N91" s="193" t="s">
        <v>42</v>
      </c>
      <c r="O91" s="84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170</v>
      </c>
      <c r="AT91" s="196" t="s">
        <v>165</v>
      </c>
      <c r="AU91" s="196" t="s">
        <v>71</v>
      </c>
      <c r="AY91" s="17" t="s">
        <v>171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78</v>
      </c>
      <c r="BK91" s="197">
        <f>ROUND(I91*H91,2)</f>
        <v>0</v>
      </c>
      <c r="BL91" s="17" t="s">
        <v>170</v>
      </c>
      <c r="BM91" s="196" t="s">
        <v>722</v>
      </c>
    </row>
    <row r="92" s="2" customFormat="1">
      <c r="A92" s="38"/>
      <c r="B92" s="39"/>
      <c r="C92" s="40"/>
      <c r="D92" s="198" t="s">
        <v>173</v>
      </c>
      <c r="E92" s="40"/>
      <c r="F92" s="199" t="s">
        <v>554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173</v>
      </c>
      <c r="AU92" s="17" t="s">
        <v>71</v>
      </c>
    </row>
    <row r="93" s="10" customFormat="1">
      <c r="A93" s="10"/>
      <c r="B93" s="203"/>
      <c r="C93" s="204"/>
      <c r="D93" s="198" t="s">
        <v>175</v>
      </c>
      <c r="E93" s="205" t="s">
        <v>19</v>
      </c>
      <c r="F93" s="206" t="s">
        <v>723</v>
      </c>
      <c r="G93" s="204"/>
      <c r="H93" s="207">
        <v>3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175</v>
      </c>
      <c r="AU93" s="213" t="s">
        <v>71</v>
      </c>
      <c r="AV93" s="10" t="s">
        <v>81</v>
      </c>
      <c r="AW93" s="10" t="s">
        <v>33</v>
      </c>
      <c r="AX93" s="10" t="s">
        <v>78</v>
      </c>
      <c r="AY93" s="213" t="s">
        <v>171</v>
      </c>
    </row>
    <row r="94" s="2" customFormat="1" ht="16.5" customHeight="1">
      <c r="A94" s="38"/>
      <c r="B94" s="39"/>
      <c r="C94" s="185" t="s">
        <v>170</v>
      </c>
      <c r="D94" s="185" t="s">
        <v>165</v>
      </c>
      <c r="E94" s="186" t="s">
        <v>497</v>
      </c>
      <c r="F94" s="187" t="s">
        <v>498</v>
      </c>
      <c r="G94" s="188" t="s">
        <v>310</v>
      </c>
      <c r="H94" s="189">
        <v>0.59999999999999998</v>
      </c>
      <c r="I94" s="190"/>
      <c r="J94" s="191">
        <f>ROUND(I94*H94,2)</f>
        <v>0</v>
      </c>
      <c r="K94" s="187" t="s">
        <v>169</v>
      </c>
      <c r="L94" s="44"/>
      <c r="M94" s="192" t="s">
        <v>19</v>
      </c>
      <c r="N94" s="193" t="s">
        <v>42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170</v>
      </c>
      <c r="AT94" s="196" t="s">
        <v>165</v>
      </c>
      <c r="AU94" s="196" t="s">
        <v>71</v>
      </c>
      <c r="AY94" s="17" t="s">
        <v>171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78</v>
      </c>
      <c r="BK94" s="197">
        <f>ROUND(I94*H94,2)</f>
        <v>0</v>
      </c>
      <c r="BL94" s="17" t="s">
        <v>170</v>
      </c>
      <c r="BM94" s="196" t="s">
        <v>724</v>
      </c>
    </row>
    <row r="95" s="2" customFormat="1">
      <c r="A95" s="38"/>
      <c r="B95" s="39"/>
      <c r="C95" s="40"/>
      <c r="D95" s="198" t="s">
        <v>173</v>
      </c>
      <c r="E95" s="40"/>
      <c r="F95" s="199" t="s">
        <v>500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173</v>
      </c>
      <c r="AU95" s="17" t="s">
        <v>71</v>
      </c>
    </row>
    <row r="96" s="10" customFormat="1">
      <c r="A96" s="10"/>
      <c r="B96" s="203"/>
      <c r="C96" s="204"/>
      <c r="D96" s="198" t="s">
        <v>175</v>
      </c>
      <c r="E96" s="205" t="s">
        <v>19</v>
      </c>
      <c r="F96" s="206" t="s">
        <v>725</v>
      </c>
      <c r="G96" s="204"/>
      <c r="H96" s="207">
        <v>0.59999999999999998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175</v>
      </c>
      <c r="AU96" s="213" t="s">
        <v>71</v>
      </c>
      <c r="AV96" s="10" t="s">
        <v>81</v>
      </c>
      <c r="AW96" s="10" t="s">
        <v>33</v>
      </c>
      <c r="AX96" s="10" t="s">
        <v>78</v>
      </c>
      <c r="AY96" s="213" t="s">
        <v>171</v>
      </c>
    </row>
    <row r="97" s="2" customFormat="1" ht="21.75" customHeight="1">
      <c r="A97" s="38"/>
      <c r="B97" s="39"/>
      <c r="C97" s="185" t="s">
        <v>201</v>
      </c>
      <c r="D97" s="185" t="s">
        <v>165</v>
      </c>
      <c r="E97" s="186" t="s">
        <v>503</v>
      </c>
      <c r="F97" s="187" t="s">
        <v>504</v>
      </c>
      <c r="G97" s="188" t="s">
        <v>310</v>
      </c>
      <c r="H97" s="189">
        <v>0.59999999999999998</v>
      </c>
      <c r="I97" s="190"/>
      <c r="J97" s="191">
        <f>ROUND(I97*H97,2)</f>
        <v>0</v>
      </c>
      <c r="K97" s="187" t="s">
        <v>169</v>
      </c>
      <c r="L97" s="44"/>
      <c r="M97" s="192" t="s">
        <v>19</v>
      </c>
      <c r="N97" s="193" t="s">
        <v>42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170</v>
      </c>
      <c r="AT97" s="196" t="s">
        <v>165</v>
      </c>
      <c r="AU97" s="196" t="s">
        <v>71</v>
      </c>
      <c r="AY97" s="17" t="s">
        <v>171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78</v>
      </c>
      <c r="BK97" s="197">
        <f>ROUND(I97*H97,2)</f>
        <v>0</v>
      </c>
      <c r="BL97" s="17" t="s">
        <v>170</v>
      </c>
      <c r="BM97" s="196" t="s">
        <v>726</v>
      </c>
    </row>
    <row r="98" s="2" customFormat="1">
      <c r="A98" s="38"/>
      <c r="B98" s="39"/>
      <c r="C98" s="40"/>
      <c r="D98" s="198" t="s">
        <v>173</v>
      </c>
      <c r="E98" s="40"/>
      <c r="F98" s="199" t="s">
        <v>506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173</v>
      </c>
      <c r="AU98" s="17" t="s">
        <v>71</v>
      </c>
    </row>
    <row r="99" s="2" customFormat="1">
      <c r="A99" s="38"/>
      <c r="B99" s="39"/>
      <c r="C99" s="185" t="s">
        <v>209</v>
      </c>
      <c r="D99" s="185" t="s">
        <v>165</v>
      </c>
      <c r="E99" s="186" t="s">
        <v>508</v>
      </c>
      <c r="F99" s="187" t="s">
        <v>509</v>
      </c>
      <c r="G99" s="188" t="s">
        <v>310</v>
      </c>
      <c r="H99" s="189">
        <v>2.3999999999999999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727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511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10" customFormat="1">
      <c r="A101" s="10"/>
      <c r="B101" s="203"/>
      <c r="C101" s="204"/>
      <c r="D101" s="198" t="s">
        <v>175</v>
      </c>
      <c r="E101" s="205" t="s">
        <v>19</v>
      </c>
      <c r="F101" s="206" t="s">
        <v>728</v>
      </c>
      <c r="G101" s="204"/>
      <c r="H101" s="207">
        <v>2.3999999999999999</v>
      </c>
      <c r="I101" s="208"/>
      <c r="J101" s="204"/>
      <c r="K101" s="204"/>
      <c r="L101" s="209"/>
      <c r="M101" s="249"/>
      <c r="N101" s="250"/>
      <c r="O101" s="250"/>
      <c r="P101" s="250"/>
      <c r="Q101" s="250"/>
      <c r="R101" s="250"/>
      <c r="S101" s="250"/>
      <c r="T101" s="25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175</v>
      </c>
      <c r="AU101" s="213" t="s">
        <v>71</v>
      </c>
      <c r="AV101" s="10" t="s">
        <v>81</v>
      </c>
      <c r="AW101" s="10" t="s">
        <v>33</v>
      </c>
      <c r="AX101" s="10" t="s">
        <v>78</v>
      </c>
      <c r="AY101" s="213" t="s">
        <v>171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nA4gmyKyGfs6uuGr0NKEKJ/Lwce7ezYbzFwy/9dCMEN4RRVZ7ZojDwXKuyoqSYZU2CelpdhwWglIpayxl1sIzg==" hashValue="cqnmJasZ5mZ2PfyUx+xxGVh321zGGiLjl9zh3jzVYbxqf3QaEfzU7Li/xbWgDXhvzkO9jpIx2EoKi1S+FuZFYw==" algorithmName="SHA-512" password="CC35"/>
  <autoFilter ref="C84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668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729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ROUND((SUM(BE85:BE101)),  2)</f>
        <v>0</v>
      </c>
      <c r="G35" s="38"/>
      <c r="H35" s="38"/>
      <c r="I35" s="157">
        <v>0.20999999999999999</v>
      </c>
      <c r="J35" s="156">
        <f>ROUND(((SUM(BE85:BE101))*I35),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ROUND((SUM(BF85:BF101)),  2)</f>
        <v>0</v>
      </c>
      <c r="G36" s="38"/>
      <c r="H36" s="38"/>
      <c r="I36" s="157">
        <v>0.14999999999999999</v>
      </c>
      <c r="J36" s="156">
        <f>ROUND(((SUM(BF85:BF101))*I36),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668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SO-032 - LBK 8f (2.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668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SO-032 - LBK 8f (2.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SUM(P86:P101)</f>
        <v>0</v>
      </c>
      <c r="Q85" s="96"/>
      <c r="R85" s="182">
        <f>SUM(R86:R101)</f>
        <v>1.8E-05</v>
      </c>
      <c r="S85" s="96"/>
      <c r="T85" s="183">
        <f>SUM(T86:T101)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SUM(BK86:BK101)</f>
        <v>0</v>
      </c>
    </row>
    <row r="86" s="2" customFormat="1" ht="16.5" customHeight="1">
      <c r="A86" s="38"/>
      <c r="B86" s="39"/>
      <c r="C86" s="185" t="s">
        <v>78</v>
      </c>
      <c r="D86" s="185" t="s">
        <v>165</v>
      </c>
      <c r="E86" s="186" t="s">
        <v>542</v>
      </c>
      <c r="F86" s="187" t="s">
        <v>543</v>
      </c>
      <c r="G86" s="188" t="s">
        <v>212</v>
      </c>
      <c r="H86" s="189">
        <v>1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1.8E-05</v>
      </c>
      <c r="R86" s="194">
        <f>Q86*H86</f>
        <v>1.8E-05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730</v>
      </c>
    </row>
    <row r="87" s="2" customFormat="1">
      <c r="A87" s="38"/>
      <c r="B87" s="39"/>
      <c r="C87" s="40"/>
      <c r="D87" s="198" t="s">
        <v>173</v>
      </c>
      <c r="E87" s="40"/>
      <c r="F87" s="199" t="s">
        <v>545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>
      <c r="A88" s="38"/>
      <c r="B88" s="39"/>
      <c r="C88" s="185" t="s">
        <v>81</v>
      </c>
      <c r="D88" s="185" t="s">
        <v>165</v>
      </c>
      <c r="E88" s="186" t="s">
        <v>546</v>
      </c>
      <c r="F88" s="187" t="s">
        <v>547</v>
      </c>
      <c r="G88" s="188" t="s">
        <v>168</v>
      </c>
      <c r="H88" s="189">
        <v>1350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731</v>
      </c>
    </row>
    <row r="89" s="2" customFormat="1">
      <c r="A89" s="38"/>
      <c r="B89" s="39"/>
      <c r="C89" s="40"/>
      <c r="D89" s="198" t="s">
        <v>173</v>
      </c>
      <c r="E89" s="40"/>
      <c r="F89" s="199" t="s">
        <v>549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10" customFormat="1">
      <c r="A90" s="10"/>
      <c r="B90" s="203"/>
      <c r="C90" s="204"/>
      <c r="D90" s="198" t="s">
        <v>175</v>
      </c>
      <c r="E90" s="205" t="s">
        <v>19</v>
      </c>
      <c r="F90" s="206" t="s">
        <v>721</v>
      </c>
      <c r="G90" s="204"/>
      <c r="H90" s="207">
        <v>1350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175</v>
      </c>
      <c r="AU90" s="213" t="s">
        <v>71</v>
      </c>
      <c r="AV90" s="10" t="s">
        <v>81</v>
      </c>
      <c r="AW90" s="10" t="s">
        <v>33</v>
      </c>
      <c r="AX90" s="10" t="s">
        <v>78</v>
      </c>
      <c r="AY90" s="213" t="s">
        <v>171</v>
      </c>
    </row>
    <row r="91" s="2" customFormat="1">
      <c r="A91" s="38"/>
      <c r="B91" s="39"/>
      <c r="C91" s="185" t="s">
        <v>188</v>
      </c>
      <c r="D91" s="185" t="s">
        <v>165</v>
      </c>
      <c r="E91" s="186" t="s">
        <v>551</v>
      </c>
      <c r="F91" s="187" t="s">
        <v>552</v>
      </c>
      <c r="G91" s="188" t="s">
        <v>225</v>
      </c>
      <c r="H91" s="189">
        <v>3</v>
      </c>
      <c r="I91" s="190"/>
      <c r="J91" s="191">
        <f>ROUND(I91*H91,2)</f>
        <v>0</v>
      </c>
      <c r="K91" s="187" t="s">
        <v>169</v>
      </c>
      <c r="L91" s="44"/>
      <c r="M91" s="192" t="s">
        <v>19</v>
      </c>
      <c r="N91" s="193" t="s">
        <v>42</v>
      </c>
      <c r="O91" s="84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170</v>
      </c>
      <c r="AT91" s="196" t="s">
        <v>165</v>
      </c>
      <c r="AU91" s="196" t="s">
        <v>71</v>
      </c>
      <c r="AY91" s="17" t="s">
        <v>171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78</v>
      </c>
      <c r="BK91" s="197">
        <f>ROUND(I91*H91,2)</f>
        <v>0</v>
      </c>
      <c r="BL91" s="17" t="s">
        <v>170</v>
      </c>
      <c r="BM91" s="196" t="s">
        <v>732</v>
      </c>
    </row>
    <row r="92" s="2" customFormat="1">
      <c r="A92" s="38"/>
      <c r="B92" s="39"/>
      <c r="C92" s="40"/>
      <c r="D92" s="198" t="s">
        <v>173</v>
      </c>
      <c r="E92" s="40"/>
      <c r="F92" s="199" t="s">
        <v>554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173</v>
      </c>
      <c r="AU92" s="17" t="s">
        <v>71</v>
      </c>
    </row>
    <row r="93" s="10" customFormat="1">
      <c r="A93" s="10"/>
      <c r="B93" s="203"/>
      <c r="C93" s="204"/>
      <c r="D93" s="198" t="s">
        <v>175</v>
      </c>
      <c r="E93" s="205" t="s">
        <v>19</v>
      </c>
      <c r="F93" s="206" t="s">
        <v>723</v>
      </c>
      <c r="G93" s="204"/>
      <c r="H93" s="207">
        <v>3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175</v>
      </c>
      <c r="AU93" s="213" t="s">
        <v>71</v>
      </c>
      <c r="AV93" s="10" t="s">
        <v>81</v>
      </c>
      <c r="AW93" s="10" t="s">
        <v>33</v>
      </c>
      <c r="AX93" s="10" t="s">
        <v>78</v>
      </c>
      <c r="AY93" s="213" t="s">
        <v>171</v>
      </c>
    </row>
    <row r="94" s="2" customFormat="1" ht="16.5" customHeight="1">
      <c r="A94" s="38"/>
      <c r="B94" s="39"/>
      <c r="C94" s="185" t="s">
        <v>170</v>
      </c>
      <c r="D94" s="185" t="s">
        <v>165</v>
      </c>
      <c r="E94" s="186" t="s">
        <v>497</v>
      </c>
      <c r="F94" s="187" t="s">
        <v>498</v>
      </c>
      <c r="G94" s="188" t="s">
        <v>310</v>
      </c>
      <c r="H94" s="189">
        <v>0.35999999999999999</v>
      </c>
      <c r="I94" s="190"/>
      <c r="J94" s="191">
        <f>ROUND(I94*H94,2)</f>
        <v>0</v>
      </c>
      <c r="K94" s="187" t="s">
        <v>169</v>
      </c>
      <c r="L94" s="44"/>
      <c r="M94" s="192" t="s">
        <v>19</v>
      </c>
      <c r="N94" s="193" t="s">
        <v>42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170</v>
      </c>
      <c r="AT94" s="196" t="s">
        <v>165</v>
      </c>
      <c r="AU94" s="196" t="s">
        <v>71</v>
      </c>
      <c r="AY94" s="17" t="s">
        <v>171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78</v>
      </c>
      <c r="BK94" s="197">
        <f>ROUND(I94*H94,2)</f>
        <v>0</v>
      </c>
      <c r="BL94" s="17" t="s">
        <v>170</v>
      </c>
      <c r="BM94" s="196" t="s">
        <v>733</v>
      </c>
    </row>
    <row r="95" s="2" customFormat="1">
      <c r="A95" s="38"/>
      <c r="B95" s="39"/>
      <c r="C95" s="40"/>
      <c r="D95" s="198" t="s">
        <v>173</v>
      </c>
      <c r="E95" s="40"/>
      <c r="F95" s="199" t="s">
        <v>500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173</v>
      </c>
      <c r="AU95" s="17" t="s">
        <v>71</v>
      </c>
    </row>
    <row r="96" s="10" customFormat="1">
      <c r="A96" s="10"/>
      <c r="B96" s="203"/>
      <c r="C96" s="204"/>
      <c r="D96" s="198" t="s">
        <v>175</v>
      </c>
      <c r="E96" s="205" t="s">
        <v>19</v>
      </c>
      <c r="F96" s="206" t="s">
        <v>734</v>
      </c>
      <c r="G96" s="204"/>
      <c r="H96" s="207">
        <v>0.35999999999999999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175</v>
      </c>
      <c r="AU96" s="213" t="s">
        <v>71</v>
      </c>
      <c r="AV96" s="10" t="s">
        <v>81</v>
      </c>
      <c r="AW96" s="10" t="s">
        <v>33</v>
      </c>
      <c r="AX96" s="10" t="s">
        <v>78</v>
      </c>
      <c r="AY96" s="213" t="s">
        <v>171</v>
      </c>
    </row>
    <row r="97" s="2" customFormat="1" ht="21.75" customHeight="1">
      <c r="A97" s="38"/>
      <c r="B97" s="39"/>
      <c r="C97" s="185" t="s">
        <v>201</v>
      </c>
      <c r="D97" s="185" t="s">
        <v>165</v>
      </c>
      <c r="E97" s="186" t="s">
        <v>503</v>
      </c>
      <c r="F97" s="187" t="s">
        <v>504</v>
      </c>
      <c r="G97" s="188" t="s">
        <v>310</v>
      </c>
      <c r="H97" s="189">
        <v>0.35999999999999999</v>
      </c>
      <c r="I97" s="190"/>
      <c r="J97" s="191">
        <f>ROUND(I97*H97,2)</f>
        <v>0</v>
      </c>
      <c r="K97" s="187" t="s">
        <v>169</v>
      </c>
      <c r="L97" s="44"/>
      <c r="M97" s="192" t="s">
        <v>19</v>
      </c>
      <c r="N97" s="193" t="s">
        <v>42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170</v>
      </c>
      <c r="AT97" s="196" t="s">
        <v>165</v>
      </c>
      <c r="AU97" s="196" t="s">
        <v>71</v>
      </c>
      <c r="AY97" s="17" t="s">
        <v>171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78</v>
      </c>
      <c r="BK97" s="197">
        <f>ROUND(I97*H97,2)</f>
        <v>0</v>
      </c>
      <c r="BL97" s="17" t="s">
        <v>170</v>
      </c>
      <c r="BM97" s="196" t="s">
        <v>735</v>
      </c>
    </row>
    <row r="98" s="2" customFormat="1">
      <c r="A98" s="38"/>
      <c r="B98" s="39"/>
      <c r="C98" s="40"/>
      <c r="D98" s="198" t="s">
        <v>173</v>
      </c>
      <c r="E98" s="40"/>
      <c r="F98" s="199" t="s">
        <v>506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173</v>
      </c>
      <c r="AU98" s="17" t="s">
        <v>71</v>
      </c>
    </row>
    <row r="99" s="2" customFormat="1">
      <c r="A99" s="38"/>
      <c r="B99" s="39"/>
      <c r="C99" s="185" t="s">
        <v>209</v>
      </c>
      <c r="D99" s="185" t="s">
        <v>165</v>
      </c>
      <c r="E99" s="186" t="s">
        <v>508</v>
      </c>
      <c r="F99" s="187" t="s">
        <v>509</v>
      </c>
      <c r="G99" s="188" t="s">
        <v>310</v>
      </c>
      <c r="H99" s="189">
        <v>1.44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736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511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10" customFormat="1">
      <c r="A101" s="10"/>
      <c r="B101" s="203"/>
      <c r="C101" s="204"/>
      <c r="D101" s="198" t="s">
        <v>175</v>
      </c>
      <c r="E101" s="205" t="s">
        <v>19</v>
      </c>
      <c r="F101" s="206" t="s">
        <v>737</v>
      </c>
      <c r="G101" s="204"/>
      <c r="H101" s="207">
        <v>1.44</v>
      </c>
      <c r="I101" s="208"/>
      <c r="J101" s="204"/>
      <c r="K101" s="204"/>
      <c r="L101" s="209"/>
      <c r="M101" s="249"/>
      <c r="N101" s="250"/>
      <c r="O101" s="250"/>
      <c r="P101" s="250"/>
      <c r="Q101" s="250"/>
      <c r="R101" s="250"/>
      <c r="S101" s="250"/>
      <c r="T101" s="25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175</v>
      </c>
      <c r="AU101" s="213" t="s">
        <v>71</v>
      </c>
      <c r="AV101" s="10" t="s">
        <v>81</v>
      </c>
      <c r="AW101" s="10" t="s">
        <v>33</v>
      </c>
      <c r="AX101" s="10" t="s">
        <v>78</v>
      </c>
      <c r="AY101" s="213" t="s">
        <v>171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JibzNJRvEwqV70+ZfnnvcVwEsMCcsYY204iuX5eSAXxB4u1ri2/wJ439B0D/mJY8KAiCzDLnjI8rfqxr6HwYGg==" hashValue="9esOOKXoOKWi1WcD0LgX5NUE77jcJmyFJuOuMxr+G4zGRicncaG/xT7gna+28ePtsRiuqK4npfm7vPFgOyxjXQ==" algorithmName="SHA-512" password="CC35"/>
  <autoFilter ref="C84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668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738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ROUND((SUM(BE85:BE104)),  2)</f>
        <v>0</v>
      </c>
      <c r="G35" s="38"/>
      <c r="H35" s="38"/>
      <c r="I35" s="157">
        <v>0.20999999999999999</v>
      </c>
      <c r="J35" s="156">
        <f>ROUND(((SUM(BE85:BE104))*I35),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ROUND((SUM(BF85:BF104)),  2)</f>
        <v>0</v>
      </c>
      <c r="G36" s="38"/>
      <c r="H36" s="38"/>
      <c r="I36" s="157">
        <v>0.14999999999999999</v>
      </c>
      <c r="J36" s="156">
        <f>ROUND(((SUM(BF85:BF104))*I36),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668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SO-033 - LBK 8f (3.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668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SO-033 - LBK 8f (3.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SUM(P86:P104)</f>
        <v>0</v>
      </c>
      <c r="Q85" s="96"/>
      <c r="R85" s="182">
        <f>SUM(R86:R104)</f>
        <v>1.8E-05</v>
      </c>
      <c r="S85" s="96"/>
      <c r="T85" s="183">
        <f>SUM(T86:T104)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SUM(BK86:BK104)</f>
        <v>0</v>
      </c>
    </row>
    <row r="86" s="2" customFormat="1" ht="16.5" customHeight="1">
      <c r="A86" s="38"/>
      <c r="B86" s="39"/>
      <c r="C86" s="185" t="s">
        <v>78</v>
      </c>
      <c r="D86" s="185" t="s">
        <v>165</v>
      </c>
      <c r="E86" s="186" t="s">
        <v>542</v>
      </c>
      <c r="F86" s="187" t="s">
        <v>543</v>
      </c>
      <c r="G86" s="188" t="s">
        <v>212</v>
      </c>
      <c r="H86" s="189">
        <v>1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1.8E-05</v>
      </c>
      <c r="R86" s="194">
        <f>Q86*H86</f>
        <v>1.8E-05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739</v>
      </c>
    </row>
    <row r="87" s="2" customFormat="1">
      <c r="A87" s="38"/>
      <c r="B87" s="39"/>
      <c r="C87" s="40"/>
      <c r="D87" s="198" t="s">
        <v>173</v>
      </c>
      <c r="E87" s="40"/>
      <c r="F87" s="199" t="s">
        <v>545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>
      <c r="A88" s="38"/>
      <c r="B88" s="39"/>
      <c r="C88" s="185" t="s">
        <v>81</v>
      </c>
      <c r="D88" s="185" t="s">
        <v>165</v>
      </c>
      <c r="E88" s="186" t="s">
        <v>546</v>
      </c>
      <c r="F88" s="187" t="s">
        <v>547</v>
      </c>
      <c r="G88" s="188" t="s">
        <v>168</v>
      </c>
      <c r="H88" s="189">
        <v>1350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740</v>
      </c>
    </row>
    <row r="89" s="2" customFormat="1">
      <c r="A89" s="38"/>
      <c r="B89" s="39"/>
      <c r="C89" s="40"/>
      <c r="D89" s="198" t="s">
        <v>173</v>
      </c>
      <c r="E89" s="40"/>
      <c r="F89" s="199" t="s">
        <v>549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10" customFormat="1">
      <c r="A90" s="10"/>
      <c r="B90" s="203"/>
      <c r="C90" s="204"/>
      <c r="D90" s="198" t="s">
        <v>175</v>
      </c>
      <c r="E90" s="205" t="s">
        <v>19</v>
      </c>
      <c r="F90" s="206" t="s">
        <v>721</v>
      </c>
      <c r="G90" s="204"/>
      <c r="H90" s="207">
        <v>1350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175</v>
      </c>
      <c r="AU90" s="213" t="s">
        <v>71</v>
      </c>
      <c r="AV90" s="10" t="s">
        <v>81</v>
      </c>
      <c r="AW90" s="10" t="s">
        <v>33</v>
      </c>
      <c r="AX90" s="10" t="s">
        <v>78</v>
      </c>
      <c r="AY90" s="213" t="s">
        <v>171</v>
      </c>
    </row>
    <row r="91" s="2" customFormat="1">
      <c r="A91" s="38"/>
      <c r="B91" s="39"/>
      <c r="C91" s="185" t="s">
        <v>188</v>
      </c>
      <c r="D91" s="185" t="s">
        <v>165</v>
      </c>
      <c r="E91" s="186" t="s">
        <v>551</v>
      </c>
      <c r="F91" s="187" t="s">
        <v>552</v>
      </c>
      <c r="G91" s="188" t="s">
        <v>225</v>
      </c>
      <c r="H91" s="189">
        <v>3</v>
      </c>
      <c r="I91" s="190"/>
      <c r="J91" s="191">
        <f>ROUND(I91*H91,2)</f>
        <v>0</v>
      </c>
      <c r="K91" s="187" t="s">
        <v>169</v>
      </c>
      <c r="L91" s="44"/>
      <c r="M91" s="192" t="s">
        <v>19</v>
      </c>
      <c r="N91" s="193" t="s">
        <v>42</v>
      </c>
      <c r="O91" s="84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170</v>
      </c>
      <c r="AT91" s="196" t="s">
        <v>165</v>
      </c>
      <c r="AU91" s="196" t="s">
        <v>71</v>
      </c>
      <c r="AY91" s="17" t="s">
        <v>171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78</v>
      </c>
      <c r="BK91" s="197">
        <f>ROUND(I91*H91,2)</f>
        <v>0</v>
      </c>
      <c r="BL91" s="17" t="s">
        <v>170</v>
      </c>
      <c r="BM91" s="196" t="s">
        <v>741</v>
      </c>
    </row>
    <row r="92" s="2" customFormat="1">
      <c r="A92" s="38"/>
      <c r="B92" s="39"/>
      <c r="C92" s="40"/>
      <c r="D92" s="198" t="s">
        <v>173</v>
      </c>
      <c r="E92" s="40"/>
      <c r="F92" s="199" t="s">
        <v>554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173</v>
      </c>
      <c r="AU92" s="17" t="s">
        <v>71</v>
      </c>
    </row>
    <row r="93" s="10" customFormat="1">
      <c r="A93" s="10"/>
      <c r="B93" s="203"/>
      <c r="C93" s="204"/>
      <c r="D93" s="198" t="s">
        <v>175</v>
      </c>
      <c r="E93" s="205" t="s">
        <v>19</v>
      </c>
      <c r="F93" s="206" t="s">
        <v>723</v>
      </c>
      <c r="G93" s="204"/>
      <c r="H93" s="207">
        <v>3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175</v>
      </c>
      <c r="AU93" s="213" t="s">
        <v>71</v>
      </c>
      <c r="AV93" s="10" t="s">
        <v>81</v>
      </c>
      <c r="AW93" s="10" t="s">
        <v>33</v>
      </c>
      <c r="AX93" s="10" t="s">
        <v>78</v>
      </c>
      <c r="AY93" s="213" t="s">
        <v>171</v>
      </c>
    </row>
    <row r="94" s="2" customFormat="1" ht="16.5" customHeight="1">
      <c r="A94" s="38"/>
      <c r="B94" s="39"/>
      <c r="C94" s="185" t="s">
        <v>170</v>
      </c>
      <c r="D94" s="185" t="s">
        <v>165</v>
      </c>
      <c r="E94" s="186" t="s">
        <v>497</v>
      </c>
      <c r="F94" s="187" t="s">
        <v>498</v>
      </c>
      <c r="G94" s="188" t="s">
        <v>310</v>
      </c>
      <c r="H94" s="189">
        <v>0.12</v>
      </c>
      <c r="I94" s="190"/>
      <c r="J94" s="191">
        <f>ROUND(I94*H94,2)</f>
        <v>0</v>
      </c>
      <c r="K94" s="187" t="s">
        <v>169</v>
      </c>
      <c r="L94" s="44"/>
      <c r="M94" s="192" t="s">
        <v>19</v>
      </c>
      <c r="N94" s="193" t="s">
        <v>42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170</v>
      </c>
      <c r="AT94" s="196" t="s">
        <v>165</v>
      </c>
      <c r="AU94" s="196" t="s">
        <v>71</v>
      </c>
      <c r="AY94" s="17" t="s">
        <v>171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78</v>
      </c>
      <c r="BK94" s="197">
        <f>ROUND(I94*H94,2)</f>
        <v>0</v>
      </c>
      <c r="BL94" s="17" t="s">
        <v>170</v>
      </c>
      <c r="BM94" s="196" t="s">
        <v>742</v>
      </c>
    </row>
    <row r="95" s="2" customFormat="1">
      <c r="A95" s="38"/>
      <c r="B95" s="39"/>
      <c r="C95" s="40"/>
      <c r="D95" s="198" t="s">
        <v>173</v>
      </c>
      <c r="E95" s="40"/>
      <c r="F95" s="199" t="s">
        <v>500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173</v>
      </c>
      <c r="AU95" s="17" t="s">
        <v>71</v>
      </c>
    </row>
    <row r="96" s="10" customFormat="1">
      <c r="A96" s="10"/>
      <c r="B96" s="203"/>
      <c r="C96" s="204"/>
      <c r="D96" s="198" t="s">
        <v>175</v>
      </c>
      <c r="E96" s="205" t="s">
        <v>19</v>
      </c>
      <c r="F96" s="206" t="s">
        <v>743</v>
      </c>
      <c r="G96" s="204"/>
      <c r="H96" s="207">
        <v>0.12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175</v>
      </c>
      <c r="AU96" s="213" t="s">
        <v>71</v>
      </c>
      <c r="AV96" s="10" t="s">
        <v>81</v>
      </c>
      <c r="AW96" s="10" t="s">
        <v>33</v>
      </c>
      <c r="AX96" s="10" t="s">
        <v>78</v>
      </c>
      <c r="AY96" s="213" t="s">
        <v>171</v>
      </c>
    </row>
    <row r="97" s="2" customFormat="1" ht="21.75" customHeight="1">
      <c r="A97" s="38"/>
      <c r="B97" s="39"/>
      <c r="C97" s="185" t="s">
        <v>201</v>
      </c>
      <c r="D97" s="185" t="s">
        <v>165</v>
      </c>
      <c r="E97" s="186" t="s">
        <v>503</v>
      </c>
      <c r="F97" s="187" t="s">
        <v>504</v>
      </c>
      <c r="G97" s="188" t="s">
        <v>310</v>
      </c>
      <c r="H97" s="189">
        <v>0.12</v>
      </c>
      <c r="I97" s="190"/>
      <c r="J97" s="191">
        <f>ROUND(I97*H97,2)</f>
        <v>0</v>
      </c>
      <c r="K97" s="187" t="s">
        <v>169</v>
      </c>
      <c r="L97" s="44"/>
      <c r="M97" s="192" t="s">
        <v>19</v>
      </c>
      <c r="N97" s="193" t="s">
        <v>42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170</v>
      </c>
      <c r="AT97" s="196" t="s">
        <v>165</v>
      </c>
      <c r="AU97" s="196" t="s">
        <v>71</v>
      </c>
      <c r="AY97" s="17" t="s">
        <v>171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78</v>
      </c>
      <c r="BK97" s="197">
        <f>ROUND(I97*H97,2)</f>
        <v>0</v>
      </c>
      <c r="BL97" s="17" t="s">
        <v>170</v>
      </c>
      <c r="BM97" s="196" t="s">
        <v>744</v>
      </c>
    </row>
    <row r="98" s="2" customFormat="1">
      <c r="A98" s="38"/>
      <c r="B98" s="39"/>
      <c r="C98" s="40"/>
      <c r="D98" s="198" t="s">
        <v>173</v>
      </c>
      <c r="E98" s="40"/>
      <c r="F98" s="199" t="s">
        <v>506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173</v>
      </c>
      <c r="AU98" s="17" t="s">
        <v>71</v>
      </c>
    </row>
    <row r="99" s="2" customFormat="1">
      <c r="A99" s="38"/>
      <c r="B99" s="39"/>
      <c r="C99" s="185" t="s">
        <v>209</v>
      </c>
      <c r="D99" s="185" t="s">
        <v>165</v>
      </c>
      <c r="E99" s="186" t="s">
        <v>508</v>
      </c>
      <c r="F99" s="187" t="s">
        <v>509</v>
      </c>
      <c r="G99" s="188" t="s">
        <v>310</v>
      </c>
      <c r="H99" s="189">
        <v>0.47999999999999998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745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511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10" customFormat="1">
      <c r="A101" s="10"/>
      <c r="B101" s="203"/>
      <c r="C101" s="204"/>
      <c r="D101" s="198" t="s">
        <v>175</v>
      </c>
      <c r="E101" s="205" t="s">
        <v>19</v>
      </c>
      <c r="F101" s="206" t="s">
        <v>716</v>
      </c>
      <c r="G101" s="204"/>
      <c r="H101" s="207">
        <v>0.47999999999999998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175</v>
      </c>
      <c r="AU101" s="213" t="s">
        <v>71</v>
      </c>
      <c r="AV101" s="10" t="s">
        <v>81</v>
      </c>
      <c r="AW101" s="10" t="s">
        <v>33</v>
      </c>
      <c r="AX101" s="10" t="s">
        <v>78</v>
      </c>
      <c r="AY101" s="213" t="s">
        <v>171</v>
      </c>
    </row>
    <row r="102" s="2" customFormat="1">
      <c r="A102" s="38"/>
      <c r="B102" s="39"/>
      <c r="C102" s="185" t="s">
        <v>216</v>
      </c>
      <c r="D102" s="185" t="s">
        <v>165</v>
      </c>
      <c r="E102" s="186" t="s">
        <v>579</v>
      </c>
      <c r="F102" s="187" t="s">
        <v>580</v>
      </c>
      <c r="G102" s="188" t="s">
        <v>212</v>
      </c>
      <c r="H102" s="189">
        <v>1</v>
      </c>
      <c r="I102" s="190"/>
      <c r="J102" s="191">
        <f>ROUND(I102*H102,2)</f>
        <v>0</v>
      </c>
      <c r="K102" s="187" t="s">
        <v>169</v>
      </c>
      <c r="L102" s="44"/>
      <c r="M102" s="192" t="s">
        <v>19</v>
      </c>
      <c r="N102" s="193" t="s">
        <v>42</v>
      </c>
      <c r="O102" s="84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6" t="s">
        <v>170</v>
      </c>
      <c r="AT102" s="196" t="s">
        <v>165</v>
      </c>
      <c r="AU102" s="196" t="s">
        <v>71</v>
      </c>
      <c r="AY102" s="17" t="s">
        <v>171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78</v>
      </c>
      <c r="BK102" s="197">
        <f>ROUND(I102*H102,2)</f>
        <v>0</v>
      </c>
      <c r="BL102" s="17" t="s">
        <v>170</v>
      </c>
      <c r="BM102" s="196" t="s">
        <v>746</v>
      </c>
    </row>
    <row r="103" s="2" customFormat="1">
      <c r="A103" s="38"/>
      <c r="B103" s="39"/>
      <c r="C103" s="40"/>
      <c r="D103" s="198" t="s">
        <v>173</v>
      </c>
      <c r="E103" s="40"/>
      <c r="F103" s="199" t="s">
        <v>582</v>
      </c>
      <c r="G103" s="40"/>
      <c r="H103" s="40"/>
      <c r="I103" s="200"/>
      <c r="J103" s="40"/>
      <c r="K103" s="40"/>
      <c r="L103" s="44"/>
      <c r="M103" s="201"/>
      <c r="N103" s="20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173</v>
      </c>
      <c r="AU103" s="17" t="s">
        <v>71</v>
      </c>
    </row>
    <row r="104" s="10" customFormat="1">
      <c r="A104" s="10"/>
      <c r="B104" s="203"/>
      <c r="C104" s="204"/>
      <c r="D104" s="198" t="s">
        <v>175</v>
      </c>
      <c r="E104" s="205" t="s">
        <v>19</v>
      </c>
      <c r="F104" s="206" t="s">
        <v>747</v>
      </c>
      <c r="G104" s="204"/>
      <c r="H104" s="207">
        <v>1</v>
      </c>
      <c r="I104" s="208"/>
      <c r="J104" s="204"/>
      <c r="K104" s="204"/>
      <c r="L104" s="209"/>
      <c r="M104" s="249"/>
      <c r="N104" s="250"/>
      <c r="O104" s="250"/>
      <c r="P104" s="250"/>
      <c r="Q104" s="250"/>
      <c r="R104" s="250"/>
      <c r="S104" s="250"/>
      <c r="T104" s="251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3" t="s">
        <v>175</v>
      </c>
      <c r="AU104" s="213" t="s">
        <v>71</v>
      </c>
      <c r="AV104" s="10" t="s">
        <v>81</v>
      </c>
      <c r="AW104" s="10" t="s">
        <v>33</v>
      </c>
      <c r="AX104" s="10" t="s">
        <v>78</v>
      </c>
      <c r="AY104" s="213" t="s">
        <v>171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4dyEdGXXV2XuFpQ448yg/6vkDEJTfWR0S0YVrSBbgNZRSiwU6tWkWNlcWMRl50E5Ax2YnaFa9HDAC7dRoENhxA==" hashValue="QkpnvdR5dHhE5yhtaFQRhsqWBDI6aPicIy2qmmeTMZJc3hmKsSllfWSTPH280qd+ijmCtvootprjnIq7hTxh7A==" algorithmName="SHA-512" password="CC35"/>
  <autoFilter ref="C84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146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748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80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3. 5. 2021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32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ROUND((SUM(BE79:BE104)),  2)</f>
        <v>0</v>
      </c>
      <c r="G33" s="38"/>
      <c r="H33" s="38"/>
      <c r="I33" s="157">
        <v>0.20999999999999999</v>
      </c>
      <c r="J33" s="156">
        <f>ROUND(((SUM(BE79:BE104))*I33),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ROUND((SUM(BF79:BF104)),  2)</f>
        <v>0</v>
      </c>
      <c r="G34" s="38"/>
      <c r="H34" s="38"/>
      <c r="I34" s="157">
        <v>0.14999999999999999</v>
      </c>
      <c r="J34" s="156">
        <f>ROUND(((SUM(BF79:BF104))*I34),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ROUND((SUM(BG79:BG104)),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ROUND((SUM(BH79:BH104)),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ROUND((SUM(BI79:BI104)),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148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PD na realizaci PEO a EKO opatření v k.ú. Zaječí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146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SO-04 - Interakční prvek IP 25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Zaječí</v>
      </c>
      <c r="G52" s="40"/>
      <c r="H52" s="40"/>
      <c r="I52" s="32" t="s">
        <v>23</v>
      </c>
      <c r="J52" s="72" t="str">
        <f>IF(J12="","",J12)</f>
        <v>3. 5. 2021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SPÚ ČR, KPÚ pro JMK, Pobočka Břeclav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149</v>
      </c>
      <c r="D57" s="171"/>
      <c r="E57" s="171"/>
      <c r="F57" s="171"/>
      <c r="G57" s="171"/>
      <c r="H57" s="171"/>
      <c r="I57" s="171"/>
      <c r="J57" s="172" t="s">
        <v>150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151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152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PD na realizaci PEO a EKO opatření v k.ú. Zaječí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146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SO-04 - Interakční prvek IP 25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Zaječí</v>
      </c>
      <c r="G73" s="40"/>
      <c r="H73" s="40"/>
      <c r="I73" s="32" t="s">
        <v>23</v>
      </c>
      <c r="J73" s="72" t="str">
        <f>IF(J12="","",J12)</f>
        <v>3. 5. 2021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5.65" customHeight="1">
      <c r="A75" s="38"/>
      <c r="B75" s="39"/>
      <c r="C75" s="32" t="s">
        <v>25</v>
      </c>
      <c r="D75" s="40"/>
      <c r="E75" s="40"/>
      <c r="F75" s="27" t="str">
        <f>E15</f>
        <v>SPÚ ČR, KPÚ pro JMK, Pobočka Břeclav</v>
      </c>
      <c r="G75" s="40"/>
      <c r="H75" s="40"/>
      <c r="I75" s="32" t="s">
        <v>31</v>
      </c>
      <c r="J75" s="36" t="str">
        <f>E21</f>
        <v>Agroprojekt PSO s.r.o.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34</v>
      </c>
      <c r="J76" s="36" t="str">
        <f>E24</f>
        <v>Agroprojekt PSO s.r.o.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153</v>
      </c>
      <c r="D78" s="177" t="s">
        <v>56</v>
      </c>
      <c r="E78" s="177" t="s">
        <v>52</v>
      </c>
      <c r="F78" s="177" t="s">
        <v>53</v>
      </c>
      <c r="G78" s="177" t="s">
        <v>154</v>
      </c>
      <c r="H78" s="177" t="s">
        <v>155</v>
      </c>
      <c r="I78" s="177" t="s">
        <v>156</v>
      </c>
      <c r="J78" s="177" t="s">
        <v>150</v>
      </c>
      <c r="K78" s="178" t="s">
        <v>157</v>
      </c>
      <c r="L78" s="179"/>
      <c r="M78" s="92" t="s">
        <v>19</v>
      </c>
      <c r="N78" s="93" t="s">
        <v>41</v>
      </c>
      <c r="O78" s="93" t="s">
        <v>158</v>
      </c>
      <c r="P78" s="93" t="s">
        <v>159</v>
      </c>
      <c r="Q78" s="93" t="s">
        <v>160</v>
      </c>
      <c r="R78" s="93" t="s">
        <v>161</v>
      </c>
      <c r="S78" s="93" t="s">
        <v>162</v>
      </c>
      <c r="T78" s="94" t="s">
        <v>163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164</v>
      </c>
      <c r="D79" s="40"/>
      <c r="E79" s="40"/>
      <c r="F79" s="40"/>
      <c r="G79" s="40"/>
      <c r="H79" s="40"/>
      <c r="I79" s="40"/>
      <c r="J79" s="180">
        <f>BK79</f>
        <v>0</v>
      </c>
      <c r="K79" s="40"/>
      <c r="L79" s="44"/>
      <c r="M79" s="95"/>
      <c r="N79" s="181"/>
      <c r="O79" s="96"/>
      <c r="P79" s="182">
        <f>SUM(P80:P104)</f>
        <v>0</v>
      </c>
      <c r="Q79" s="96"/>
      <c r="R79" s="182">
        <f>SUM(R80:R104)</f>
        <v>0.0039999900000000001</v>
      </c>
      <c r="S79" s="96"/>
      <c r="T79" s="183">
        <f>SUM(T80:T104)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70</v>
      </c>
      <c r="AU79" s="17" t="s">
        <v>151</v>
      </c>
      <c r="BK79" s="184">
        <f>SUM(BK80:BK104)</f>
        <v>0</v>
      </c>
    </row>
    <row r="80" s="2" customFormat="1">
      <c r="A80" s="38"/>
      <c r="B80" s="39"/>
      <c r="C80" s="185" t="s">
        <v>78</v>
      </c>
      <c r="D80" s="185" t="s">
        <v>165</v>
      </c>
      <c r="E80" s="186" t="s">
        <v>180</v>
      </c>
      <c r="F80" s="187" t="s">
        <v>181</v>
      </c>
      <c r="G80" s="188" t="s">
        <v>168</v>
      </c>
      <c r="H80" s="189">
        <v>100</v>
      </c>
      <c r="I80" s="190"/>
      <c r="J80" s="191">
        <f>ROUND(I80*H80,2)</f>
        <v>0</v>
      </c>
      <c r="K80" s="187" t="s">
        <v>169</v>
      </c>
      <c r="L80" s="44"/>
      <c r="M80" s="192" t="s">
        <v>19</v>
      </c>
      <c r="N80" s="193" t="s">
        <v>42</v>
      </c>
      <c r="O80" s="84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6" t="s">
        <v>170</v>
      </c>
      <c r="AT80" s="196" t="s">
        <v>165</v>
      </c>
      <c r="AU80" s="196" t="s">
        <v>71</v>
      </c>
      <c r="AY80" s="17" t="s">
        <v>171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7" t="s">
        <v>78</v>
      </c>
      <c r="BK80" s="197">
        <f>ROUND(I80*H80,2)</f>
        <v>0</v>
      </c>
      <c r="BL80" s="17" t="s">
        <v>170</v>
      </c>
      <c r="BM80" s="196" t="s">
        <v>749</v>
      </c>
    </row>
    <row r="81" s="2" customFormat="1">
      <c r="A81" s="38"/>
      <c r="B81" s="39"/>
      <c r="C81" s="40"/>
      <c r="D81" s="198" t="s">
        <v>173</v>
      </c>
      <c r="E81" s="40"/>
      <c r="F81" s="199" t="s">
        <v>183</v>
      </c>
      <c r="G81" s="40"/>
      <c r="H81" s="40"/>
      <c r="I81" s="200"/>
      <c r="J81" s="40"/>
      <c r="K81" s="40"/>
      <c r="L81" s="44"/>
      <c r="M81" s="201"/>
      <c r="N81" s="20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173</v>
      </c>
      <c r="AU81" s="17" t="s">
        <v>71</v>
      </c>
    </row>
    <row r="82" s="10" customFormat="1">
      <c r="A82" s="10"/>
      <c r="B82" s="203"/>
      <c r="C82" s="204"/>
      <c r="D82" s="198" t="s">
        <v>175</v>
      </c>
      <c r="E82" s="205" t="s">
        <v>19</v>
      </c>
      <c r="F82" s="206" t="s">
        <v>750</v>
      </c>
      <c r="G82" s="204"/>
      <c r="H82" s="207">
        <v>100</v>
      </c>
      <c r="I82" s="208"/>
      <c r="J82" s="204"/>
      <c r="K82" s="204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175</v>
      </c>
      <c r="AU82" s="213" t="s">
        <v>71</v>
      </c>
      <c r="AV82" s="10" t="s">
        <v>81</v>
      </c>
      <c r="AW82" s="10" t="s">
        <v>33</v>
      </c>
      <c r="AX82" s="10" t="s">
        <v>78</v>
      </c>
      <c r="AY82" s="213" t="s">
        <v>171</v>
      </c>
    </row>
    <row r="83" s="2" customFormat="1">
      <c r="A83" s="38"/>
      <c r="B83" s="39"/>
      <c r="C83" s="185" t="s">
        <v>81</v>
      </c>
      <c r="D83" s="185" t="s">
        <v>165</v>
      </c>
      <c r="E83" s="186" t="s">
        <v>593</v>
      </c>
      <c r="F83" s="187" t="s">
        <v>594</v>
      </c>
      <c r="G83" s="188" t="s">
        <v>168</v>
      </c>
      <c r="H83" s="189">
        <v>100</v>
      </c>
      <c r="I83" s="190"/>
      <c r="J83" s="191">
        <f>ROUND(I83*H83,2)</f>
        <v>0</v>
      </c>
      <c r="K83" s="187" t="s">
        <v>169</v>
      </c>
      <c r="L83" s="44"/>
      <c r="M83" s="192" t="s">
        <v>19</v>
      </c>
      <c r="N83" s="193" t="s">
        <v>42</v>
      </c>
      <c r="O83" s="84"/>
      <c r="P83" s="194">
        <f>O83*H83</f>
        <v>0</v>
      </c>
      <c r="Q83" s="194">
        <v>0</v>
      </c>
      <c r="R83" s="194">
        <f>Q83*H83</f>
        <v>0</v>
      </c>
      <c r="S83" s="194">
        <v>0</v>
      </c>
      <c r="T83" s="195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96" t="s">
        <v>170</v>
      </c>
      <c r="AT83" s="196" t="s">
        <v>165</v>
      </c>
      <c r="AU83" s="196" t="s">
        <v>71</v>
      </c>
      <c r="AY83" s="17" t="s">
        <v>171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7" t="s">
        <v>78</v>
      </c>
      <c r="BK83" s="197">
        <f>ROUND(I83*H83,2)</f>
        <v>0</v>
      </c>
      <c r="BL83" s="17" t="s">
        <v>170</v>
      </c>
      <c r="BM83" s="196" t="s">
        <v>751</v>
      </c>
    </row>
    <row r="84" s="2" customFormat="1">
      <c r="A84" s="38"/>
      <c r="B84" s="39"/>
      <c r="C84" s="40"/>
      <c r="D84" s="198" t="s">
        <v>173</v>
      </c>
      <c r="E84" s="40"/>
      <c r="F84" s="199" t="s">
        <v>596</v>
      </c>
      <c r="G84" s="40"/>
      <c r="H84" s="40"/>
      <c r="I84" s="200"/>
      <c r="J84" s="40"/>
      <c r="K84" s="40"/>
      <c r="L84" s="44"/>
      <c r="M84" s="201"/>
      <c r="N84" s="202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173</v>
      </c>
      <c r="AU84" s="17" t="s">
        <v>71</v>
      </c>
    </row>
    <row r="85" s="10" customFormat="1">
      <c r="A85" s="10"/>
      <c r="B85" s="203"/>
      <c r="C85" s="204"/>
      <c r="D85" s="198" t="s">
        <v>175</v>
      </c>
      <c r="E85" s="205" t="s">
        <v>19</v>
      </c>
      <c r="F85" s="206" t="s">
        <v>750</v>
      </c>
      <c r="G85" s="204"/>
      <c r="H85" s="207">
        <v>100</v>
      </c>
      <c r="I85" s="208"/>
      <c r="J85" s="204"/>
      <c r="K85" s="204"/>
      <c r="L85" s="209"/>
      <c r="M85" s="210"/>
      <c r="N85" s="211"/>
      <c r="O85" s="211"/>
      <c r="P85" s="211"/>
      <c r="Q85" s="211"/>
      <c r="R85" s="211"/>
      <c r="S85" s="211"/>
      <c r="T85" s="21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3" t="s">
        <v>175</v>
      </c>
      <c r="AU85" s="213" t="s">
        <v>71</v>
      </c>
      <c r="AV85" s="10" t="s">
        <v>81</v>
      </c>
      <c r="AW85" s="10" t="s">
        <v>33</v>
      </c>
      <c r="AX85" s="10" t="s">
        <v>78</v>
      </c>
      <c r="AY85" s="213" t="s">
        <v>171</v>
      </c>
    </row>
    <row r="86" s="2" customFormat="1" ht="16.5" customHeight="1">
      <c r="A86" s="38"/>
      <c r="B86" s="39"/>
      <c r="C86" s="185" t="s">
        <v>188</v>
      </c>
      <c r="D86" s="185" t="s">
        <v>165</v>
      </c>
      <c r="E86" s="186" t="s">
        <v>223</v>
      </c>
      <c r="F86" s="187" t="s">
        <v>224</v>
      </c>
      <c r="G86" s="188" t="s">
        <v>225</v>
      </c>
      <c r="H86" s="189">
        <v>100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752</v>
      </c>
    </row>
    <row r="87" s="2" customFormat="1">
      <c r="A87" s="38"/>
      <c r="B87" s="39"/>
      <c r="C87" s="40"/>
      <c r="D87" s="198" t="s">
        <v>173</v>
      </c>
      <c r="E87" s="40"/>
      <c r="F87" s="199" t="s">
        <v>227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10" customFormat="1">
      <c r="A88" s="10"/>
      <c r="B88" s="203"/>
      <c r="C88" s="204"/>
      <c r="D88" s="198" t="s">
        <v>175</v>
      </c>
      <c r="E88" s="205" t="s">
        <v>19</v>
      </c>
      <c r="F88" s="206" t="s">
        <v>750</v>
      </c>
      <c r="G88" s="204"/>
      <c r="H88" s="207">
        <v>100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175</v>
      </c>
      <c r="AU88" s="213" t="s">
        <v>71</v>
      </c>
      <c r="AV88" s="10" t="s">
        <v>81</v>
      </c>
      <c r="AW88" s="10" t="s">
        <v>33</v>
      </c>
      <c r="AX88" s="10" t="s">
        <v>78</v>
      </c>
      <c r="AY88" s="213" t="s">
        <v>171</v>
      </c>
    </row>
    <row r="89" s="2" customFormat="1" ht="16.5" customHeight="1">
      <c r="A89" s="38"/>
      <c r="B89" s="39"/>
      <c r="C89" s="185" t="s">
        <v>170</v>
      </c>
      <c r="D89" s="185" t="s">
        <v>165</v>
      </c>
      <c r="E89" s="186" t="s">
        <v>189</v>
      </c>
      <c r="F89" s="187" t="s">
        <v>190</v>
      </c>
      <c r="G89" s="188" t="s">
        <v>168</v>
      </c>
      <c r="H89" s="189">
        <v>133.333</v>
      </c>
      <c r="I89" s="190"/>
      <c r="J89" s="191">
        <f>ROUND(I89*H89,2)</f>
        <v>0</v>
      </c>
      <c r="K89" s="187" t="s">
        <v>169</v>
      </c>
      <c r="L89" s="44"/>
      <c r="M89" s="192" t="s">
        <v>19</v>
      </c>
      <c r="N89" s="193" t="s">
        <v>42</v>
      </c>
      <c r="O89" s="84"/>
      <c r="P89" s="194">
        <f>O89*H89</f>
        <v>0</v>
      </c>
      <c r="Q89" s="194">
        <v>3.0000000000000001E-05</v>
      </c>
      <c r="R89" s="194">
        <f>Q89*H89</f>
        <v>0.0039999900000000001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170</v>
      </c>
      <c r="AT89" s="196" t="s">
        <v>165</v>
      </c>
      <c r="AU89" s="196" t="s">
        <v>71</v>
      </c>
      <c r="AY89" s="17" t="s">
        <v>171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78</v>
      </c>
      <c r="BK89" s="197">
        <f>ROUND(I89*H89,2)</f>
        <v>0</v>
      </c>
      <c r="BL89" s="17" t="s">
        <v>170</v>
      </c>
      <c r="BM89" s="196" t="s">
        <v>753</v>
      </c>
    </row>
    <row r="90" s="2" customFormat="1">
      <c r="A90" s="38"/>
      <c r="B90" s="39"/>
      <c r="C90" s="40"/>
      <c r="D90" s="198" t="s">
        <v>173</v>
      </c>
      <c r="E90" s="40"/>
      <c r="F90" s="199" t="s">
        <v>192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173</v>
      </c>
      <c r="AU90" s="17" t="s">
        <v>71</v>
      </c>
    </row>
    <row r="91" s="10" customFormat="1">
      <c r="A91" s="10"/>
      <c r="B91" s="203"/>
      <c r="C91" s="204"/>
      <c r="D91" s="198" t="s">
        <v>175</v>
      </c>
      <c r="E91" s="205" t="s">
        <v>19</v>
      </c>
      <c r="F91" s="206" t="s">
        <v>754</v>
      </c>
      <c r="G91" s="204"/>
      <c r="H91" s="207">
        <v>133.333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175</v>
      </c>
      <c r="AU91" s="213" t="s">
        <v>71</v>
      </c>
      <c r="AV91" s="10" t="s">
        <v>81</v>
      </c>
      <c r="AW91" s="10" t="s">
        <v>33</v>
      </c>
      <c r="AX91" s="10" t="s">
        <v>78</v>
      </c>
      <c r="AY91" s="213" t="s">
        <v>171</v>
      </c>
    </row>
    <row r="92" s="2" customFormat="1">
      <c r="A92" s="38"/>
      <c r="B92" s="39"/>
      <c r="C92" s="185" t="s">
        <v>201</v>
      </c>
      <c r="D92" s="185" t="s">
        <v>165</v>
      </c>
      <c r="E92" s="186" t="s">
        <v>284</v>
      </c>
      <c r="F92" s="187" t="s">
        <v>285</v>
      </c>
      <c r="G92" s="188" t="s">
        <v>168</v>
      </c>
      <c r="H92" s="189">
        <v>66.667000000000002</v>
      </c>
      <c r="I92" s="190"/>
      <c r="J92" s="191">
        <f>ROUND(I92*H92,2)</f>
        <v>0</v>
      </c>
      <c r="K92" s="187" t="s">
        <v>169</v>
      </c>
      <c r="L92" s="44"/>
      <c r="M92" s="192" t="s">
        <v>19</v>
      </c>
      <c r="N92" s="193" t="s">
        <v>42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170</v>
      </c>
      <c r="AT92" s="196" t="s">
        <v>165</v>
      </c>
      <c r="AU92" s="196" t="s">
        <v>71</v>
      </c>
      <c r="AY92" s="17" t="s">
        <v>171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78</v>
      </c>
      <c r="BK92" s="197">
        <f>ROUND(I92*H92,2)</f>
        <v>0</v>
      </c>
      <c r="BL92" s="17" t="s">
        <v>170</v>
      </c>
      <c r="BM92" s="196" t="s">
        <v>755</v>
      </c>
    </row>
    <row r="93" s="2" customFormat="1">
      <c r="A93" s="38"/>
      <c r="B93" s="39"/>
      <c r="C93" s="40"/>
      <c r="D93" s="198" t="s">
        <v>173</v>
      </c>
      <c r="E93" s="40"/>
      <c r="F93" s="199" t="s">
        <v>287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173</v>
      </c>
      <c r="AU93" s="17" t="s">
        <v>71</v>
      </c>
    </row>
    <row r="94" s="10" customFormat="1">
      <c r="A94" s="10"/>
      <c r="B94" s="203"/>
      <c r="C94" s="204"/>
      <c r="D94" s="198" t="s">
        <v>175</v>
      </c>
      <c r="E94" s="205" t="s">
        <v>19</v>
      </c>
      <c r="F94" s="206" t="s">
        <v>756</v>
      </c>
      <c r="G94" s="204"/>
      <c r="H94" s="207">
        <v>66.667000000000002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175</v>
      </c>
      <c r="AU94" s="213" t="s">
        <v>71</v>
      </c>
      <c r="AV94" s="10" t="s">
        <v>81</v>
      </c>
      <c r="AW94" s="10" t="s">
        <v>33</v>
      </c>
      <c r="AX94" s="10" t="s">
        <v>78</v>
      </c>
      <c r="AY94" s="213" t="s">
        <v>171</v>
      </c>
    </row>
    <row r="95" s="2" customFormat="1">
      <c r="A95" s="38"/>
      <c r="B95" s="39"/>
      <c r="C95" s="185" t="s">
        <v>209</v>
      </c>
      <c r="D95" s="185" t="s">
        <v>165</v>
      </c>
      <c r="E95" s="186" t="s">
        <v>290</v>
      </c>
      <c r="F95" s="187" t="s">
        <v>291</v>
      </c>
      <c r="G95" s="188" t="s">
        <v>168</v>
      </c>
      <c r="H95" s="189">
        <v>250</v>
      </c>
      <c r="I95" s="190"/>
      <c r="J95" s="191">
        <f>ROUND(I95*H95,2)</f>
        <v>0</v>
      </c>
      <c r="K95" s="187" t="s">
        <v>169</v>
      </c>
      <c r="L95" s="44"/>
      <c r="M95" s="192" t="s">
        <v>19</v>
      </c>
      <c r="N95" s="193" t="s">
        <v>42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170</v>
      </c>
      <c r="AT95" s="196" t="s">
        <v>165</v>
      </c>
      <c r="AU95" s="196" t="s">
        <v>71</v>
      </c>
      <c r="AY95" s="17" t="s">
        <v>171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78</v>
      </c>
      <c r="BK95" s="197">
        <f>ROUND(I95*H95,2)</f>
        <v>0</v>
      </c>
      <c r="BL95" s="17" t="s">
        <v>170</v>
      </c>
      <c r="BM95" s="196" t="s">
        <v>757</v>
      </c>
    </row>
    <row r="96" s="2" customFormat="1">
      <c r="A96" s="38"/>
      <c r="B96" s="39"/>
      <c r="C96" s="40"/>
      <c r="D96" s="198" t="s">
        <v>173</v>
      </c>
      <c r="E96" s="40"/>
      <c r="F96" s="199" t="s">
        <v>293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173</v>
      </c>
      <c r="AU96" s="17" t="s">
        <v>71</v>
      </c>
    </row>
    <row r="97" s="12" customFormat="1">
      <c r="A97" s="12"/>
      <c r="B97" s="225"/>
      <c r="C97" s="226"/>
      <c r="D97" s="198" t="s">
        <v>175</v>
      </c>
      <c r="E97" s="227" t="s">
        <v>19</v>
      </c>
      <c r="F97" s="228" t="s">
        <v>294</v>
      </c>
      <c r="G97" s="226"/>
      <c r="H97" s="227" t="s">
        <v>19</v>
      </c>
      <c r="I97" s="229"/>
      <c r="J97" s="226"/>
      <c r="K97" s="226"/>
      <c r="L97" s="230"/>
      <c r="M97" s="231"/>
      <c r="N97" s="232"/>
      <c r="O97" s="232"/>
      <c r="P97" s="232"/>
      <c r="Q97" s="232"/>
      <c r="R97" s="232"/>
      <c r="S97" s="232"/>
      <c r="T97" s="233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4" t="s">
        <v>175</v>
      </c>
      <c r="AU97" s="234" t="s">
        <v>71</v>
      </c>
      <c r="AV97" s="12" t="s">
        <v>78</v>
      </c>
      <c r="AW97" s="12" t="s">
        <v>33</v>
      </c>
      <c r="AX97" s="12" t="s">
        <v>71</v>
      </c>
      <c r="AY97" s="234" t="s">
        <v>171</v>
      </c>
    </row>
    <row r="98" s="10" customFormat="1">
      <c r="A98" s="10"/>
      <c r="B98" s="203"/>
      <c r="C98" s="204"/>
      <c r="D98" s="198" t="s">
        <v>175</v>
      </c>
      <c r="E98" s="205" t="s">
        <v>19</v>
      </c>
      <c r="F98" s="206" t="s">
        <v>758</v>
      </c>
      <c r="G98" s="204"/>
      <c r="H98" s="207">
        <v>250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175</v>
      </c>
      <c r="AU98" s="213" t="s">
        <v>71</v>
      </c>
      <c r="AV98" s="10" t="s">
        <v>81</v>
      </c>
      <c r="AW98" s="10" t="s">
        <v>33</v>
      </c>
      <c r="AX98" s="10" t="s">
        <v>71</v>
      </c>
      <c r="AY98" s="213" t="s">
        <v>171</v>
      </c>
    </row>
    <row r="99" s="11" customFormat="1">
      <c r="A99" s="11"/>
      <c r="B99" s="214"/>
      <c r="C99" s="215"/>
      <c r="D99" s="198" t="s">
        <v>175</v>
      </c>
      <c r="E99" s="216" t="s">
        <v>19</v>
      </c>
      <c r="F99" s="217" t="s">
        <v>179</v>
      </c>
      <c r="G99" s="215"/>
      <c r="H99" s="218">
        <v>250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T99" s="224" t="s">
        <v>175</v>
      </c>
      <c r="AU99" s="224" t="s">
        <v>71</v>
      </c>
      <c r="AV99" s="11" t="s">
        <v>170</v>
      </c>
      <c r="AW99" s="11" t="s">
        <v>33</v>
      </c>
      <c r="AX99" s="11" t="s">
        <v>78</v>
      </c>
      <c r="AY99" s="224" t="s">
        <v>171</v>
      </c>
    </row>
    <row r="100" s="2" customFormat="1" ht="16.5" customHeight="1">
      <c r="A100" s="38"/>
      <c r="B100" s="39"/>
      <c r="C100" s="185" t="s">
        <v>216</v>
      </c>
      <c r="D100" s="185" t="s">
        <v>165</v>
      </c>
      <c r="E100" s="186" t="s">
        <v>302</v>
      </c>
      <c r="F100" s="187" t="s">
        <v>303</v>
      </c>
      <c r="G100" s="188" t="s">
        <v>304</v>
      </c>
      <c r="H100" s="189">
        <v>0.375</v>
      </c>
      <c r="I100" s="190"/>
      <c r="J100" s="191">
        <f>ROUND(I100*H100,2)</f>
        <v>0</v>
      </c>
      <c r="K100" s="187" t="s">
        <v>19</v>
      </c>
      <c r="L100" s="44"/>
      <c r="M100" s="192" t="s">
        <v>19</v>
      </c>
      <c r="N100" s="193" t="s">
        <v>42</v>
      </c>
      <c r="O100" s="84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96" t="s">
        <v>170</v>
      </c>
      <c r="AT100" s="196" t="s">
        <v>165</v>
      </c>
      <c r="AU100" s="196" t="s">
        <v>71</v>
      </c>
      <c r="AY100" s="17" t="s">
        <v>171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7" t="s">
        <v>78</v>
      </c>
      <c r="BK100" s="197">
        <f>ROUND(I100*H100,2)</f>
        <v>0</v>
      </c>
      <c r="BL100" s="17" t="s">
        <v>170</v>
      </c>
      <c r="BM100" s="196" t="s">
        <v>759</v>
      </c>
    </row>
    <row r="101" s="2" customFormat="1">
      <c r="A101" s="38"/>
      <c r="B101" s="39"/>
      <c r="C101" s="40"/>
      <c r="D101" s="198" t="s">
        <v>173</v>
      </c>
      <c r="E101" s="40"/>
      <c r="F101" s="199" t="s">
        <v>303</v>
      </c>
      <c r="G101" s="40"/>
      <c r="H101" s="40"/>
      <c r="I101" s="200"/>
      <c r="J101" s="40"/>
      <c r="K101" s="40"/>
      <c r="L101" s="44"/>
      <c r="M101" s="201"/>
      <c r="N101" s="20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173</v>
      </c>
      <c r="AU101" s="17" t="s">
        <v>71</v>
      </c>
    </row>
    <row r="102" s="10" customFormat="1">
      <c r="A102" s="10"/>
      <c r="B102" s="203"/>
      <c r="C102" s="204"/>
      <c r="D102" s="198" t="s">
        <v>175</v>
      </c>
      <c r="E102" s="205" t="s">
        <v>19</v>
      </c>
      <c r="F102" s="206" t="s">
        <v>760</v>
      </c>
      <c r="G102" s="204"/>
      <c r="H102" s="207">
        <v>0.375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175</v>
      </c>
      <c r="AU102" s="213" t="s">
        <v>71</v>
      </c>
      <c r="AV102" s="10" t="s">
        <v>81</v>
      </c>
      <c r="AW102" s="10" t="s">
        <v>33</v>
      </c>
      <c r="AX102" s="10" t="s">
        <v>78</v>
      </c>
      <c r="AY102" s="213" t="s">
        <v>171</v>
      </c>
    </row>
    <row r="103" s="2" customFormat="1">
      <c r="A103" s="38"/>
      <c r="B103" s="39"/>
      <c r="C103" s="185" t="s">
        <v>222</v>
      </c>
      <c r="D103" s="185" t="s">
        <v>165</v>
      </c>
      <c r="E103" s="186" t="s">
        <v>532</v>
      </c>
      <c r="F103" s="187" t="s">
        <v>533</v>
      </c>
      <c r="G103" s="188" t="s">
        <v>304</v>
      </c>
      <c r="H103" s="189">
        <v>0.0040000000000000001</v>
      </c>
      <c r="I103" s="190"/>
      <c r="J103" s="191">
        <f>ROUND(I103*H103,2)</f>
        <v>0</v>
      </c>
      <c r="K103" s="187" t="s">
        <v>169</v>
      </c>
      <c r="L103" s="44"/>
      <c r="M103" s="192" t="s">
        <v>19</v>
      </c>
      <c r="N103" s="193" t="s">
        <v>42</v>
      </c>
      <c r="O103" s="84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6" t="s">
        <v>170</v>
      </c>
      <c r="AT103" s="196" t="s">
        <v>165</v>
      </c>
      <c r="AU103" s="196" t="s">
        <v>71</v>
      </c>
      <c r="AY103" s="17" t="s">
        <v>171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78</v>
      </c>
      <c r="BK103" s="197">
        <f>ROUND(I103*H103,2)</f>
        <v>0</v>
      </c>
      <c r="BL103" s="17" t="s">
        <v>170</v>
      </c>
      <c r="BM103" s="196" t="s">
        <v>761</v>
      </c>
    </row>
    <row r="104" s="2" customFormat="1">
      <c r="A104" s="38"/>
      <c r="B104" s="39"/>
      <c r="C104" s="40"/>
      <c r="D104" s="198" t="s">
        <v>173</v>
      </c>
      <c r="E104" s="40"/>
      <c r="F104" s="199" t="s">
        <v>535</v>
      </c>
      <c r="G104" s="40"/>
      <c r="H104" s="40"/>
      <c r="I104" s="200"/>
      <c r="J104" s="40"/>
      <c r="K104" s="40"/>
      <c r="L104" s="44"/>
      <c r="M104" s="245"/>
      <c r="N104" s="246"/>
      <c r="O104" s="247"/>
      <c r="P104" s="247"/>
      <c r="Q104" s="247"/>
      <c r="R104" s="247"/>
      <c r="S104" s="247"/>
      <c r="T104" s="24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173</v>
      </c>
      <c r="AU104" s="17" t="s">
        <v>71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6WYUBWVuERMd08qkAqS1rXI79mqIH1Ftm2oY/7iPhZHsAWuQUqapeImwSGKgC6Bh1nXEcQxTJXmat6RkHx7a4w==" hashValue="dtsPhINz4+pT9s4egA1p2w69r8cFvGaAQttj+vJNsduNkjFC9v/aFmA37E/v1xTzJHaFp8mXFcgdhq2dsCMS4A==" algorithmName="SHA-512" password="CC35"/>
  <autoFilter ref="C78:K10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748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762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ROUND((SUM(BE85:BE88)),  2)</f>
        <v>0</v>
      </c>
      <c r="G35" s="38"/>
      <c r="H35" s="38"/>
      <c r="I35" s="157">
        <v>0.20999999999999999</v>
      </c>
      <c r="J35" s="156">
        <f>ROUND(((SUM(BE85:BE88))*I35),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ROUND((SUM(BF85:BF88)),  2)</f>
        <v>0</v>
      </c>
      <c r="G36" s="38"/>
      <c r="H36" s="38"/>
      <c r="I36" s="157">
        <v>0.14999999999999999</v>
      </c>
      <c r="J36" s="156">
        <f>ROUND(((SUM(BF85:BF88))*I36),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ROUND((SUM(BG85:BG88)),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ROUND((SUM(BH85:BH88)),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ROUND((SUM(BI85:BI88)),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748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SO-041 - IP 25 (1.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748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SO-041 - IP 25 (1.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SUM(P86:P88)</f>
        <v>0</v>
      </c>
      <c r="Q85" s="96"/>
      <c r="R85" s="182">
        <f>SUM(R86:R88)</f>
        <v>0</v>
      </c>
      <c r="S85" s="96"/>
      <c r="T85" s="183">
        <f>SUM(T86:T88)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SUM(BK86:BK88)</f>
        <v>0</v>
      </c>
    </row>
    <row r="86" s="2" customFormat="1">
      <c r="A86" s="38"/>
      <c r="B86" s="39"/>
      <c r="C86" s="185" t="s">
        <v>78</v>
      </c>
      <c r="D86" s="185" t="s">
        <v>165</v>
      </c>
      <c r="E86" s="186" t="s">
        <v>546</v>
      </c>
      <c r="F86" s="187" t="s">
        <v>547</v>
      </c>
      <c r="G86" s="188" t="s">
        <v>168</v>
      </c>
      <c r="H86" s="189">
        <v>300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763</v>
      </c>
    </row>
    <row r="87" s="2" customFormat="1">
      <c r="A87" s="38"/>
      <c r="B87" s="39"/>
      <c r="C87" s="40"/>
      <c r="D87" s="198" t="s">
        <v>173</v>
      </c>
      <c r="E87" s="40"/>
      <c r="F87" s="199" t="s">
        <v>549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10" customFormat="1">
      <c r="A88" s="10"/>
      <c r="B88" s="203"/>
      <c r="C88" s="204"/>
      <c r="D88" s="198" t="s">
        <v>175</v>
      </c>
      <c r="E88" s="205" t="s">
        <v>19</v>
      </c>
      <c r="F88" s="206" t="s">
        <v>764</v>
      </c>
      <c r="G88" s="204"/>
      <c r="H88" s="207">
        <v>300</v>
      </c>
      <c r="I88" s="208"/>
      <c r="J88" s="204"/>
      <c r="K88" s="204"/>
      <c r="L88" s="209"/>
      <c r="M88" s="249"/>
      <c r="N88" s="250"/>
      <c r="O88" s="250"/>
      <c r="P88" s="250"/>
      <c r="Q88" s="250"/>
      <c r="R88" s="250"/>
      <c r="S88" s="250"/>
      <c r="T88" s="251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175</v>
      </c>
      <c r="AU88" s="213" t="s">
        <v>71</v>
      </c>
      <c r="AV88" s="10" t="s">
        <v>81</v>
      </c>
      <c r="AW88" s="10" t="s">
        <v>33</v>
      </c>
      <c r="AX88" s="10" t="s">
        <v>78</v>
      </c>
      <c r="AY88" s="213" t="s">
        <v>171</v>
      </c>
    </row>
    <row r="89" s="2" customFormat="1" ht="6.96" customHeight="1">
      <c r="A89" s="38"/>
      <c r="B89" s="59"/>
      <c r="C89" s="60"/>
      <c r="D89" s="60"/>
      <c r="E89" s="60"/>
      <c r="F89" s="60"/>
      <c r="G89" s="60"/>
      <c r="H89" s="60"/>
      <c r="I89" s="60"/>
      <c r="J89" s="60"/>
      <c r="K89" s="60"/>
      <c r="L89" s="44"/>
      <c r="M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</sheetData>
  <sheetProtection sheet="1" autoFilter="0" formatColumns="0" formatRows="0" objects="1" scenarios="1" spinCount="100000" saltValue="D1gZUmz/pz2TE+aBZvfGQBWdyuQbz05Q9ZyE6Dx0Q778Qo2GBHQcV2B380ih2xVw+iK84banHYzowlpvCJkuQw==" hashValue="N8eP7f9+cS1SFkikToLcNIacfO7zFOfPQgmOh0o0tGvl6/YDtQrIXPBfacURsdx6E82B2Oox103yLlEZInK3qA==" algorithmName="SHA-512" password="CC35"/>
  <autoFilter ref="C84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748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765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ROUND((SUM(BE85:BE88)),  2)</f>
        <v>0</v>
      </c>
      <c r="G35" s="38"/>
      <c r="H35" s="38"/>
      <c r="I35" s="157">
        <v>0.20999999999999999</v>
      </c>
      <c r="J35" s="156">
        <f>ROUND(((SUM(BE85:BE88))*I35),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ROUND((SUM(BF85:BF88)),  2)</f>
        <v>0</v>
      </c>
      <c r="G36" s="38"/>
      <c r="H36" s="38"/>
      <c r="I36" s="157">
        <v>0.14999999999999999</v>
      </c>
      <c r="J36" s="156">
        <f>ROUND(((SUM(BF85:BF88))*I36),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ROUND((SUM(BG85:BG88)),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ROUND((SUM(BH85:BH88)),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ROUND((SUM(BI85:BI88)),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748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SO-042 - IP 25 (2.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748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SO-042 - IP 25 (2.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SUM(P86:P88)</f>
        <v>0</v>
      </c>
      <c r="Q85" s="96"/>
      <c r="R85" s="182">
        <f>SUM(R86:R88)</f>
        <v>0</v>
      </c>
      <c r="S85" s="96"/>
      <c r="T85" s="183">
        <f>SUM(T86:T88)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SUM(BK86:BK88)</f>
        <v>0</v>
      </c>
    </row>
    <row r="86" s="2" customFormat="1">
      <c r="A86" s="38"/>
      <c r="B86" s="39"/>
      <c r="C86" s="185" t="s">
        <v>78</v>
      </c>
      <c r="D86" s="185" t="s">
        <v>165</v>
      </c>
      <c r="E86" s="186" t="s">
        <v>546</v>
      </c>
      <c r="F86" s="187" t="s">
        <v>547</v>
      </c>
      <c r="G86" s="188" t="s">
        <v>168</v>
      </c>
      <c r="H86" s="189">
        <v>300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766</v>
      </c>
    </row>
    <row r="87" s="2" customFormat="1">
      <c r="A87" s="38"/>
      <c r="B87" s="39"/>
      <c r="C87" s="40"/>
      <c r="D87" s="198" t="s">
        <v>173</v>
      </c>
      <c r="E87" s="40"/>
      <c r="F87" s="199" t="s">
        <v>549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10" customFormat="1">
      <c r="A88" s="10"/>
      <c r="B88" s="203"/>
      <c r="C88" s="204"/>
      <c r="D88" s="198" t="s">
        <v>175</v>
      </c>
      <c r="E88" s="205" t="s">
        <v>19</v>
      </c>
      <c r="F88" s="206" t="s">
        <v>764</v>
      </c>
      <c r="G88" s="204"/>
      <c r="H88" s="207">
        <v>300</v>
      </c>
      <c r="I88" s="208"/>
      <c r="J88" s="204"/>
      <c r="K88" s="204"/>
      <c r="L88" s="209"/>
      <c r="M88" s="249"/>
      <c r="N88" s="250"/>
      <c r="O88" s="250"/>
      <c r="P88" s="250"/>
      <c r="Q88" s="250"/>
      <c r="R88" s="250"/>
      <c r="S88" s="250"/>
      <c r="T88" s="251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175</v>
      </c>
      <c r="AU88" s="213" t="s">
        <v>71</v>
      </c>
      <c r="AV88" s="10" t="s">
        <v>81</v>
      </c>
      <c r="AW88" s="10" t="s">
        <v>33</v>
      </c>
      <c r="AX88" s="10" t="s">
        <v>78</v>
      </c>
      <c r="AY88" s="213" t="s">
        <v>171</v>
      </c>
    </row>
    <row r="89" s="2" customFormat="1" ht="6.96" customHeight="1">
      <c r="A89" s="38"/>
      <c r="B89" s="59"/>
      <c r="C89" s="60"/>
      <c r="D89" s="60"/>
      <c r="E89" s="60"/>
      <c r="F89" s="60"/>
      <c r="G89" s="60"/>
      <c r="H89" s="60"/>
      <c r="I89" s="60"/>
      <c r="J89" s="60"/>
      <c r="K89" s="60"/>
      <c r="L89" s="44"/>
      <c r="M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</sheetData>
  <sheetProtection sheet="1" autoFilter="0" formatColumns="0" formatRows="0" objects="1" scenarios="1" spinCount="100000" saltValue="wVf0Q4rrfxotKXOVyuGZnHdGVx9d/YNvns+2kFAoiyVy8F5vyL3s+6Q6sr/YLfgLk9f8YcQeTdFoaigZOBeSIQ==" hashValue="60r5cK04ULGxCqz170cJPScHJNU3GK95c1AowLJJH0v5pHbSdtG24Bw87vgsCp7zhV7K4hiEqnSC5hpuCt8M4g==" algorithmName="SHA-512" password="CC35"/>
  <autoFilter ref="C84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748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767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ROUND((SUM(BE85:BE88)),  2)</f>
        <v>0</v>
      </c>
      <c r="G35" s="38"/>
      <c r="H35" s="38"/>
      <c r="I35" s="157">
        <v>0.20999999999999999</v>
      </c>
      <c r="J35" s="156">
        <f>ROUND(((SUM(BE85:BE88))*I35),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ROUND((SUM(BF85:BF88)),  2)</f>
        <v>0</v>
      </c>
      <c r="G36" s="38"/>
      <c r="H36" s="38"/>
      <c r="I36" s="157">
        <v>0.14999999999999999</v>
      </c>
      <c r="J36" s="156">
        <f>ROUND(((SUM(BF85:BF88))*I36),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ROUND((SUM(BG85:BG88)),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ROUND((SUM(BH85:BH88)),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ROUND((SUM(BI85:BI88)),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748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SO-043 - IP 25 (3.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748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SO-043 - IP 25 (3.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SUM(P86:P88)</f>
        <v>0</v>
      </c>
      <c r="Q85" s="96"/>
      <c r="R85" s="182">
        <f>SUM(R86:R88)</f>
        <v>0</v>
      </c>
      <c r="S85" s="96"/>
      <c r="T85" s="183">
        <f>SUM(T86:T88)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SUM(BK86:BK88)</f>
        <v>0</v>
      </c>
    </row>
    <row r="86" s="2" customFormat="1">
      <c r="A86" s="38"/>
      <c r="B86" s="39"/>
      <c r="C86" s="185" t="s">
        <v>78</v>
      </c>
      <c r="D86" s="185" t="s">
        <v>165</v>
      </c>
      <c r="E86" s="186" t="s">
        <v>546</v>
      </c>
      <c r="F86" s="187" t="s">
        <v>547</v>
      </c>
      <c r="G86" s="188" t="s">
        <v>168</v>
      </c>
      <c r="H86" s="189">
        <v>300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768</v>
      </c>
    </row>
    <row r="87" s="2" customFormat="1">
      <c r="A87" s="38"/>
      <c r="B87" s="39"/>
      <c r="C87" s="40"/>
      <c r="D87" s="198" t="s">
        <v>173</v>
      </c>
      <c r="E87" s="40"/>
      <c r="F87" s="199" t="s">
        <v>549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10" customFormat="1">
      <c r="A88" s="10"/>
      <c r="B88" s="203"/>
      <c r="C88" s="204"/>
      <c r="D88" s="198" t="s">
        <v>175</v>
      </c>
      <c r="E88" s="205" t="s">
        <v>19</v>
      </c>
      <c r="F88" s="206" t="s">
        <v>764</v>
      </c>
      <c r="G88" s="204"/>
      <c r="H88" s="207">
        <v>300</v>
      </c>
      <c r="I88" s="208"/>
      <c r="J88" s="204"/>
      <c r="K88" s="204"/>
      <c r="L88" s="209"/>
      <c r="M88" s="249"/>
      <c r="N88" s="250"/>
      <c r="O88" s="250"/>
      <c r="P88" s="250"/>
      <c r="Q88" s="250"/>
      <c r="R88" s="250"/>
      <c r="S88" s="250"/>
      <c r="T88" s="251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175</v>
      </c>
      <c r="AU88" s="213" t="s">
        <v>71</v>
      </c>
      <c r="AV88" s="10" t="s">
        <v>81</v>
      </c>
      <c r="AW88" s="10" t="s">
        <v>33</v>
      </c>
      <c r="AX88" s="10" t="s">
        <v>78</v>
      </c>
      <c r="AY88" s="213" t="s">
        <v>171</v>
      </c>
    </row>
    <row r="89" s="2" customFormat="1" ht="6.96" customHeight="1">
      <c r="A89" s="38"/>
      <c r="B89" s="59"/>
      <c r="C89" s="60"/>
      <c r="D89" s="60"/>
      <c r="E89" s="60"/>
      <c r="F89" s="60"/>
      <c r="G89" s="60"/>
      <c r="H89" s="60"/>
      <c r="I89" s="60"/>
      <c r="J89" s="60"/>
      <c r="K89" s="60"/>
      <c r="L89" s="44"/>
      <c r="M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</sheetData>
  <sheetProtection sheet="1" autoFilter="0" formatColumns="0" formatRows="0" objects="1" scenarios="1" spinCount="100000" saltValue="fg7FafhqM5JfOw4jjA4Iv1QUj4H525DuGEgHFzWVSqNtXLoGdSJ/7VblAc28sAlZ8jtj2/4sAfAnhlWS7cSAtg==" hashValue="7f9XDMS03jRUsRbc0Tok/0npSBFq33hY1IIYz0yLuKqDaS0QHa/dM8orhQ2jrMy0fmTAN/uhFsRyoyGswQ5Bzg==" algorithmName="SHA-512" password="CC35"/>
  <autoFilter ref="C84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146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769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80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3. 5. 2021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32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ROUND((SUM(BE79:BE200)),  2)</f>
        <v>0</v>
      </c>
      <c r="G33" s="38"/>
      <c r="H33" s="38"/>
      <c r="I33" s="157">
        <v>0.20999999999999999</v>
      </c>
      <c r="J33" s="156">
        <f>ROUND(((SUM(BE79:BE200))*I33),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ROUND((SUM(BF79:BF200)),  2)</f>
        <v>0</v>
      </c>
      <c r="G34" s="38"/>
      <c r="H34" s="38"/>
      <c r="I34" s="157">
        <v>0.14999999999999999</v>
      </c>
      <c r="J34" s="156">
        <f>ROUND(((SUM(BF79:BF200))*I34),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ROUND((SUM(BG79:BG200)),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ROUND((SUM(BH79:BH200)),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ROUND((SUM(BI79:BI200)),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148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PD na realizaci PEO a EKO opatření v k.ú. Zaječí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146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SO-05 - Interakční prvek IP 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Zaječí</v>
      </c>
      <c r="G52" s="40"/>
      <c r="H52" s="40"/>
      <c r="I52" s="32" t="s">
        <v>23</v>
      </c>
      <c r="J52" s="72" t="str">
        <f>IF(J12="","",J12)</f>
        <v>3. 5. 2021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SPÚ ČR, KPÚ pro JMK, Pobočka Břeclav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149</v>
      </c>
      <c r="D57" s="171"/>
      <c r="E57" s="171"/>
      <c r="F57" s="171"/>
      <c r="G57" s="171"/>
      <c r="H57" s="171"/>
      <c r="I57" s="171"/>
      <c r="J57" s="172" t="s">
        <v>150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151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152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PD na realizaci PEO a EKO opatření v k.ú. Zaječí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146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SO-05 - Interakční prvek IP N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Zaječí</v>
      </c>
      <c r="G73" s="40"/>
      <c r="H73" s="40"/>
      <c r="I73" s="32" t="s">
        <v>23</v>
      </c>
      <c r="J73" s="72" t="str">
        <f>IF(J12="","",J12)</f>
        <v>3. 5. 2021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5.65" customHeight="1">
      <c r="A75" s="38"/>
      <c r="B75" s="39"/>
      <c r="C75" s="32" t="s">
        <v>25</v>
      </c>
      <c r="D75" s="40"/>
      <c r="E75" s="40"/>
      <c r="F75" s="27" t="str">
        <f>E15</f>
        <v>SPÚ ČR, KPÚ pro JMK, Pobočka Břeclav</v>
      </c>
      <c r="G75" s="40"/>
      <c r="H75" s="40"/>
      <c r="I75" s="32" t="s">
        <v>31</v>
      </c>
      <c r="J75" s="36" t="str">
        <f>E21</f>
        <v>Agroprojekt PSO s.r.o.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34</v>
      </c>
      <c r="J76" s="36" t="str">
        <f>E24</f>
        <v>Agroprojekt PSO s.r.o.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153</v>
      </c>
      <c r="D78" s="177" t="s">
        <v>56</v>
      </c>
      <c r="E78" s="177" t="s">
        <v>52</v>
      </c>
      <c r="F78" s="177" t="s">
        <v>53</v>
      </c>
      <c r="G78" s="177" t="s">
        <v>154</v>
      </c>
      <c r="H78" s="177" t="s">
        <v>155</v>
      </c>
      <c r="I78" s="177" t="s">
        <v>156</v>
      </c>
      <c r="J78" s="177" t="s">
        <v>150</v>
      </c>
      <c r="K78" s="178" t="s">
        <v>157</v>
      </c>
      <c r="L78" s="179"/>
      <c r="M78" s="92" t="s">
        <v>19</v>
      </c>
      <c r="N78" s="93" t="s">
        <v>41</v>
      </c>
      <c r="O78" s="93" t="s">
        <v>158</v>
      </c>
      <c r="P78" s="93" t="s">
        <v>159</v>
      </c>
      <c r="Q78" s="93" t="s">
        <v>160</v>
      </c>
      <c r="R78" s="93" t="s">
        <v>161</v>
      </c>
      <c r="S78" s="93" t="s">
        <v>162</v>
      </c>
      <c r="T78" s="94" t="s">
        <v>163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164</v>
      </c>
      <c r="D79" s="40"/>
      <c r="E79" s="40"/>
      <c r="F79" s="40"/>
      <c r="G79" s="40"/>
      <c r="H79" s="40"/>
      <c r="I79" s="40"/>
      <c r="J79" s="180">
        <f>BK79</f>
        <v>0</v>
      </c>
      <c r="K79" s="40"/>
      <c r="L79" s="44"/>
      <c r="M79" s="95"/>
      <c r="N79" s="181"/>
      <c r="O79" s="96"/>
      <c r="P79" s="182">
        <f>SUM(P80:P200)</f>
        <v>0</v>
      </c>
      <c r="Q79" s="96"/>
      <c r="R79" s="182">
        <f>SUM(R80:R200)</f>
        <v>7.6438517000000008</v>
      </c>
      <c r="S79" s="96"/>
      <c r="T79" s="183">
        <f>SUM(T80:T200)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70</v>
      </c>
      <c r="AU79" s="17" t="s">
        <v>151</v>
      </c>
      <c r="BK79" s="184">
        <f>SUM(BK80:BK200)</f>
        <v>0</v>
      </c>
    </row>
    <row r="80" s="2" customFormat="1">
      <c r="A80" s="38"/>
      <c r="B80" s="39"/>
      <c r="C80" s="185" t="s">
        <v>78</v>
      </c>
      <c r="D80" s="185" t="s">
        <v>165</v>
      </c>
      <c r="E80" s="186" t="s">
        <v>180</v>
      </c>
      <c r="F80" s="187" t="s">
        <v>181</v>
      </c>
      <c r="G80" s="188" t="s">
        <v>168</v>
      </c>
      <c r="H80" s="189">
        <v>150</v>
      </c>
      <c r="I80" s="190"/>
      <c r="J80" s="191">
        <f>ROUND(I80*H80,2)</f>
        <v>0</v>
      </c>
      <c r="K80" s="187" t="s">
        <v>169</v>
      </c>
      <c r="L80" s="44"/>
      <c r="M80" s="192" t="s">
        <v>19</v>
      </c>
      <c r="N80" s="193" t="s">
        <v>42</v>
      </c>
      <c r="O80" s="84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6" t="s">
        <v>170</v>
      </c>
      <c r="AT80" s="196" t="s">
        <v>165</v>
      </c>
      <c r="AU80" s="196" t="s">
        <v>71</v>
      </c>
      <c r="AY80" s="17" t="s">
        <v>171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7" t="s">
        <v>78</v>
      </c>
      <c r="BK80" s="197">
        <f>ROUND(I80*H80,2)</f>
        <v>0</v>
      </c>
      <c r="BL80" s="17" t="s">
        <v>170</v>
      </c>
      <c r="BM80" s="196" t="s">
        <v>770</v>
      </c>
    </row>
    <row r="81" s="2" customFormat="1">
      <c r="A81" s="38"/>
      <c r="B81" s="39"/>
      <c r="C81" s="40"/>
      <c r="D81" s="198" t="s">
        <v>173</v>
      </c>
      <c r="E81" s="40"/>
      <c r="F81" s="199" t="s">
        <v>183</v>
      </c>
      <c r="G81" s="40"/>
      <c r="H81" s="40"/>
      <c r="I81" s="200"/>
      <c r="J81" s="40"/>
      <c r="K81" s="40"/>
      <c r="L81" s="44"/>
      <c r="M81" s="201"/>
      <c r="N81" s="20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173</v>
      </c>
      <c r="AU81" s="17" t="s">
        <v>71</v>
      </c>
    </row>
    <row r="82" s="10" customFormat="1">
      <c r="A82" s="10"/>
      <c r="B82" s="203"/>
      <c r="C82" s="204"/>
      <c r="D82" s="198" t="s">
        <v>175</v>
      </c>
      <c r="E82" s="205" t="s">
        <v>19</v>
      </c>
      <c r="F82" s="206" t="s">
        <v>771</v>
      </c>
      <c r="G82" s="204"/>
      <c r="H82" s="207">
        <v>150</v>
      </c>
      <c r="I82" s="208"/>
      <c r="J82" s="204"/>
      <c r="K82" s="204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175</v>
      </c>
      <c r="AU82" s="213" t="s">
        <v>71</v>
      </c>
      <c r="AV82" s="10" t="s">
        <v>81</v>
      </c>
      <c r="AW82" s="10" t="s">
        <v>33</v>
      </c>
      <c r="AX82" s="10" t="s">
        <v>78</v>
      </c>
      <c r="AY82" s="213" t="s">
        <v>171</v>
      </c>
    </row>
    <row r="83" s="2" customFormat="1">
      <c r="A83" s="38"/>
      <c r="B83" s="39"/>
      <c r="C83" s="185" t="s">
        <v>81</v>
      </c>
      <c r="D83" s="185" t="s">
        <v>165</v>
      </c>
      <c r="E83" s="186" t="s">
        <v>772</v>
      </c>
      <c r="F83" s="187" t="s">
        <v>773</v>
      </c>
      <c r="G83" s="188" t="s">
        <v>168</v>
      </c>
      <c r="H83" s="189">
        <v>150</v>
      </c>
      <c r="I83" s="190"/>
      <c r="J83" s="191">
        <f>ROUND(I83*H83,2)</f>
        <v>0</v>
      </c>
      <c r="K83" s="187" t="s">
        <v>169</v>
      </c>
      <c r="L83" s="44"/>
      <c r="M83" s="192" t="s">
        <v>19</v>
      </c>
      <c r="N83" s="193" t="s">
        <v>42</v>
      </c>
      <c r="O83" s="84"/>
      <c r="P83" s="194">
        <f>O83*H83</f>
        <v>0</v>
      </c>
      <c r="Q83" s="194">
        <v>0</v>
      </c>
      <c r="R83" s="194">
        <f>Q83*H83</f>
        <v>0</v>
      </c>
      <c r="S83" s="194">
        <v>0</v>
      </c>
      <c r="T83" s="195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96" t="s">
        <v>170</v>
      </c>
      <c r="AT83" s="196" t="s">
        <v>165</v>
      </c>
      <c r="AU83" s="196" t="s">
        <v>71</v>
      </c>
      <c r="AY83" s="17" t="s">
        <v>171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7" t="s">
        <v>78</v>
      </c>
      <c r="BK83" s="197">
        <f>ROUND(I83*H83,2)</f>
        <v>0</v>
      </c>
      <c r="BL83" s="17" t="s">
        <v>170</v>
      </c>
      <c r="BM83" s="196" t="s">
        <v>774</v>
      </c>
    </row>
    <row r="84" s="2" customFormat="1">
      <c r="A84" s="38"/>
      <c r="B84" s="39"/>
      <c r="C84" s="40"/>
      <c r="D84" s="198" t="s">
        <v>173</v>
      </c>
      <c r="E84" s="40"/>
      <c r="F84" s="199" t="s">
        <v>775</v>
      </c>
      <c r="G84" s="40"/>
      <c r="H84" s="40"/>
      <c r="I84" s="200"/>
      <c r="J84" s="40"/>
      <c r="K84" s="40"/>
      <c r="L84" s="44"/>
      <c r="M84" s="201"/>
      <c r="N84" s="202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173</v>
      </c>
      <c r="AU84" s="17" t="s">
        <v>71</v>
      </c>
    </row>
    <row r="85" s="10" customFormat="1">
      <c r="A85" s="10"/>
      <c r="B85" s="203"/>
      <c r="C85" s="204"/>
      <c r="D85" s="198" t="s">
        <v>175</v>
      </c>
      <c r="E85" s="205" t="s">
        <v>19</v>
      </c>
      <c r="F85" s="206" t="s">
        <v>771</v>
      </c>
      <c r="G85" s="204"/>
      <c r="H85" s="207">
        <v>150</v>
      </c>
      <c r="I85" s="208"/>
      <c r="J85" s="204"/>
      <c r="K85" s="204"/>
      <c r="L85" s="209"/>
      <c r="M85" s="210"/>
      <c r="N85" s="211"/>
      <c r="O85" s="211"/>
      <c r="P85" s="211"/>
      <c r="Q85" s="211"/>
      <c r="R85" s="211"/>
      <c r="S85" s="211"/>
      <c r="T85" s="21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3" t="s">
        <v>175</v>
      </c>
      <c r="AU85" s="213" t="s">
        <v>71</v>
      </c>
      <c r="AV85" s="10" t="s">
        <v>81</v>
      </c>
      <c r="AW85" s="10" t="s">
        <v>33</v>
      </c>
      <c r="AX85" s="10" t="s">
        <v>78</v>
      </c>
      <c r="AY85" s="213" t="s">
        <v>171</v>
      </c>
    </row>
    <row r="86" s="2" customFormat="1" ht="33" customHeight="1">
      <c r="A86" s="38"/>
      <c r="B86" s="39"/>
      <c r="C86" s="185" t="s">
        <v>188</v>
      </c>
      <c r="D86" s="185" t="s">
        <v>165</v>
      </c>
      <c r="E86" s="186" t="s">
        <v>588</v>
      </c>
      <c r="F86" s="187" t="s">
        <v>589</v>
      </c>
      <c r="G86" s="188" t="s">
        <v>168</v>
      </c>
      <c r="H86" s="189">
        <v>150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776</v>
      </c>
    </row>
    <row r="87" s="2" customFormat="1">
      <c r="A87" s="38"/>
      <c r="B87" s="39"/>
      <c r="C87" s="40"/>
      <c r="D87" s="198" t="s">
        <v>173</v>
      </c>
      <c r="E87" s="40"/>
      <c r="F87" s="199" t="s">
        <v>591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10" customFormat="1">
      <c r="A88" s="10"/>
      <c r="B88" s="203"/>
      <c r="C88" s="204"/>
      <c r="D88" s="198" t="s">
        <v>175</v>
      </c>
      <c r="E88" s="205" t="s">
        <v>19</v>
      </c>
      <c r="F88" s="206" t="s">
        <v>771</v>
      </c>
      <c r="G88" s="204"/>
      <c r="H88" s="207">
        <v>150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175</v>
      </c>
      <c r="AU88" s="213" t="s">
        <v>71</v>
      </c>
      <c r="AV88" s="10" t="s">
        <v>81</v>
      </c>
      <c r="AW88" s="10" t="s">
        <v>33</v>
      </c>
      <c r="AX88" s="10" t="s">
        <v>78</v>
      </c>
      <c r="AY88" s="213" t="s">
        <v>171</v>
      </c>
    </row>
    <row r="89" s="2" customFormat="1" ht="33" customHeight="1">
      <c r="A89" s="38"/>
      <c r="B89" s="39"/>
      <c r="C89" s="185" t="s">
        <v>170</v>
      </c>
      <c r="D89" s="185" t="s">
        <v>165</v>
      </c>
      <c r="E89" s="186" t="s">
        <v>194</v>
      </c>
      <c r="F89" s="187" t="s">
        <v>195</v>
      </c>
      <c r="G89" s="188" t="s">
        <v>168</v>
      </c>
      <c r="H89" s="189">
        <v>75</v>
      </c>
      <c r="I89" s="190"/>
      <c r="J89" s="191">
        <f>ROUND(I89*H89,2)</f>
        <v>0</v>
      </c>
      <c r="K89" s="187" t="s">
        <v>169</v>
      </c>
      <c r="L89" s="44"/>
      <c r="M89" s="192" t="s">
        <v>19</v>
      </c>
      <c r="N89" s="193" t="s">
        <v>42</v>
      </c>
      <c r="O89" s="84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170</v>
      </c>
      <c r="AT89" s="196" t="s">
        <v>165</v>
      </c>
      <c r="AU89" s="196" t="s">
        <v>71</v>
      </c>
      <c r="AY89" s="17" t="s">
        <v>171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78</v>
      </c>
      <c r="BK89" s="197">
        <f>ROUND(I89*H89,2)</f>
        <v>0</v>
      </c>
      <c r="BL89" s="17" t="s">
        <v>170</v>
      </c>
      <c r="BM89" s="196" t="s">
        <v>777</v>
      </c>
    </row>
    <row r="90" s="2" customFormat="1">
      <c r="A90" s="38"/>
      <c r="B90" s="39"/>
      <c r="C90" s="40"/>
      <c r="D90" s="198" t="s">
        <v>173</v>
      </c>
      <c r="E90" s="40"/>
      <c r="F90" s="199" t="s">
        <v>197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173</v>
      </c>
      <c r="AU90" s="17" t="s">
        <v>71</v>
      </c>
    </row>
    <row r="91" s="10" customFormat="1">
      <c r="A91" s="10"/>
      <c r="B91" s="203"/>
      <c r="C91" s="204"/>
      <c r="D91" s="198" t="s">
        <v>175</v>
      </c>
      <c r="E91" s="205" t="s">
        <v>19</v>
      </c>
      <c r="F91" s="206" t="s">
        <v>778</v>
      </c>
      <c r="G91" s="204"/>
      <c r="H91" s="207">
        <v>75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175</v>
      </c>
      <c r="AU91" s="213" t="s">
        <v>71</v>
      </c>
      <c r="AV91" s="10" t="s">
        <v>81</v>
      </c>
      <c r="AW91" s="10" t="s">
        <v>33</v>
      </c>
      <c r="AX91" s="10" t="s">
        <v>78</v>
      </c>
      <c r="AY91" s="213" t="s">
        <v>171</v>
      </c>
    </row>
    <row r="92" s="2" customFormat="1" ht="33" customHeight="1">
      <c r="A92" s="38"/>
      <c r="B92" s="39"/>
      <c r="C92" s="185" t="s">
        <v>201</v>
      </c>
      <c r="D92" s="185" t="s">
        <v>165</v>
      </c>
      <c r="E92" s="186" t="s">
        <v>202</v>
      </c>
      <c r="F92" s="187" t="s">
        <v>203</v>
      </c>
      <c r="G92" s="188" t="s">
        <v>168</v>
      </c>
      <c r="H92" s="189">
        <v>75</v>
      </c>
      <c r="I92" s="190"/>
      <c r="J92" s="191">
        <f>ROUND(I92*H92,2)</f>
        <v>0</v>
      </c>
      <c r="K92" s="187" t="s">
        <v>169</v>
      </c>
      <c r="L92" s="44"/>
      <c r="M92" s="192" t="s">
        <v>19</v>
      </c>
      <c r="N92" s="193" t="s">
        <v>42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170</v>
      </c>
      <c r="AT92" s="196" t="s">
        <v>165</v>
      </c>
      <c r="AU92" s="196" t="s">
        <v>71</v>
      </c>
      <c r="AY92" s="17" t="s">
        <v>171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78</v>
      </c>
      <c r="BK92" s="197">
        <f>ROUND(I92*H92,2)</f>
        <v>0</v>
      </c>
      <c r="BL92" s="17" t="s">
        <v>170</v>
      </c>
      <c r="BM92" s="196" t="s">
        <v>779</v>
      </c>
    </row>
    <row r="93" s="2" customFormat="1">
      <c r="A93" s="38"/>
      <c r="B93" s="39"/>
      <c r="C93" s="40"/>
      <c r="D93" s="198" t="s">
        <v>173</v>
      </c>
      <c r="E93" s="40"/>
      <c r="F93" s="199" t="s">
        <v>205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173</v>
      </c>
      <c r="AU93" s="17" t="s">
        <v>71</v>
      </c>
    </row>
    <row r="94" s="10" customFormat="1">
      <c r="A94" s="10"/>
      <c r="B94" s="203"/>
      <c r="C94" s="204"/>
      <c r="D94" s="198" t="s">
        <v>175</v>
      </c>
      <c r="E94" s="205" t="s">
        <v>19</v>
      </c>
      <c r="F94" s="206" t="s">
        <v>778</v>
      </c>
      <c r="G94" s="204"/>
      <c r="H94" s="207">
        <v>75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175</v>
      </c>
      <c r="AU94" s="213" t="s">
        <v>71</v>
      </c>
      <c r="AV94" s="10" t="s">
        <v>81</v>
      </c>
      <c r="AW94" s="10" t="s">
        <v>33</v>
      </c>
      <c r="AX94" s="10" t="s">
        <v>78</v>
      </c>
      <c r="AY94" s="213" t="s">
        <v>171</v>
      </c>
    </row>
    <row r="95" s="2" customFormat="1" ht="16.5" customHeight="1">
      <c r="A95" s="38"/>
      <c r="B95" s="39"/>
      <c r="C95" s="185" t="s">
        <v>209</v>
      </c>
      <c r="D95" s="185" t="s">
        <v>165</v>
      </c>
      <c r="E95" s="186" t="s">
        <v>780</v>
      </c>
      <c r="F95" s="187" t="s">
        <v>781</v>
      </c>
      <c r="G95" s="188" t="s">
        <v>225</v>
      </c>
      <c r="H95" s="189">
        <v>2</v>
      </c>
      <c r="I95" s="190"/>
      <c r="J95" s="191">
        <f>ROUND(I95*H95,2)</f>
        <v>0</v>
      </c>
      <c r="K95" s="187" t="s">
        <v>169</v>
      </c>
      <c r="L95" s="44"/>
      <c r="M95" s="192" t="s">
        <v>19</v>
      </c>
      <c r="N95" s="193" t="s">
        <v>42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170</v>
      </c>
      <c r="AT95" s="196" t="s">
        <v>165</v>
      </c>
      <c r="AU95" s="196" t="s">
        <v>71</v>
      </c>
      <c r="AY95" s="17" t="s">
        <v>171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78</v>
      </c>
      <c r="BK95" s="197">
        <f>ROUND(I95*H95,2)</f>
        <v>0</v>
      </c>
      <c r="BL95" s="17" t="s">
        <v>170</v>
      </c>
      <c r="BM95" s="196" t="s">
        <v>782</v>
      </c>
    </row>
    <row r="96" s="2" customFormat="1">
      <c r="A96" s="38"/>
      <c r="B96" s="39"/>
      <c r="C96" s="40"/>
      <c r="D96" s="198" t="s">
        <v>173</v>
      </c>
      <c r="E96" s="40"/>
      <c r="F96" s="199" t="s">
        <v>783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173</v>
      </c>
      <c r="AU96" s="17" t="s">
        <v>71</v>
      </c>
    </row>
    <row r="97" s="10" customFormat="1">
      <c r="A97" s="10"/>
      <c r="B97" s="203"/>
      <c r="C97" s="204"/>
      <c r="D97" s="198" t="s">
        <v>175</v>
      </c>
      <c r="E97" s="205" t="s">
        <v>19</v>
      </c>
      <c r="F97" s="206" t="s">
        <v>784</v>
      </c>
      <c r="G97" s="204"/>
      <c r="H97" s="207">
        <v>2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175</v>
      </c>
      <c r="AU97" s="213" t="s">
        <v>71</v>
      </c>
      <c r="AV97" s="10" t="s">
        <v>81</v>
      </c>
      <c r="AW97" s="10" t="s">
        <v>33</v>
      </c>
      <c r="AX97" s="10" t="s">
        <v>78</v>
      </c>
      <c r="AY97" s="213" t="s">
        <v>171</v>
      </c>
    </row>
    <row r="98" s="2" customFormat="1" ht="16.5" customHeight="1">
      <c r="A98" s="38"/>
      <c r="B98" s="39"/>
      <c r="C98" s="185" t="s">
        <v>216</v>
      </c>
      <c r="D98" s="185" t="s">
        <v>165</v>
      </c>
      <c r="E98" s="186" t="s">
        <v>189</v>
      </c>
      <c r="F98" s="187" t="s">
        <v>190</v>
      </c>
      <c r="G98" s="188" t="s">
        <v>168</v>
      </c>
      <c r="H98" s="189">
        <v>200</v>
      </c>
      <c r="I98" s="190"/>
      <c r="J98" s="191">
        <f>ROUND(I98*H98,2)</f>
        <v>0</v>
      </c>
      <c r="K98" s="187" t="s">
        <v>169</v>
      </c>
      <c r="L98" s="44"/>
      <c r="M98" s="192" t="s">
        <v>19</v>
      </c>
      <c r="N98" s="193" t="s">
        <v>42</v>
      </c>
      <c r="O98" s="84"/>
      <c r="P98" s="194">
        <f>O98*H98</f>
        <v>0</v>
      </c>
      <c r="Q98" s="194">
        <v>3.0000000000000001E-05</v>
      </c>
      <c r="R98" s="194">
        <f>Q98*H98</f>
        <v>0.0060000000000000001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170</v>
      </c>
      <c r="AT98" s="196" t="s">
        <v>165</v>
      </c>
      <c r="AU98" s="196" t="s">
        <v>71</v>
      </c>
      <c r="AY98" s="17" t="s">
        <v>171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78</v>
      </c>
      <c r="BK98" s="197">
        <f>ROUND(I98*H98,2)</f>
        <v>0</v>
      </c>
      <c r="BL98" s="17" t="s">
        <v>170</v>
      </c>
      <c r="BM98" s="196" t="s">
        <v>785</v>
      </c>
    </row>
    <row r="99" s="2" customFormat="1">
      <c r="A99" s="38"/>
      <c r="B99" s="39"/>
      <c r="C99" s="40"/>
      <c r="D99" s="198" t="s">
        <v>173</v>
      </c>
      <c r="E99" s="40"/>
      <c r="F99" s="199" t="s">
        <v>192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173</v>
      </c>
      <c r="AU99" s="17" t="s">
        <v>71</v>
      </c>
    </row>
    <row r="100" s="10" customFormat="1">
      <c r="A100" s="10"/>
      <c r="B100" s="203"/>
      <c r="C100" s="204"/>
      <c r="D100" s="198" t="s">
        <v>175</v>
      </c>
      <c r="E100" s="205" t="s">
        <v>19</v>
      </c>
      <c r="F100" s="206" t="s">
        <v>786</v>
      </c>
      <c r="G100" s="204"/>
      <c r="H100" s="207">
        <v>200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175</v>
      </c>
      <c r="AU100" s="213" t="s">
        <v>71</v>
      </c>
      <c r="AV100" s="10" t="s">
        <v>81</v>
      </c>
      <c r="AW100" s="10" t="s">
        <v>33</v>
      </c>
      <c r="AX100" s="10" t="s">
        <v>78</v>
      </c>
      <c r="AY100" s="213" t="s">
        <v>171</v>
      </c>
    </row>
    <row r="101" s="2" customFormat="1">
      <c r="A101" s="38"/>
      <c r="B101" s="39"/>
      <c r="C101" s="185" t="s">
        <v>222</v>
      </c>
      <c r="D101" s="185" t="s">
        <v>165</v>
      </c>
      <c r="E101" s="186" t="s">
        <v>284</v>
      </c>
      <c r="F101" s="187" t="s">
        <v>285</v>
      </c>
      <c r="G101" s="188" t="s">
        <v>168</v>
      </c>
      <c r="H101" s="189">
        <v>100</v>
      </c>
      <c r="I101" s="190"/>
      <c r="J101" s="191">
        <f>ROUND(I101*H101,2)</f>
        <v>0</v>
      </c>
      <c r="K101" s="187" t="s">
        <v>169</v>
      </c>
      <c r="L101" s="44"/>
      <c r="M101" s="192" t="s">
        <v>19</v>
      </c>
      <c r="N101" s="193" t="s">
        <v>42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170</v>
      </c>
      <c r="AT101" s="196" t="s">
        <v>165</v>
      </c>
      <c r="AU101" s="196" t="s">
        <v>71</v>
      </c>
      <c r="AY101" s="17" t="s">
        <v>171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78</v>
      </c>
      <c r="BK101" s="197">
        <f>ROUND(I101*H101,2)</f>
        <v>0</v>
      </c>
      <c r="BL101" s="17" t="s">
        <v>170</v>
      </c>
      <c r="BM101" s="196" t="s">
        <v>787</v>
      </c>
    </row>
    <row r="102" s="2" customFormat="1">
      <c r="A102" s="38"/>
      <c r="B102" s="39"/>
      <c r="C102" s="40"/>
      <c r="D102" s="198" t="s">
        <v>173</v>
      </c>
      <c r="E102" s="40"/>
      <c r="F102" s="199" t="s">
        <v>287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173</v>
      </c>
      <c r="AU102" s="17" t="s">
        <v>71</v>
      </c>
    </row>
    <row r="103" s="10" customFormat="1">
      <c r="A103" s="10"/>
      <c r="B103" s="203"/>
      <c r="C103" s="204"/>
      <c r="D103" s="198" t="s">
        <v>175</v>
      </c>
      <c r="E103" s="205" t="s">
        <v>19</v>
      </c>
      <c r="F103" s="206" t="s">
        <v>788</v>
      </c>
      <c r="G103" s="204"/>
      <c r="H103" s="207">
        <v>100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175</v>
      </c>
      <c r="AU103" s="213" t="s">
        <v>71</v>
      </c>
      <c r="AV103" s="10" t="s">
        <v>81</v>
      </c>
      <c r="AW103" s="10" t="s">
        <v>33</v>
      </c>
      <c r="AX103" s="10" t="s">
        <v>78</v>
      </c>
      <c r="AY103" s="213" t="s">
        <v>171</v>
      </c>
    </row>
    <row r="104" s="2" customFormat="1">
      <c r="A104" s="38"/>
      <c r="B104" s="39"/>
      <c r="C104" s="185" t="s">
        <v>232</v>
      </c>
      <c r="D104" s="185" t="s">
        <v>165</v>
      </c>
      <c r="E104" s="186" t="s">
        <v>290</v>
      </c>
      <c r="F104" s="187" t="s">
        <v>291</v>
      </c>
      <c r="G104" s="188" t="s">
        <v>168</v>
      </c>
      <c r="H104" s="189">
        <v>300</v>
      </c>
      <c r="I104" s="190"/>
      <c r="J104" s="191">
        <f>ROUND(I104*H104,2)</f>
        <v>0</v>
      </c>
      <c r="K104" s="187" t="s">
        <v>169</v>
      </c>
      <c r="L104" s="44"/>
      <c r="M104" s="192" t="s">
        <v>19</v>
      </c>
      <c r="N104" s="193" t="s">
        <v>42</v>
      </c>
      <c r="O104" s="84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6" t="s">
        <v>170</v>
      </c>
      <c r="AT104" s="196" t="s">
        <v>165</v>
      </c>
      <c r="AU104" s="196" t="s">
        <v>71</v>
      </c>
      <c r="AY104" s="17" t="s">
        <v>171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78</v>
      </c>
      <c r="BK104" s="197">
        <f>ROUND(I104*H104,2)</f>
        <v>0</v>
      </c>
      <c r="BL104" s="17" t="s">
        <v>170</v>
      </c>
      <c r="BM104" s="196" t="s">
        <v>789</v>
      </c>
    </row>
    <row r="105" s="2" customFormat="1">
      <c r="A105" s="38"/>
      <c r="B105" s="39"/>
      <c r="C105" s="40"/>
      <c r="D105" s="198" t="s">
        <v>173</v>
      </c>
      <c r="E105" s="40"/>
      <c r="F105" s="199" t="s">
        <v>293</v>
      </c>
      <c r="G105" s="40"/>
      <c r="H105" s="40"/>
      <c r="I105" s="200"/>
      <c r="J105" s="40"/>
      <c r="K105" s="40"/>
      <c r="L105" s="44"/>
      <c r="M105" s="201"/>
      <c r="N105" s="20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173</v>
      </c>
      <c r="AU105" s="17" t="s">
        <v>71</v>
      </c>
    </row>
    <row r="106" s="12" customFormat="1">
      <c r="A106" s="12"/>
      <c r="B106" s="225"/>
      <c r="C106" s="226"/>
      <c r="D106" s="198" t="s">
        <v>175</v>
      </c>
      <c r="E106" s="227" t="s">
        <v>19</v>
      </c>
      <c r="F106" s="228" t="s">
        <v>294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4" t="s">
        <v>175</v>
      </c>
      <c r="AU106" s="234" t="s">
        <v>71</v>
      </c>
      <c r="AV106" s="12" t="s">
        <v>78</v>
      </c>
      <c r="AW106" s="12" t="s">
        <v>33</v>
      </c>
      <c r="AX106" s="12" t="s">
        <v>71</v>
      </c>
      <c r="AY106" s="234" t="s">
        <v>171</v>
      </c>
    </row>
    <row r="107" s="10" customFormat="1">
      <c r="A107" s="10"/>
      <c r="B107" s="203"/>
      <c r="C107" s="204"/>
      <c r="D107" s="198" t="s">
        <v>175</v>
      </c>
      <c r="E107" s="205" t="s">
        <v>19</v>
      </c>
      <c r="F107" s="206" t="s">
        <v>790</v>
      </c>
      <c r="G107" s="204"/>
      <c r="H107" s="207">
        <v>300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175</v>
      </c>
      <c r="AU107" s="213" t="s">
        <v>71</v>
      </c>
      <c r="AV107" s="10" t="s">
        <v>81</v>
      </c>
      <c r="AW107" s="10" t="s">
        <v>33</v>
      </c>
      <c r="AX107" s="10" t="s">
        <v>78</v>
      </c>
      <c r="AY107" s="213" t="s">
        <v>171</v>
      </c>
    </row>
    <row r="108" s="2" customFormat="1" ht="16.5" customHeight="1">
      <c r="A108" s="38"/>
      <c r="B108" s="39"/>
      <c r="C108" s="185" t="s">
        <v>239</v>
      </c>
      <c r="D108" s="185" t="s">
        <v>165</v>
      </c>
      <c r="E108" s="186" t="s">
        <v>302</v>
      </c>
      <c r="F108" s="187" t="s">
        <v>303</v>
      </c>
      <c r="G108" s="188" t="s">
        <v>304</v>
      </c>
      <c r="H108" s="189">
        <v>0.45000000000000001</v>
      </c>
      <c r="I108" s="190"/>
      <c r="J108" s="191">
        <f>ROUND(I108*H108,2)</f>
        <v>0</v>
      </c>
      <c r="K108" s="187" t="s">
        <v>19</v>
      </c>
      <c r="L108" s="44"/>
      <c r="M108" s="192" t="s">
        <v>19</v>
      </c>
      <c r="N108" s="193" t="s">
        <v>42</v>
      </c>
      <c r="O108" s="84"/>
      <c r="P108" s="194">
        <f>O108*H108</f>
        <v>0</v>
      </c>
      <c r="Q108" s="194">
        <v>0</v>
      </c>
      <c r="R108" s="194">
        <f>Q108*H108</f>
        <v>0</v>
      </c>
      <c r="S108" s="194">
        <v>0</v>
      </c>
      <c r="T108" s="19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96" t="s">
        <v>170</v>
      </c>
      <c r="AT108" s="196" t="s">
        <v>165</v>
      </c>
      <c r="AU108" s="196" t="s">
        <v>71</v>
      </c>
      <c r="AY108" s="17" t="s">
        <v>171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7" t="s">
        <v>78</v>
      </c>
      <c r="BK108" s="197">
        <f>ROUND(I108*H108,2)</f>
        <v>0</v>
      </c>
      <c r="BL108" s="17" t="s">
        <v>170</v>
      </c>
      <c r="BM108" s="196" t="s">
        <v>791</v>
      </c>
    </row>
    <row r="109" s="2" customFormat="1">
      <c r="A109" s="38"/>
      <c r="B109" s="39"/>
      <c r="C109" s="40"/>
      <c r="D109" s="198" t="s">
        <v>173</v>
      </c>
      <c r="E109" s="40"/>
      <c r="F109" s="199" t="s">
        <v>303</v>
      </c>
      <c r="G109" s="40"/>
      <c r="H109" s="40"/>
      <c r="I109" s="200"/>
      <c r="J109" s="40"/>
      <c r="K109" s="40"/>
      <c r="L109" s="44"/>
      <c r="M109" s="201"/>
      <c r="N109" s="20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173</v>
      </c>
      <c r="AU109" s="17" t="s">
        <v>71</v>
      </c>
    </row>
    <row r="110" s="10" customFormat="1">
      <c r="A110" s="10"/>
      <c r="B110" s="203"/>
      <c r="C110" s="204"/>
      <c r="D110" s="198" t="s">
        <v>175</v>
      </c>
      <c r="E110" s="205" t="s">
        <v>19</v>
      </c>
      <c r="F110" s="206" t="s">
        <v>792</v>
      </c>
      <c r="G110" s="204"/>
      <c r="H110" s="207">
        <v>0.45000000000000001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3" t="s">
        <v>175</v>
      </c>
      <c r="AU110" s="213" t="s">
        <v>71</v>
      </c>
      <c r="AV110" s="10" t="s">
        <v>81</v>
      </c>
      <c r="AW110" s="10" t="s">
        <v>33</v>
      </c>
      <c r="AX110" s="10" t="s">
        <v>78</v>
      </c>
      <c r="AY110" s="213" t="s">
        <v>171</v>
      </c>
    </row>
    <row r="111" s="2" customFormat="1" ht="33" customHeight="1">
      <c r="A111" s="38"/>
      <c r="B111" s="39"/>
      <c r="C111" s="185" t="s">
        <v>244</v>
      </c>
      <c r="D111" s="185" t="s">
        <v>165</v>
      </c>
      <c r="E111" s="186" t="s">
        <v>308</v>
      </c>
      <c r="F111" s="187" t="s">
        <v>309</v>
      </c>
      <c r="G111" s="188" t="s">
        <v>310</v>
      </c>
      <c r="H111" s="189">
        <v>3</v>
      </c>
      <c r="I111" s="190"/>
      <c r="J111" s="191">
        <f>ROUND(I111*H111,2)</f>
        <v>0</v>
      </c>
      <c r="K111" s="187" t="s">
        <v>169</v>
      </c>
      <c r="L111" s="44"/>
      <c r="M111" s="192" t="s">
        <v>19</v>
      </c>
      <c r="N111" s="193" t="s">
        <v>42</v>
      </c>
      <c r="O111" s="84"/>
      <c r="P111" s="194">
        <f>O111*H111</f>
        <v>0</v>
      </c>
      <c r="Q111" s="194">
        <v>2.0327999999999999</v>
      </c>
      <c r="R111" s="194">
        <f>Q111*H111</f>
        <v>6.0983999999999998</v>
      </c>
      <c r="S111" s="194">
        <v>0</v>
      </c>
      <c r="T111" s="19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96" t="s">
        <v>170</v>
      </c>
      <c r="AT111" s="196" t="s">
        <v>165</v>
      </c>
      <c r="AU111" s="196" t="s">
        <v>71</v>
      </c>
      <c r="AY111" s="17" t="s">
        <v>171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7" t="s">
        <v>78</v>
      </c>
      <c r="BK111" s="197">
        <f>ROUND(I111*H111,2)</f>
        <v>0</v>
      </c>
      <c r="BL111" s="17" t="s">
        <v>170</v>
      </c>
      <c r="BM111" s="196" t="s">
        <v>793</v>
      </c>
    </row>
    <row r="112" s="2" customFormat="1">
      <c r="A112" s="38"/>
      <c r="B112" s="39"/>
      <c r="C112" s="40"/>
      <c r="D112" s="198" t="s">
        <v>173</v>
      </c>
      <c r="E112" s="40"/>
      <c r="F112" s="199" t="s">
        <v>312</v>
      </c>
      <c r="G112" s="40"/>
      <c r="H112" s="40"/>
      <c r="I112" s="200"/>
      <c r="J112" s="40"/>
      <c r="K112" s="40"/>
      <c r="L112" s="44"/>
      <c r="M112" s="201"/>
      <c r="N112" s="20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173</v>
      </c>
      <c r="AU112" s="17" t="s">
        <v>71</v>
      </c>
    </row>
    <row r="113" s="12" customFormat="1">
      <c r="A113" s="12"/>
      <c r="B113" s="225"/>
      <c r="C113" s="226"/>
      <c r="D113" s="198" t="s">
        <v>175</v>
      </c>
      <c r="E113" s="227" t="s">
        <v>19</v>
      </c>
      <c r="F113" s="228" t="s">
        <v>313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34" t="s">
        <v>175</v>
      </c>
      <c r="AU113" s="234" t="s">
        <v>71</v>
      </c>
      <c r="AV113" s="12" t="s">
        <v>78</v>
      </c>
      <c r="AW113" s="12" t="s">
        <v>33</v>
      </c>
      <c r="AX113" s="12" t="s">
        <v>71</v>
      </c>
      <c r="AY113" s="234" t="s">
        <v>171</v>
      </c>
    </row>
    <row r="114" s="10" customFormat="1">
      <c r="A114" s="10"/>
      <c r="B114" s="203"/>
      <c r="C114" s="204"/>
      <c r="D114" s="198" t="s">
        <v>175</v>
      </c>
      <c r="E114" s="205" t="s">
        <v>19</v>
      </c>
      <c r="F114" s="206" t="s">
        <v>794</v>
      </c>
      <c r="G114" s="204"/>
      <c r="H114" s="207">
        <v>3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3" t="s">
        <v>175</v>
      </c>
      <c r="AU114" s="213" t="s">
        <v>71</v>
      </c>
      <c r="AV114" s="10" t="s">
        <v>81</v>
      </c>
      <c r="AW114" s="10" t="s">
        <v>33</v>
      </c>
      <c r="AX114" s="10" t="s">
        <v>78</v>
      </c>
      <c r="AY114" s="213" t="s">
        <v>171</v>
      </c>
    </row>
    <row r="115" s="2" customFormat="1">
      <c r="A115" s="38"/>
      <c r="B115" s="39"/>
      <c r="C115" s="185" t="s">
        <v>249</v>
      </c>
      <c r="D115" s="185" t="s">
        <v>165</v>
      </c>
      <c r="E115" s="186" t="s">
        <v>315</v>
      </c>
      <c r="F115" s="187" t="s">
        <v>316</v>
      </c>
      <c r="G115" s="188" t="s">
        <v>304</v>
      </c>
      <c r="H115" s="189">
        <v>2</v>
      </c>
      <c r="I115" s="190"/>
      <c r="J115" s="191">
        <f>ROUND(I115*H115,2)</f>
        <v>0</v>
      </c>
      <c r="K115" s="187" t="s">
        <v>169</v>
      </c>
      <c r="L115" s="44"/>
      <c r="M115" s="192" t="s">
        <v>19</v>
      </c>
      <c r="N115" s="193" t="s">
        <v>42</v>
      </c>
      <c r="O115" s="84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6" t="s">
        <v>170</v>
      </c>
      <c r="AT115" s="196" t="s">
        <v>165</v>
      </c>
      <c r="AU115" s="196" t="s">
        <v>71</v>
      </c>
      <c r="AY115" s="17" t="s">
        <v>171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78</v>
      </c>
      <c r="BK115" s="197">
        <f>ROUND(I115*H115,2)</f>
        <v>0</v>
      </c>
      <c r="BL115" s="17" t="s">
        <v>170</v>
      </c>
      <c r="BM115" s="196" t="s">
        <v>795</v>
      </c>
    </row>
    <row r="116" s="2" customFormat="1">
      <c r="A116" s="38"/>
      <c r="B116" s="39"/>
      <c r="C116" s="40"/>
      <c r="D116" s="198" t="s">
        <v>173</v>
      </c>
      <c r="E116" s="40"/>
      <c r="F116" s="199" t="s">
        <v>318</v>
      </c>
      <c r="G116" s="40"/>
      <c r="H116" s="40"/>
      <c r="I116" s="200"/>
      <c r="J116" s="40"/>
      <c r="K116" s="40"/>
      <c r="L116" s="44"/>
      <c r="M116" s="201"/>
      <c r="N116" s="202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173</v>
      </c>
      <c r="AU116" s="17" t="s">
        <v>71</v>
      </c>
    </row>
    <row r="117" s="12" customFormat="1">
      <c r="A117" s="12"/>
      <c r="B117" s="225"/>
      <c r="C117" s="226"/>
      <c r="D117" s="198" t="s">
        <v>175</v>
      </c>
      <c r="E117" s="227" t="s">
        <v>19</v>
      </c>
      <c r="F117" s="228" t="s">
        <v>319</v>
      </c>
      <c r="G117" s="226"/>
      <c r="H117" s="227" t="s">
        <v>19</v>
      </c>
      <c r="I117" s="229"/>
      <c r="J117" s="226"/>
      <c r="K117" s="226"/>
      <c r="L117" s="230"/>
      <c r="M117" s="231"/>
      <c r="N117" s="232"/>
      <c r="O117" s="232"/>
      <c r="P117" s="232"/>
      <c r="Q117" s="232"/>
      <c r="R117" s="232"/>
      <c r="S117" s="232"/>
      <c r="T117" s="233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34" t="s">
        <v>175</v>
      </c>
      <c r="AU117" s="234" t="s">
        <v>71</v>
      </c>
      <c r="AV117" s="12" t="s">
        <v>78</v>
      </c>
      <c r="AW117" s="12" t="s">
        <v>33</v>
      </c>
      <c r="AX117" s="12" t="s">
        <v>71</v>
      </c>
      <c r="AY117" s="234" t="s">
        <v>171</v>
      </c>
    </row>
    <row r="118" s="10" customFormat="1">
      <c r="A118" s="10"/>
      <c r="B118" s="203"/>
      <c r="C118" s="204"/>
      <c r="D118" s="198" t="s">
        <v>175</v>
      </c>
      <c r="E118" s="205" t="s">
        <v>19</v>
      </c>
      <c r="F118" s="206" t="s">
        <v>796</v>
      </c>
      <c r="G118" s="204"/>
      <c r="H118" s="207">
        <v>2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13" t="s">
        <v>175</v>
      </c>
      <c r="AU118" s="213" t="s">
        <v>71</v>
      </c>
      <c r="AV118" s="10" t="s">
        <v>81</v>
      </c>
      <c r="AW118" s="10" t="s">
        <v>33</v>
      </c>
      <c r="AX118" s="10" t="s">
        <v>78</v>
      </c>
      <c r="AY118" s="213" t="s">
        <v>171</v>
      </c>
    </row>
    <row r="119" s="2" customFormat="1">
      <c r="A119" s="38"/>
      <c r="B119" s="39"/>
      <c r="C119" s="185" t="s">
        <v>257</v>
      </c>
      <c r="D119" s="185" t="s">
        <v>165</v>
      </c>
      <c r="E119" s="186" t="s">
        <v>322</v>
      </c>
      <c r="F119" s="187" t="s">
        <v>323</v>
      </c>
      <c r="G119" s="188" t="s">
        <v>304</v>
      </c>
      <c r="H119" s="189">
        <v>40</v>
      </c>
      <c r="I119" s="190"/>
      <c r="J119" s="191">
        <f>ROUND(I119*H119,2)</f>
        <v>0</v>
      </c>
      <c r="K119" s="187" t="s">
        <v>169</v>
      </c>
      <c r="L119" s="44"/>
      <c r="M119" s="192" t="s">
        <v>19</v>
      </c>
      <c r="N119" s="193" t="s">
        <v>42</v>
      </c>
      <c r="O119" s="84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96" t="s">
        <v>170</v>
      </c>
      <c r="AT119" s="196" t="s">
        <v>165</v>
      </c>
      <c r="AU119" s="196" t="s">
        <v>71</v>
      </c>
      <c r="AY119" s="17" t="s">
        <v>171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7" t="s">
        <v>78</v>
      </c>
      <c r="BK119" s="197">
        <f>ROUND(I119*H119,2)</f>
        <v>0</v>
      </c>
      <c r="BL119" s="17" t="s">
        <v>170</v>
      </c>
      <c r="BM119" s="196" t="s">
        <v>797</v>
      </c>
    </row>
    <row r="120" s="2" customFormat="1">
      <c r="A120" s="38"/>
      <c r="B120" s="39"/>
      <c r="C120" s="40"/>
      <c r="D120" s="198" t="s">
        <v>173</v>
      </c>
      <c r="E120" s="40"/>
      <c r="F120" s="199" t="s">
        <v>325</v>
      </c>
      <c r="G120" s="40"/>
      <c r="H120" s="40"/>
      <c r="I120" s="200"/>
      <c r="J120" s="40"/>
      <c r="K120" s="40"/>
      <c r="L120" s="44"/>
      <c r="M120" s="201"/>
      <c r="N120" s="202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173</v>
      </c>
      <c r="AU120" s="17" t="s">
        <v>71</v>
      </c>
    </row>
    <row r="121" s="10" customFormat="1">
      <c r="A121" s="10"/>
      <c r="B121" s="203"/>
      <c r="C121" s="204"/>
      <c r="D121" s="198" t="s">
        <v>175</v>
      </c>
      <c r="E121" s="205" t="s">
        <v>19</v>
      </c>
      <c r="F121" s="206" t="s">
        <v>798</v>
      </c>
      <c r="G121" s="204"/>
      <c r="H121" s="207">
        <v>40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3" t="s">
        <v>175</v>
      </c>
      <c r="AU121" s="213" t="s">
        <v>71</v>
      </c>
      <c r="AV121" s="10" t="s">
        <v>81</v>
      </c>
      <c r="AW121" s="10" t="s">
        <v>33</v>
      </c>
      <c r="AX121" s="10" t="s">
        <v>78</v>
      </c>
      <c r="AY121" s="213" t="s">
        <v>171</v>
      </c>
    </row>
    <row r="122" s="2" customFormat="1" ht="33" customHeight="1">
      <c r="A122" s="38"/>
      <c r="B122" s="39"/>
      <c r="C122" s="185" t="s">
        <v>264</v>
      </c>
      <c r="D122" s="185" t="s">
        <v>165</v>
      </c>
      <c r="E122" s="186" t="s">
        <v>328</v>
      </c>
      <c r="F122" s="187" t="s">
        <v>329</v>
      </c>
      <c r="G122" s="188" t="s">
        <v>304</v>
      </c>
      <c r="H122" s="189">
        <v>2</v>
      </c>
      <c r="I122" s="190"/>
      <c r="J122" s="191">
        <f>ROUND(I122*H122,2)</f>
        <v>0</v>
      </c>
      <c r="K122" s="187" t="s">
        <v>169</v>
      </c>
      <c r="L122" s="44"/>
      <c r="M122" s="192" t="s">
        <v>19</v>
      </c>
      <c r="N122" s="193" t="s">
        <v>42</v>
      </c>
      <c r="O122" s="84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6" t="s">
        <v>170</v>
      </c>
      <c r="AT122" s="196" t="s">
        <v>165</v>
      </c>
      <c r="AU122" s="196" t="s">
        <v>71</v>
      </c>
      <c r="AY122" s="17" t="s">
        <v>171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7" t="s">
        <v>78</v>
      </c>
      <c r="BK122" s="197">
        <f>ROUND(I122*H122,2)</f>
        <v>0</v>
      </c>
      <c r="BL122" s="17" t="s">
        <v>170</v>
      </c>
      <c r="BM122" s="196" t="s">
        <v>799</v>
      </c>
    </row>
    <row r="123" s="2" customFormat="1">
      <c r="A123" s="38"/>
      <c r="B123" s="39"/>
      <c r="C123" s="40"/>
      <c r="D123" s="198" t="s">
        <v>173</v>
      </c>
      <c r="E123" s="40"/>
      <c r="F123" s="199" t="s">
        <v>331</v>
      </c>
      <c r="G123" s="40"/>
      <c r="H123" s="40"/>
      <c r="I123" s="200"/>
      <c r="J123" s="40"/>
      <c r="K123" s="40"/>
      <c r="L123" s="44"/>
      <c r="M123" s="201"/>
      <c r="N123" s="202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173</v>
      </c>
      <c r="AU123" s="17" t="s">
        <v>71</v>
      </c>
    </row>
    <row r="124" s="2" customFormat="1" ht="33" customHeight="1">
      <c r="A124" s="38"/>
      <c r="B124" s="39"/>
      <c r="C124" s="185" t="s">
        <v>8</v>
      </c>
      <c r="D124" s="185" t="s">
        <v>165</v>
      </c>
      <c r="E124" s="186" t="s">
        <v>333</v>
      </c>
      <c r="F124" s="187" t="s">
        <v>334</v>
      </c>
      <c r="G124" s="188" t="s">
        <v>168</v>
      </c>
      <c r="H124" s="189">
        <v>185</v>
      </c>
      <c r="I124" s="190"/>
      <c r="J124" s="191">
        <f>ROUND(I124*H124,2)</f>
        <v>0</v>
      </c>
      <c r="K124" s="187" t="s">
        <v>169</v>
      </c>
      <c r="L124" s="44"/>
      <c r="M124" s="192" t="s">
        <v>19</v>
      </c>
      <c r="N124" s="193" t="s">
        <v>42</v>
      </c>
      <c r="O124" s="84"/>
      <c r="P124" s="194">
        <f>O124*H124</f>
        <v>0</v>
      </c>
      <c r="Q124" s="194">
        <v>2.9999999999999999E-07</v>
      </c>
      <c r="R124" s="194">
        <f>Q124*H124</f>
        <v>5.5500000000000001E-05</v>
      </c>
      <c r="S124" s="194">
        <v>0</v>
      </c>
      <c r="T124" s="19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6" t="s">
        <v>170</v>
      </c>
      <c r="AT124" s="196" t="s">
        <v>165</v>
      </c>
      <c r="AU124" s="196" t="s">
        <v>71</v>
      </c>
      <c r="AY124" s="17" t="s">
        <v>171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78</v>
      </c>
      <c r="BK124" s="197">
        <f>ROUND(I124*H124,2)</f>
        <v>0</v>
      </c>
      <c r="BL124" s="17" t="s">
        <v>170</v>
      </c>
      <c r="BM124" s="196" t="s">
        <v>800</v>
      </c>
    </row>
    <row r="125" s="2" customFormat="1">
      <c r="A125" s="38"/>
      <c r="B125" s="39"/>
      <c r="C125" s="40"/>
      <c r="D125" s="198" t="s">
        <v>173</v>
      </c>
      <c r="E125" s="40"/>
      <c r="F125" s="199" t="s">
        <v>336</v>
      </c>
      <c r="G125" s="40"/>
      <c r="H125" s="40"/>
      <c r="I125" s="200"/>
      <c r="J125" s="40"/>
      <c r="K125" s="40"/>
      <c r="L125" s="44"/>
      <c r="M125" s="201"/>
      <c r="N125" s="202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173</v>
      </c>
      <c r="AU125" s="17" t="s">
        <v>71</v>
      </c>
    </row>
    <row r="126" s="10" customFormat="1">
      <c r="A126" s="10"/>
      <c r="B126" s="203"/>
      <c r="C126" s="204"/>
      <c r="D126" s="198" t="s">
        <v>175</v>
      </c>
      <c r="E126" s="205" t="s">
        <v>19</v>
      </c>
      <c r="F126" s="206" t="s">
        <v>801</v>
      </c>
      <c r="G126" s="204"/>
      <c r="H126" s="207">
        <v>185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3" t="s">
        <v>175</v>
      </c>
      <c r="AU126" s="213" t="s">
        <v>71</v>
      </c>
      <c r="AV126" s="10" t="s">
        <v>81</v>
      </c>
      <c r="AW126" s="10" t="s">
        <v>33</v>
      </c>
      <c r="AX126" s="10" t="s">
        <v>78</v>
      </c>
      <c r="AY126" s="213" t="s">
        <v>171</v>
      </c>
    </row>
    <row r="127" s="2" customFormat="1">
      <c r="A127" s="38"/>
      <c r="B127" s="39"/>
      <c r="C127" s="185" t="s">
        <v>278</v>
      </c>
      <c r="D127" s="185" t="s">
        <v>165</v>
      </c>
      <c r="E127" s="186" t="s">
        <v>339</v>
      </c>
      <c r="F127" s="187" t="s">
        <v>340</v>
      </c>
      <c r="G127" s="188" t="s">
        <v>168</v>
      </c>
      <c r="H127" s="189">
        <v>61.667000000000002</v>
      </c>
      <c r="I127" s="190"/>
      <c r="J127" s="191">
        <f>ROUND(I127*H127,2)</f>
        <v>0</v>
      </c>
      <c r="K127" s="187" t="s">
        <v>169</v>
      </c>
      <c r="L127" s="44"/>
      <c r="M127" s="192" t="s">
        <v>19</v>
      </c>
      <c r="N127" s="193" t="s">
        <v>42</v>
      </c>
      <c r="O127" s="84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6" t="s">
        <v>170</v>
      </c>
      <c r="AT127" s="196" t="s">
        <v>165</v>
      </c>
      <c r="AU127" s="196" t="s">
        <v>71</v>
      </c>
      <c r="AY127" s="17" t="s">
        <v>171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78</v>
      </c>
      <c r="BK127" s="197">
        <f>ROUND(I127*H127,2)</f>
        <v>0</v>
      </c>
      <c r="BL127" s="17" t="s">
        <v>170</v>
      </c>
      <c r="BM127" s="196" t="s">
        <v>802</v>
      </c>
    </row>
    <row r="128" s="2" customFormat="1">
      <c r="A128" s="38"/>
      <c r="B128" s="39"/>
      <c r="C128" s="40"/>
      <c r="D128" s="198" t="s">
        <v>173</v>
      </c>
      <c r="E128" s="40"/>
      <c r="F128" s="199" t="s">
        <v>342</v>
      </c>
      <c r="G128" s="40"/>
      <c r="H128" s="40"/>
      <c r="I128" s="200"/>
      <c r="J128" s="40"/>
      <c r="K128" s="40"/>
      <c r="L128" s="44"/>
      <c r="M128" s="201"/>
      <c r="N128" s="202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173</v>
      </c>
      <c r="AU128" s="17" t="s">
        <v>71</v>
      </c>
    </row>
    <row r="129" s="10" customFormat="1">
      <c r="A129" s="10"/>
      <c r="B129" s="203"/>
      <c r="C129" s="204"/>
      <c r="D129" s="198" t="s">
        <v>175</v>
      </c>
      <c r="E129" s="205" t="s">
        <v>19</v>
      </c>
      <c r="F129" s="206" t="s">
        <v>803</v>
      </c>
      <c r="G129" s="204"/>
      <c r="H129" s="207">
        <v>61.667000000000002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3" t="s">
        <v>175</v>
      </c>
      <c r="AU129" s="213" t="s">
        <v>71</v>
      </c>
      <c r="AV129" s="10" t="s">
        <v>81</v>
      </c>
      <c r="AW129" s="10" t="s">
        <v>33</v>
      </c>
      <c r="AX129" s="10" t="s">
        <v>78</v>
      </c>
      <c r="AY129" s="213" t="s">
        <v>171</v>
      </c>
    </row>
    <row r="130" s="2" customFormat="1" ht="16.5" customHeight="1">
      <c r="A130" s="38"/>
      <c r="B130" s="39"/>
      <c r="C130" s="185" t="s">
        <v>283</v>
      </c>
      <c r="D130" s="185" t="s">
        <v>165</v>
      </c>
      <c r="E130" s="186" t="s">
        <v>345</v>
      </c>
      <c r="F130" s="187" t="s">
        <v>346</v>
      </c>
      <c r="G130" s="188" t="s">
        <v>168</v>
      </c>
      <c r="H130" s="189">
        <v>123.333</v>
      </c>
      <c r="I130" s="190"/>
      <c r="J130" s="191">
        <f>ROUND(I130*H130,2)</f>
        <v>0</v>
      </c>
      <c r="K130" s="187" t="s">
        <v>169</v>
      </c>
      <c r="L130" s="44"/>
      <c r="M130" s="192" t="s">
        <v>19</v>
      </c>
      <c r="N130" s="193" t="s">
        <v>42</v>
      </c>
      <c r="O130" s="84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6" t="s">
        <v>170</v>
      </c>
      <c r="AT130" s="196" t="s">
        <v>165</v>
      </c>
      <c r="AU130" s="196" t="s">
        <v>71</v>
      </c>
      <c r="AY130" s="17" t="s">
        <v>171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78</v>
      </c>
      <c r="BK130" s="197">
        <f>ROUND(I130*H130,2)</f>
        <v>0</v>
      </c>
      <c r="BL130" s="17" t="s">
        <v>170</v>
      </c>
      <c r="BM130" s="196" t="s">
        <v>804</v>
      </c>
    </row>
    <row r="131" s="2" customFormat="1">
      <c r="A131" s="38"/>
      <c r="B131" s="39"/>
      <c r="C131" s="40"/>
      <c r="D131" s="198" t="s">
        <v>173</v>
      </c>
      <c r="E131" s="40"/>
      <c r="F131" s="199" t="s">
        <v>348</v>
      </c>
      <c r="G131" s="40"/>
      <c r="H131" s="40"/>
      <c r="I131" s="200"/>
      <c r="J131" s="40"/>
      <c r="K131" s="40"/>
      <c r="L131" s="44"/>
      <c r="M131" s="201"/>
      <c r="N131" s="202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173</v>
      </c>
      <c r="AU131" s="17" t="s">
        <v>71</v>
      </c>
    </row>
    <row r="132" s="10" customFormat="1">
      <c r="A132" s="10"/>
      <c r="B132" s="203"/>
      <c r="C132" s="204"/>
      <c r="D132" s="198" t="s">
        <v>175</v>
      </c>
      <c r="E132" s="205" t="s">
        <v>19</v>
      </c>
      <c r="F132" s="206" t="s">
        <v>805</v>
      </c>
      <c r="G132" s="204"/>
      <c r="H132" s="207">
        <v>123.333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3" t="s">
        <v>175</v>
      </c>
      <c r="AU132" s="213" t="s">
        <v>71</v>
      </c>
      <c r="AV132" s="10" t="s">
        <v>81</v>
      </c>
      <c r="AW132" s="10" t="s">
        <v>33</v>
      </c>
      <c r="AX132" s="10" t="s">
        <v>78</v>
      </c>
      <c r="AY132" s="213" t="s">
        <v>171</v>
      </c>
    </row>
    <row r="133" s="2" customFormat="1">
      <c r="A133" s="38"/>
      <c r="B133" s="39"/>
      <c r="C133" s="185" t="s">
        <v>289</v>
      </c>
      <c r="D133" s="185" t="s">
        <v>165</v>
      </c>
      <c r="E133" s="186" t="s">
        <v>351</v>
      </c>
      <c r="F133" s="187" t="s">
        <v>352</v>
      </c>
      <c r="G133" s="188" t="s">
        <v>168</v>
      </c>
      <c r="H133" s="189">
        <v>185</v>
      </c>
      <c r="I133" s="190"/>
      <c r="J133" s="191">
        <f>ROUND(I133*H133,2)</f>
        <v>0</v>
      </c>
      <c r="K133" s="187" t="s">
        <v>169</v>
      </c>
      <c r="L133" s="44"/>
      <c r="M133" s="192" t="s">
        <v>19</v>
      </c>
      <c r="N133" s="193" t="s">
        <v>42</v>
      </c>
      <c r="O133" s="84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6" t="s">
        <v>170</v>
      </c>
      <c r="AT133" s="196" t="s">
        <v>165</v>
      </c>
      <c r="AU133" s="196" t="s">
        <v>71</v>
      </c>
      <c r="AY133" s="17" t="s">
        <v>171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78</v>
      </c>
      <c r="BK133" s="197">
        <f>ROUND(I133*H133,2)</f>
        <v>0</v>
      </c>
      <c r="BL133" s="17" t="s">
        <v>170</v>
      </c>
      <c r="BM133" s="196" t="s">
        <v>806</v>
      </c>
    </row>
    <row r="134" s="2" customFormat="1">
      <c r="A134" s="38"/>
      <c r="B134" s="39"/>
      <c r="C134" s="40"/>
      <c r="D134" s="198" t="s">
        <v>173</v>
      </c>
      <c r="E134" s="40"/>
      <c r="F134" s="199" t="s">
        <v>354</v>
      </c>
      <c r="G134" s="40"/>
      <c r="H134" s="40"/>
      <c r="I134" s="200"/>
      <c r="J134" s="40"/>
      <c r="K134" s="40"/>
      <c r="L134" s="44"/>
      <c r="M134" s="201"/>
      <c r="N134" s="202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173</v>
      </c>
      <c r="AU134" s="17" t="s">
        <v>71</v>
      </c>
    </row>
    <row r="135" s="10" customFormat="1">
      <c r="A135" s="10"/>
      <c r="B135" s="203"/>
      <c r="C135" s="204"/>
      <c r="D135" s="198" t="s">
        <v>175</v>
      </c>
      <c r="E135" s="205" t="s">
        <v>19</v>
      </c>
      <c r="F135" s="206" t="s">
        <v>801</v>
      </c>
      <c r="G135" s="204"/>
      <c r="H135" s="207">
        <v>185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3" t="s">
        <v>175</v>
      </c>
      <c r="AU135" s="213" t="s">
        <v>71</v>
      </c>
      <c r="AV135" s="10" t="s">
        <v>81</v>
      </c>
      <c r="AW135" s="10" t="s">
        <v>33</v>
      </c>
      <c r="AX135" s="10" t="s">
        <v>78</v>
      </c>
      <c r="AY135" s="213" t="s">
        <v>171</v>
      </c>
    </row>
    <row r="136" s="2" customFormat="1" ht="16.5" customHeight="1">
      <c r="A136" s="38"/>
      <c r="B136" s="39"/>
      <c r="C136" s="235" t="s">
        <v>301</v>
      </c>
      <c r="D136" s="235" t="s">
        <v>356</v>
      </c>
      <c r="E136" s="236" t="s">
        <v>357</v>
      </c>
      <c r="F136" s="237" t="s">
        <v>358</v>
      </c>
      <c r="G136" s="238" t="s">
        <v>359</v>
      </c>
      <c r="H136" s="239">
        <v>4.625</v>
      </c>
      <c r="I136" s="240"/>
      <c r="J136" s="241">
        <f>ROUND(I136*H136,2)</f>
        <v>0</v>
      </c>
      <c r="K136" s="237" t="s">
        <v>169</v>
      </c>
      <c r="L136" s="242"/>
      <c r="M136" s="243" t="s">
        <v>19</v>
      </c>
      <c r="N136" s="244" t="s">
        <v>42</v>
      </c>
      <c r="O136" s="84"/>
      <c r="P136" s="194">
        <f>O136*H136</f>
        <v>0</v>
      </c>
      <c r="Q136" s="194">
        <v>0.001</v>
      </c>
      <c r="R136" s="194">
        <f>Q136*H136</f>
        <v>0.0046249999999999998</v>
      </c>
      <c r="S136" s="194">
        <v>0</v>
      </c>
      <c r="T136" s="19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6" t="s">
        <v>222</v>
      </c>
      <c r="AT136" s="196" t="s">
        <v>356</v>
      </c>
      <c r="AU136" s="196" t="s">
        <v>71</v>
      </c>
      <c r="AY136" s="17" t="s">
        <v>171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78</v>
      </c>
      <c r="BK136" s="197">
        <f>ROUND(I136*H136,2)</f>
        <v>0</v>
      </c>
      <c r="BL136" s="17" t="s">
        <v>170</v>
      </c>
      <c r="BM136" s="196" t="s">
        <v>807</v>
      </c>
    </row>
    <row r="137" s="2" customFormat="1">
      <c r="A137" s="38"/>
      <c r="B137" s="39"/>
      <c r="C137" s="40"/>
      <c r="D137" s="198" t="s">
        <v>173</v>
      </c>
      <c r="E137" s="40"/>
      <c r="F137" s="199" t="s">
        <v>358</v>
      </c>
      <c r="G137" s="40"/>
      <c r="H137" s="40"/>
      <c r="I137" s="200"/>
      <c r="J137" s="40"/>
      <c r="K137" s="40"/>
      <c r="L137" s="44"/>
      <c r="M137" s="201"/>
      <c r="N137" s="202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173</v>
      </c>
      <c r="AU137" s="17" t="s">
        <v>71</v>
      </c>
    </row>
    <row r="138" s="10" customFormat="1">
      <c r="A138" s="10"/>
      <c r="B138" s="203"/>
      <c r="C138" s="204"/>
      <c r="D138" s="198" t="s">
        <v>175</v>
      </c>
      <c r="E138" s="205" t="s">
        <v>19</v>
      </c>
      <c r="F138" s="206" t="s">
        <v>808</v>
      </c>
      <c r="G138" s="204"/>
      <c r="H138" s="207">
        <v>4.625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3" t="s">
        <v>175</v>
      </c>
      <c r="AU138" s="213" t="s">
        <v>71</v>
      </c>
      <c r="AV138" s="10" t="s">
        <v>81</v>
      </c>
      <c r="AW138" s="10" t="s">
        <v>33</v>
      </c>
      <c r="AX138" s="10" t="s">
        <v>78</v>
      </c>
      <c r="AY138" s="213" t="s">
        <v>171</v>
      </c>
    </row>
    <row r="139" s="2" customFormat="1" ht="33" customHeight="1">
      <c r="A139" s="38"/>
      <c r="B139" s="39"/>
      <c r="C139" s="185" t="s">
        <v>307</v>
      </c>
      <c r="D139" s="185" t="s">
        <v>165</v>
      </c>
      <c r="E139" s="186" t="s">
        <v>363</v>
      </c>
      <c r="F139" s="187" t="s">
        <v>364</v>
      </c>
      <c r="G139" s="188" t="s">
        <v>212</v>
      </c>
      <c r="H139" s="189">
        <v>3</v>
      </c>
      <c r="I139" s="190"/>
      <c r="J139" s="191">
        <f>ROUND(I139*H139,2)</f>
        <v>0</v>
      </c>
      <c r="K139" s="187" t="s">
        <v>169</v>
      </c>
      <c r="L139" s="44"/>
      <c r="M139" s="192" t="s">
        <v>19</v>
      </c>
      <c r="N139" s="193" t="s">
        <v>42</v>
      </c>
      <c r="O139" s="84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6" t="s">
        <v>170</v>
      </c>
      <c r="AT139" s="196" t="s">
        <v>165</v>
      </c>
      <c r="AU139" s="196" t="s">
        <v>71</v>
      </c>
      <c r="AY139" s="17" t="s">
        <v>171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78</v>
      </c>
      <c r="BK139" s="197">
        <f>ROUND(I139*H139,2)</f>
        <v>0</v>
      </c>
      <c r="BL139" s="17" t="s">
        <v>170</v>
      </c>
      <c r="BM139" s="196" t="s">
        <v>809</v>
      </c>
    </row>
    <row r="140" s="2" customFormat="1">
      <c r="A140" s="38"/>
      <c r="B140" s="39"/>
      <c r="C140" s="40"/>
      <c r="D140" s="198" t="s">
        <v>173</v>
      </c>
      <c r="E140" s="40"/>
      <c r="F140" s="199" t="s">
        <v>366</v>
      </c>
      <c r="G140" s="40"/>
      <c r="H140" s="40"/>
      <c r="I140" s="200"/>
      <c r="J140" s="40"/>
      <c r="K140" s="40"/>
      <c r="L140" s="44"/>
      <c r="M140" s="201"/>
      <c r="N140" s="202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173</v>
      </c>
      <c r="AU140" s="17" t="s">
        <v>71</v>
      </c>
    </row>
    <row r="141" s="2" customFormat="1" ht="33" customHeight="1">
      <c r="A141" s="38"/>
      <c r="B141" s="39"/>
      <c r="C141" s="185" t="s">
        <v>7</v>
      </c>
      <c r="D141" s="185" t="s">
        <v>165</v>
      </c>
      <c r="E141" s="186" t="s">
        <v>368</v>
      </c>
      <c r="F141" s="187" t="s">
        <v>369</v>
      </c>
      <c r="G141" s="188" t="s">
        <v>212</v>
      </c>
      <c r="H141" s="189">
        <v>54</v>
      </c>
      <c r="I141" s="190"/>
      <c r="J141" s="191">
        <f>ROUND(I141*H141,2)</f>
        <v>0</v>
      </c>
      <c r="K141" s="187" t="s">
        <v>169</v>
      </c>
      <c r="L141" s="44"/>
      <c r="M141" s="192" t="s">
        <v>19</v>
      </c>
      <c r="N141" s="193" t="s">
        <v>42</v>
      </c>
      <c r="O141" s="84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6" t="s">
        <v>170</v>
      </c>
      <c r="AT141" s="196" t="s">
        <v>165</v>
      </c>
      <c r="AU141" s="196" t="s">
        <v>71</v>
      </c>
      <c r="AY141" s="17" t="s">
        <v>171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78</v>
      </c>
      <c r="BK141" s="197">
        <f>ROUND(I141*H141,2)</f>
        <v>0</v>
      </c>
      <c r="BL141" s="17" t="s">
        <v>170</v>
      </c>
      <c r="BM141" s="196" t="s">
        <v>810</v>
      </c>
    </row>
    <row r="142" s="2" customFormat="1">
      <c r="A142" s="38"/>
      <c r="B142" s="39"/>
      <c r="C142" s="40"/>
      <c r="D142" s="198" t="s">
        <v>173</v>
      </c>
      <c r="E142" s="40"/>
      <c r="F142" s="199" t="s">
        <v>371</v>
      </c>
      <c r="G142" s="40"/>
      <c r="H142" s="40"/>
      <c r="I142" s="200"/>
      <c r="J142" s="40"/>
      <c r="K142" s="40"/>
      <c r="L142" s="44"/>
      <c r="M142" s="201"/>
      <c r="N142" s="20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173</v>
      </c>
      <c r="AU142" s="17" t="s">
        <v>71</v>
      </c>
    </row>
    <row r="143" s="2" customFormat="1">
      <c r="A143" s="38"/>
      <c r="B143" s="39"/>
      <c r="C143" s="185" t="s">
        <v>321</v>
      </c>
      <c r="D143" s="185" t="s">
        <v>165</v>
      </c>
      <c r="E143" s="186" t="s">
        <v>373</v>
      </c>
      <c r="F143" s="187" t="s">
        <v>374</v>
      </c>
      <c r="G143" s="188" t="s">
        <v>304</v>
      </c>
      <c r="H143" s="189">
        <v>0.0060000000000000001</v>
      </c>
      <c r="I143" s="190"/>
      <c r="J143" s="191">
        <f>ROUND(I143*H143,2)</f>
        <v>0</v>
      </c>
      <c r="K143" s="187" t="s">
        <v>19</v>
      </c>
      <c r="L143" s="44"/>
      <c r="M143" s="192" t="s">
        <v>19</v>
      </c>
      <c r="N143" s="193" t="s">
        <v>42</v>
      </c>
      <c r="O143" s="84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6" t="s">
        <v>170</v>
      </c>
      <c r="AT143" s="196" t="s">
        <v>165</v>
      </c>
      <c r="AU143" s="196" t="s">
        <v>71</v>
      </c>
      <c r="AY143" s="17" t="s">
        <v>171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78</v>
      </c>
      <c r="BK143" s="197">
        <f>ROUND(I143*H143,2)</f>
        <v>0</v>
      </c>
      <c r="BL143" s="17" t="s">
        <v>170</v>
      </c>
      <c r="BM143" s="196" t="s">
        <v>811</v>
      </c>
    </row>
    <row r="144" s="2" customFormat="1">
      <c r="A144" s="38"/>
      <c r="B144" s="39"/>
      <c r="C144" s="40"/>
      <c r="D144" s="198" t="s">
        <v>173</v>
      </c>
      <c r="E144" s="40"/>
      <c r="F144" s="199" t="s">
        <v>376</v>
      </c>
      <c r="G144" s="40"/>
      <c r="H144" s="40"/>
      <c r="I144" s="200"/>
      <c r="J144" s="40"/>
      <c r="K144" s="40"/>
      <c r="L144" s="44"/>
      <c r="M144" s="201"/>
      <c r="N144" s="202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173</v>
      </c>
      <c r="AU144" s="17" t="s">
        <v>71</v>
      </c>
    </row>
    <row r="145" s="10" customFormat="1">
      <c r="A145" s="10"/>
      <c r="B145" s="203"/>
      <c r="C145" s="204"/>
      <c r="D145" s="198" t="s">
        <v>175</v>
      </c>
      <c r="E145" s="205" t="s">
        <v>19</v>
      </c>
      <c r="F145" s="206" t="s">
        <v>812</v>
      </c>
      <c r="G145" s="204"/>
      <c r="H145" s="207">
        <v>0.0060000000000000001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13" t="s">
        <v>175</v>
      </c>
      <c r="AU145" s="213" t="s">
        <v>71</v>
      </c>
      <c r="AV145" s="10" t="s">
        <v>81</v>
      </c>
      <c r="AW145" s="10" t="s">
        <v>33</v>
      </c>
      <c r="AX145" s="10" t="s">
        <v>78</v>
      </c>
      <c r="AY145" s="213" t="s">
        <v>171</v>
      </c>
    </row>
    <row r="146" s="2" customFormat="1">
      <c r="A146" s="38"/>
      <c r="B146" s="39"/>
      <c r="C146" s="235" t="s">
        <v>327</v>
      </c>
      <c r="D146" s="235" t="s">
        <v>356</v>
      </c>
      <c r="E146" s="236" t="s">
        <v>379</v>
      </c>
      <c r="F146" s="237" t="s">
        <v>380</v>
      </c>
      <c r="G146" s="238" t="s">
        <v>359</v>
      </c>
      <c r="H146" s="239">
        <v>5.7000000000000002</v>
      </c>
      <c r="I146" s="240"/>
      <c r="J146" s="241">
        <f>ROUND(I146*H146,2)</f>
        <v>0</v>
      </c>
      <c r="K146" s="237" t="s">
        <v>19</v>
      </c>
      <c r="L146" s="242"/>
      <c r="M146" s="243" t="s">
        <v>19</v>
      </c>
      <c r="N146" s="244" t="s">
        <v>42</v>
      </c>
      <c r="O146" s="84"/>
      <c r="P146" s="194">
        <f>O146*H146</f>
        <v>0</v>
      </c>
      <c r="Q146" s="194">
        <v>0.001</v>
      </c>
      <c r="R146" s="194">
        <f>Q146*H146</f>
        <v>0.0057000000000000002</v>
      </c>
      <c r="S146" s="194">
        <v>0</v>
      </c>
      <c r="T146" s="19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6" t="s">
        <v>222</v>
      </c>
      <c r="AT146" s="196" t="s">
        <v>356</v>
      </c>
      <c r="AU146" s="196" t="s">
        <v>71</v>
      </c>
      <c r="AY146" s="17" t="s">
        <v>171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78</v>
      </c>
      <c r="BK146" s="197">
        <f>ROUND(I146*H146,2)</f>
        <v>0</v>
      </c>
      <c r="BL146" s="17" t="s">
        <v>170</v>
      </c>
      <c r="BM146" s="196" t="s">
        <v>813</v>
      </c>
    </row>
    <row r="147" s="2" customFormat="1">
      <c r="A147" s="38"/>
      <c r="B147" s="39"/>
      <c r="C147" s="40"/>
      <c r="D147" s="198" t="s">
        <v>173</v>
      </c>
      <c r="E147" s="40"/>
      <c r="F147" s="199" t="s">
        <v>380</v>
      </c>
      <c r="G147" s="40"/>
      <c r="H147" s="40"/>
      <c r="I147" s="200"/>
      <c r="J147" s="40"/>
      <c r="K147" s="40"/>
      <c r="L147" s="44"/>
      <c r="M147" s="201"/>
      <c r="N147" s="202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173</v>
      </c>
      <c r="AU147" s="17" t="s">
        <v>71</v>
      </c>
    </row>
    <row r="148" s="10" customFormat="1">
      <c r="A148" s="10"/>
      <c r="B148" s="203"/>
      <c r="C148" s="204"/>
      <c r="D148" s="198" t="s">
        <v>175</v>
      </c>
      <c r="E148" s="205" t="s">
        <v>19</v>
      </c>
      <c r="F148" s="206" t="s">
        <v>814</v>
      </c>
      <c r="G148" s="204"/>
      <c r="H148" s="207">
        <v>5.7000000000000002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3" t="s">
        <v>175</v>
      </c>
      <c r="AU148" s="213" t="s">
        <v>71</v>
      </c>
      <c r="AV148" s="10" t="s">
        <v>81</v>
      </c>
      <c r="AW148" s="10" t="s">
        <v>33</v>
      </c>
      <c r="AX148" s="10" t="s">
        <v>78</v>
      </c>
      <c r="AY148" s="213" t="s">
        <v>171</v>
      </c>
    </row>
    <row r="149" s="2" customFormat="1">
      <c r="A149" s="38"/>
      <c r="B149" s="39"/>
      <c r="C149" s="185" t="s">
        <v>332</v>
      </c>
      <c r="D149" s="185" t="s">
        <v>165</v>
      </c>
      <c r="E149" s="186" t="s">
        <v>384</v>
      </c>
      <c r="F149" s="187" t="s">
        <v>385</v>
      </c>
      <c r="G149" s="188" t="s">
        <v>304</v>
      </c>
      <c r="H149" s="189">
        <v>0.0030000000000000001</v>
      </c>
      <c r="I149" s="190"/>
      <c r="J149" s="191">
        <f>ROUND(I149*H149,2)</f>
        <v>0</v>
      </c>
      <c r="K149" s="187" t="s">
        <v>169</v>
      </c>
      <c r="L149" s="44"/>
      <c r="M149" s="192" t="s">
        <v>19</v>
      </c>
      <c r="N149" s="193" t="s">
        <v>42</v>
      </c>
      <c r="O149" s="84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6" t="s">
        <v>170</v>
      </c>
      <c r="AT149" s="196" t="s">
        <v>165</v>
      </c>
      <c r="AU149" s="196" t="s">
        <v>71</v>
      </c>
      <c r="AY149" s="17" t="s">
        <v>171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78</v>
      </c>
      <c r="BK149" s="197">
        <f>ROUND(I149*H149,2)</f>
        <v>0</v>
      </c>
      <c r="BL149" s="17" t="s">
        <v>170</v>
      </c>
      <c r="BM149" s="196" t="s">
        <v>815</v>
      </c>
    </row>
    <row r="150" s="2" customFormat="1">
      <c r="A150" s="38"/>
      <c r="B150" s="39"/>
      <c r="C150" s="40"/>
      <c r="D150" s="198" t="s">
        <v>173</v>
      </c>
      <c r="E150" s="40"/>
      <c r="F150" s="199" t="s">
        <v>387</v>
      </c>
      <c r="G150" s="40"/>
      <c r="H150" s="40"/>
      <c r="I150" s="200"/>
      <c r="J150" s="40"/>
      <c r="K150" s="40"/>
      <c r="L150" s="44"/>
      <c r="M150" s="201"/>
      <c r="N150" s="202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173</v>
      </c>
      <c r="AU150" s="17" t="s">
        <v>71</v>
      </c>
    </row>
    <row r="151" s="10" customFormat="1">
      <c r="A151" s="10"/>
      <c r="B151" s="203"/>
      <c r="C151" s="204"/>
      <c r="D151" s="198" t="s">
        <v>175</v>
      </c>
      <c r="E151" s="205" t="s">
        <v>19</v>
      </c>
      <c r="F151" s="206" t="s">
        <v>816</v>
      </c>
      <c r="G151" s="204"/>
      <c r="H151" s="207">
        <v>0.0030000000000000001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3" t="s">
        <v>175</v>
      </c>
      <c r="AU151" s="213" t="s">
        <v>71</v>
      </c>
      <c r="AV151" s="10" t="s">
        <v>81</v>
      </c>
      <c r="AW151" s="10" t="s">
        <v>33</v>
      </c>
      <c r="AX151" s="10" t="s">
        <v>78</v>
      </c>
      <c r="AY151" s="213" t="s">
        <v>171</v>
      </c>
    </row>
    <row r="152" s="2" customFormat="1" ht="16.5" customHeight="1">
      <c r="A152" s="38"/>
      <c r="B152" s="39"/>
      <c r="C152" s="235" t="s">
        <v>338</v>
      </c>
      <c r="D152" s="235" t="s">
        <v>356</v>
      </c>
      <c r="E152" s="236" t="s">
        <v>390</v>
      </c>
      <c r="F152" s="237" t="s">
        <v>391</v>
      </c>
      <c r="G152" s="238" t="s">
        <v>359</v>
      </c>
      <c r="H152" s="239">
        <v>2.8500000000000001</v>
      </c>
      <c r="I152" s="240"/>
      <c r="J152" s="241">
        <f>ROUND(I152*H152,2)</f>
        <v>0</v>
      </c>
      <c r="K152" s="237" t="s">
        <v>169</v>
      </c>
      <c r="L152" s="242"/>
      <c r="M152" s="243" t="s">
        <v>19</v>
      </c>
      <c r="N152" s="244" t="s">
        <v>42</v>
      </c>
      <c r="O152" s="84"/>
      <c r="P152" s="194">
        <f>O152*H152</f>
        <v>0</v>
      </c>
      <c r="Q152" s="194">
        <v>0.001</v>
      </c>
      <c r="R152" s="194">
        <f>Q152*H152</f>
        <v>0.0028500000000000001</v>
      </c>
      <c r="S152" s="194">
        <v>0</v>
      </c>
      <c r="T152" s="19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6" t="s">
        <v>222</v>
      </c>
      <c r="AT152" s="196" t="s">
        <v>356</v>
      </c>
      <c r="AU152" s="196" t="s">
        <v>71</v>
      </c>
      <c r="AY152" s="17" t="s">
        <v>171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78</v>
      </c>
      <c r="BK152" s="197">
        <f>ROUND(I152*H152,2)</f>
        <v>0</v>
      </c>
      <c r="BL152" s="17" t="s">
        <v>170</v>
      </c>
      <c r="BM152" s="196" t="s">
        <v>817</v>
      </c>
    </row>
    <row r="153" s="2" customFormat="1">
      <c r="A153" s="38"/>
      <c r="B153" s="39"/>
      <c r="C153" s="40"/>
      <c r="D153" s="198" t="s">
        <v>173</v>
      </c>
      <c r="E153" s="40"/>
      <c r="F153" s="199" t="s">
        <v>391</v>
      </c>
      <c r="G153" s="40"/>
      <c r="H153" s="40"/>
      <c r="I153" s="200"/>
      <c r="J153" s="40"/>
      <c r="K153" s="40"/>
      <c r="L153" s="44"/>
      <c r="M153" s="201"/>
      <c r="N153" s="202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173</v>
      </c>
      <c r="AU153" s="17" t="s">
        <v>71</v>
      </c>
    </row>
    <row r="154" s="10" customFormat="1">
      <c r="A154" s="10"/>
      <c r="B154" s="203"/>
      <c r="C154" s="204"/>
      <c r="D154" s="198" t="s">
        <v>175</v>
      </c>
      <c r="E154" s="205" t="s">
        <v>19</v>
      </c>
      <c r="F154" s="206" t="s">
        <v>818</v>
      </c>
      <c r="G154" s="204"/>
      <c r="H154" s="207">
        <v>2.8500000000000001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3" t="s">
        <v>175</v>
      </c>
      <c r="AU154" s="213" t="s">
        <v>71</v>
      </c>
      <c r="AV154" s="10" t="s">
        <v>81</v>
      </c>
      <c r="AW154" s="10" t="s">
        <v>33</v>
      </c>
      <c r="AX154" s="10" t="s">
        <v>78</v>
      </c>
      <c r="AY154" s="213" t="s">
        <v>171</v>
      </c>
    </row>
    <row r="155" s="2" customFormat="1">
      <c r="A155" s="38"/>
      <c r="B155" s="39"/>
      <c r="C155" s="185" t="s">
        <v>344</v>
      </c>
      <c r="D155" s="185" t="s">
        <v>165</v>
      </c>
      <c r="E155" s="186" t="s">
        <v>395</v>
      </c>
      <c r="F155" s="187" t="s">
        <v>396</v>
      </c>
      <c r="G155" s="188" t="s">
        <v>212</v>
      </c>
      <c r="H155" s="189">
        <v>54</v>
      </c>
      <c r="I155" s="190"/>
      <c r="J155" s="191">
        <f>ROUND(I155*H155,2)</f>
        <v>0</v>
      </c>
      <c r="K155" s="187" t="s">
        <v>169</v>
      </c>
      <c r="L155" s="44"/>
      <c r="M155" s="192" t="s">
        <v>19</v>
      </c>
      <c r="N155" s="193" t="s">
        <v>42</v>
      </c>
      <c r="O155" s="84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6" t="s">
        <v>170</v>
      </c>
      <c r="AT155" s="196" t="s">
        <v>165</v>
      </c>
      <c r="AU155" s="196" t="s">
        <v>71</v>
      </c>
      <c r="AY155" s="17" t="s">
        <v>171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78</v>
      </c>
      <c r="BK155" s="197">
        <f>ROUND(I155*H155,2)</f>
        <v>0</v>
      </c>
      <c r="BL155" s="17" t="s">
        <v>170</v>
      </c>
      <c r="BM155" s="196" t="s">
        <v>819</v>
      </c>
    </row>
    <row r="156" s="2" customFormat="1">
      <c r="A156" s="38"/>
      <c r="B156" s="39"/>
      <c r="C156" s="40"/>
      <c r="D156" s="198" t="s">
        <v>173</v>
      </c>
      <c r="E156" s="40"/>
      <c r="F156" s="199" t="s">
        <v>398</v>
      </c>
      <c r="G156" s="40"/>
      <c r="H156" s="40"/>
      <c r="I156" s="200"/>
      <c r="J156" s="40"/>
      <c r="K156" s="40"/>
      <c r="L156" s="44"/>
      <c r="M156" s="201"/>
      <c r="N156" s="202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173</v>
      </c>
      <c r="AU156" s="17" t="s">
        <v>71</v>
      </c>
    </row>
    <row r="157" s="10" customFormat="1">
      <c r="A157" s="10"/>
      <c r="B157" s="203"/>
      <c r="C157" s="204"/>
      <c r="D157" s="198" t="s">
        <v>175</v>
      </c>
      <c r="E157" s="205" t="s">
        <v>19</v>
      </c>
      <c r="F157" s="206" t="s">
        <v>820</v>
      </c>
      <c r="G157" s="204"/>
      <c r="H157" s="207">
        <v>54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3" t="s">
        <v>175</v>
      </c>
      <c r="AU157" s="213" t="s">
        <v>71</v>
      </c>
      <c r="AV157" s="10" t="s">
        <v>81</v>
      </c>
      <c r="AW157" s="10" t="s">
        <v>33</v>
      </c>
      <c r="AX157" s="10" t="s">
        <v>78</v>
      </c>
      <c r="AY157" s="213" t="s">
        <v>171</v>
      </c>
    </row>
    <row r="158" s="2" customFormat="1">
      <c r="A158" s="38"/>
      <c r="B158" s="39"/>
      <c r="C158" s="235" t="s">
        <v>350</v>
      </c>
      <c r="D158" s="235" t="s">
        <v>356</v>
      </c>
      <c r="E158" s="236" t="s">
        <v>405</v>
      </c>
      <c r="F158" s="237" t="s">
        <v>406</v>
      </c>
      <c r="G158" s="238" t="s">
        <v>212</v>
      </c>
      <c r="H158" s="239">
        <v>5</v>
      </c>
      <c r="I158" s="240"/>
      <c r="J158" s="241">
        <f>ROUND(I158*H158,2)</f>
        <v>0</v>
      </c>
      <c r="K158" s="237" t="s">
        <v>19</v>
      </c>
      <c r="L158" s="242"/>
      <c r="M158" s="243" t="s">
        <v>19</v>
      </c>
      <c r="N158" s="244" t="s">
        <v>42</v>
      </c>
      <c r="O158" s="84"/>
      <c r="P158" s="194">
        <f>O158*H158</f>
        <v>0</v>
      </c>
      <c r="Q158" s="194">
        <v>0.0015</v>
      </c>
      <c r="R158" s="194">
        <f>Q158*H158</f>
        <v>0.0074999999999999997</v>
      </c>
      <c r="S158" s="194">
        <v>0</v>
      </c>
      <c r="T158" s="19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6" t="s">
        <v>222</v>
      </c>
      <c r="AT158" s="196" t="s">
        <v>356</v>
      </c>
      <c r="AU158" s="196" t="s">
        <v>71</v>
      </c>
      <c r="AY158" s="17" t="s">
        <v>171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78</v>
      </c>
      <c r="BK158" s="197">
        <f>ROUND(I158*H158,2)</f>
        <v>0</v>
      </c>
      <c r="BL158" s="17" t="s">
        <v>170</v>
      </c>
      <c r="BM158" s="196" t="s">
        <v>821</v>
      </c>
    </row>
    <row r="159" s="2" customFormat="1">
      <c r="A159" s="38"/>
      <c r="B159" s="39"/>
      <c r="C159" s="40"/>
      <c r="D159" s="198" t="s">
        <v>173</v>
      </c>
      <c r="E159" s="40"/>
      <c r="F159" s="199" t="s">
        <v>406</v>
      </c>
      <c r="G159" s="40"/>
      <c r="H159" s="40"/>
      <c r="I159" s="200"/>
      <c r="J159" s="40"/>
      <c r="K159" s="40"/>
      <c r="L159" s="44"/>
      <c r="M159" s="201"/>
      <c r="N159" s="202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173</v>
      </c>
      <c r="AU159" s="17" t="s">
        <v>71</v>
      </c>
    </row>
    <row r="160" s="2" customFormat="1" ht="16.5" customHeight="1">
      <c r="A160" s="38"/>
      <c r="B160" s="39"/>
      <c r="C160" s="235" t="s">
        <v>355</v>
      </c>
      <c r="D160" s="235" t="s">
        <v>356</v>
      </c>
      <c r="E160" s="236" t="s">
        <v>421</v>
      </c>
      <c r="F160" s="237" t="s">
        <v>422</v>
      </c>
      <c r="G160" s="238" t="s">
        <v>212</v>
      </c>
      <c r="H160" s="239">
        <v>20</v>
      </c>
      <c r="I160" s="240"/>
      <c r="J160" s="241">
        <f>ROUND(I160*H160,2)</f>
        <v>0</v>
      </c>
      <c r="K160" s="237" t="s">
        <v>19</v>
      </c>
      <c r="L160" s="242"/>
      <c r="M160" s="243" t="s">
        <v>19</v>
      </c>
      <c r="N160" s="244" t="s">
        <v>42</v>
      </c>
      <c r="O160" s="84"/>
      <c r="P160" s="194">
        <f>O160*H160</f>
        <v>0</v>
      </c>
      <c r="Q160" s="194">
        <v>0.0011999999999999999</v>
      </c>
      <c r="R160" s="194">
        <f>Q160*H160</f>
        <v>0.023999999999999997</v>
      </c>
      <c r="S160" s="194">
        <v>0</v>
      </c>
      <c r="T160" s="19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6" t="s">
        <v>222</v>
      </c>
      <c r="AT160" s="196" t="s">
        <v>356</v>
      </c>
      <c r="AU160" s="196" t="s">
        <v>71</v>
      </c>
      <c r="AY160" s="17" t="s">
        <v>171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78</v>
      </c>
      <c r="BK160" s="197">
        <f>ROUND(I160*H160,2)</f>
        <v>0</v>
      </c>
      <c r="BL160" s="17" t="s">
        <v>170</v>
      </c>
      <c r="BM160" s="196" t="s">
        <v>822</v>
      </c>
    </row>
    <row r="161" s="2" customFormat="1">
      <c r="A161" s="38"/>
      <c r="B161" s="39"/>
      <c r="C161" s="40"/>
      <c r="D161" s="198" t="s">
        <v>173</v>
      </c>
      <c r="E161" s="40"/>
      <c r="F161" s="199" t="s">
        <v>422</v>
      </c>
      <c r="G161" s="40"/>
      <c r="H161" s="40"/>
      <c r="I161" s="200"/>
      <c r="J161" s="40"/>
      <c r="K161" s="40"/>
      <c r="L161" s="44"/>
      <c r="M161" s="201"/>
      <c r="N161" s="202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173</v>
      </c>
      <c r="AU161" s="17" t="s">
        <v>71</v>
      </c>
    </row>
    <row r="162" s="2" customFormat="1" ht="21.75" customHeight="1">
      <c r="A162" s="38"/>
      <c r="B162" s="39"/>
      <c r="C162" s="235" t="s">
        <v>362</v>
      </c>
      <c r="D162" s="235" t="s">
        <v>356</v>
      </c>
      <c r="E162" s="236" t="s">
        <v>425</v>
      </c>
      <c r="F162" s="237" t="s">
        <v>426</v>
      </c>
      <c r="G162" s="238" t="s">
        <v>212</v>
      </c>
      <c r="H162" s="239">
        <v>20</v>
      </c>
      <c r="I162" s="240"/>
      <c r="J162" s="241">
        <f>ROUND(I162*H162,2)</f>
        <v>0</v>
      </c>
      <c r="K162" s="237" t="s">
        <v>19</v>
      </c>
      <c r="L162" s="242"/>
      <c r="M162" s="243" t="s">
        <v>19</v>
      </c>
      <c r="N162" s="244" t="s">
        <v>42</v>
      </c>
      <c r="O162" s="84"/>
      <c r="P162" s="194">
        <f>O162*H162</f>
        <v>0</v>
      </c>
      <c r="Q162" s="194">
        <v>0.0011999999999999999</v>
      </c>
      <c r="R162" s="194">
        <f>Q162*H162</f>
        <v>0.023999999999999997</v>
      </c>
      <c r="S162" s="194">
        <v>0</v>
      </c>
      <c r="T162" s="19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6" t="s">
        <v>222</v>
      </c>
      <c r="AT162" s="196" t="s">
        <v>356</v>
      </c>
      <c r="AU162" s="196" t="s">
        <v>71</v>
      </c>
      <c r="AY162" s="17" t="s">
        <v>171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7" t="s">
        <v>78</v>
      </c>
      <c r="BK162" s="197">
        <f>ROUND(I162*H162,2)</f>
        <v>0</v>
      </c>
      <c r="BL162" s="17" t="s">
        <v>170</v>
      </c>
      <c r="BM162" s="196" t="s">
        <v>823</v>
      </c>
    </row>
    <row r="163" s="2" customFormat="1">
      <c r="A163" s="38"/>
      <c r="B163" s="39"/>
      <c r="C163" s="40"/>
      <c r="D163" s="198" t="s">
        <v>173</v>
      </c>
      <c r="E163" s="40"/>
      <c r="F163" s="199" t="s">
        <v>426</v>
      </c>
      <c r="G163" s="40"/>
      <c r="H163" s="40"/>
      <c r="I163" s="200"/>
      <c r="J163" s="40"/>
      <c r="K163" s="40"/>
      <c r="L163" s="44"/>
      <c r="M163" s="201"/>
      <c r="N163" s="202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173</v>
      </c>
      <c r="AU163" s="17" t="s">
        <v>71</v>
      </c>
    </row>
    <row r="164" s="2" customFormat="1" ht="16.5" customHeight="1">
      <c r="A164" s="38"/>
      <c r="B164" s="39"/>
      <c r="C164" s="235" t="s">
        <v>367</v>
      </c>
      <c r="D164" s="235" t="s">
        <v>356</v>
      </c>
      <c r="E164" s="236" t="s">
        <v>429</v>
      </c>
      <c r="F164" s="237" t="s">
        <v>430</v>
      </c>
      <c r="G164" s="238" t="s">
        <v>212</v>
      </c>
      <c r="H164" s="239">
        <v>9</v>
      </c>
      <c r="I164" s="240"/>
      <c r="J164" s="241">
        <f>ROUND(I164*H164,2)</f>
        <v>0</v>
      </c>
      <c r="K164" s="237" t="s">
        <v>19</v>
      </c>
      <c r="L164" s="242"/>
      <c r="M164" s="243" t="s">
        <v>19</v>
      </c>
      <c r="N164" s="244" t="s">
        <v>42</v>
      </c>
      <c r="O164" s="84"/>
      <c r="P164" s="194">
        <f>O164*H164</f>
        <v>0</v>
      </c>
      <c r="Q164" s="194">
        <v>0.0011999999999999999</v>
      </c>
      <c r="R164" s="194">
        <f>Q164*H164</f>
        <v>0.010799999999999999</v>
      </c>
      <c r="S164" s="194">
        <v>0</v>
      </c>
      <c r="T164" s="19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6" t="s">
        <v>222</v>
      </c>
      <c r="AT164" s="196" t="s">
        <v>356</v>
      </c>
      <c r="AU164" s="196" t="s">
        <v>71</v>
      </c>
      <c r="AY164" s="17" t="s">
        <v>171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78</v>
      </c>
      <c r="BK164" s="197">
        <f>ROUND(I164*H164,2)</f>
        <v>0</v>
      </c>
      <c r="BL164" s="17" t="s">
        <v>170</v>
      </c>
      <c r="BM164" s="196" t="s">
        <v>824</v>
      </c>
    </row>
    <row r="165" s="2" customFormat="1">
      <c r="A165" s="38"/>
      <c r="B165" s="39"/>
      <c r="C165" s="40"/>
      <c r="D165" s="198" t="s">
        <v>173</v>
      </c>
      <c r="E165" s="40"/>
      <c r="F165" s="199" t="s">
        <v>430</v>
      </c>
      <c r="G165" s="40"/>
      <c r="H165" s="40"/>
      <c r="I165" s="200"/>
      <c r="J165" s="40"/>
      <c r="K165" s="40"/>
      <c r="L165" s="44"/>
      <c r="M165" s="201"/>
      <c r="N165" s="202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173</v>
      </c>
      <c r="AU165" s="17" t="s">
        <v>71</v>
      </c>
    </row>
    <row r="166" s="2" customFormat="1" ht="21.75" customHeight="1">
      <c r="A166" s="38"/>
      <c r="B166" s="39"/>
      <c r="C166" s="185" t="s">
        <v>372</v>
      </c>
      <c r="D166" s="185" t="s">
        <v>165</v>
      </c>
      <c r="E166" s="186" t="s">
        <v>433</v>
      </c>
      <c r="F166" s="187" t="s">
        <v>434</v>
      </c>
      <c r="G166" s="188" t="s">
        <v>212</v>
      </c>
      <c r="H166" s="189">
        <v>54</v>
      </c>
      <c r="I166" s="190"/>
      <c r="J166" s="191">
        <f>ROUND(I166*H166,2)</f>
        <v>0</v>
      </c>
      <c r="K166" s="187" t="s">
        <v>19</v>
      </c>
      <c r="L166" s="44"/>
      <c r="M166" s="192" t="s">
        <v>19</v>
      </c>
      <c r="N166" s="193" t="s">
        <v>42</v>
      </c>
      <c r="O166" s="84"/>
      <c r="P166" s="194">
        <f>O166*H166</f>
        <v>0</v>
      </c>
      <c r="Q166" s="194">
        <v>0.0025999999999999999</v>
      </c>
      <c r="R166" s="194">
        <f>Q166*H166</f>
        <v>0.1404</v>
      </c>
      <c r="S166" s="194">
        <v>0</v>
      </c>
      <c r="T166" s="19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6" t="s">
        <v>170</v>
      </c>
      <c r="AT166" s="196" t="s">
        <v>165</v>
      </c>
      <c r="AU166" s="196" t="s">
        <v>71</v>
      </c>
      <c r="AY166" s="17" t="s">
        <v>171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78</v>
      </c>
      <c r="BK166" s="197">
        <f>ROUND(I166*H166,2)</f>
        <v>0</v>
      </c>
      <c r="BL166" s="17" t="s">
        <v>170</v>
      </c>
      <c r="BM166" s="196" t="s">
        <v>825</v>
      </c>
    </row>
    <row r="167" s="2" customFormat="1">
      <c r="A167" s="38"/>
      <c r="B167" s="39"/>
      <c r="C167" s="40"/>
      <c r="D167" s="198" t="s">
        <v>173</v>
      </c>
      <c r="E167" s="40"/>
      <c r="F167" s="199" t="s">
        <v>436</v>
      </c>
      <c r="G167" s="40"/>
      <c r="H167" s="40"/>
      <c r="I167" s="200"/>
      <c r="J167" s="40"/>
      <c r="K167" s="40"/>
      <c r="L167" s="44"/>
      <c r="M167" s="201"/>
      <c r="N167" s="202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173</v>
      </c>
      <c r="AU167" s="17" t="s">
        <v>71</v>
      </c>
    </row>
    <row r="168" s="10" customFormat="1">
      <c r="A168" s="10"/>
      <c r="B168" s="203"/>
      <c r="C168" s="204"/>
      <c r="D168" s="198" t="s">
        <v>175</v>
      </c>
      <c r="E168" s="205" t="s">
        <v>19</v>
      </c>
      <c r="F168" s="206" t="s">
        <v>826</v>
      </c>
      <c r="G168" s="204"/>
      <c r="H168" s="207">
        <v>54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3" t="s">
        <v>175</v>
      </c>
      <c r="AU168" s="213" t="s">
        <v>71</v>
      </c>
      <c r="AV168" s="10" t="s">
        <v>81</v>
      </c>
      <c r="AW168" s="10" t="s">
        <v>33</v>
      </c>
      <c r="AX168" s="10" t="s">
        <v>78</v>
      </c>
      <c r="AY168" s="213" t="s">
        <v>171</v>
      </c>
    </row>
    <row r="169" s="2" customFormat="1">
      <c r="A169" s="38"/>
      <c r="B169" s="39"/>
      <c r="C169" s="185" t="s">
        <v>378</v>
      </c>
      <c r="D169" s="185" t="s">
        <v>165</v>
      </c>
      <c r="E169" s="186" t="s">
        <v>439</v>
      </c>
      <c r="F169" s="187" t="s">
        <v>440</v>
      </c>
      <c r="G169" s="188" t="s">
        <v>212</v>
      </c>
      <c r="H169" s="189">
        <v>3</v>
      </c>
      <c r="I169" s="190"/>
      <c r="J169" s="191">
        <f>ROUND(I169*H169,2)</f>
        <v>0</v>
      </c>
      <c r="K169" s="187" t="s">
        <v>169</v>
      </c>
      <c r="L169" s="44"/>
      <c r="M169" s="192" t="s">
        <v>19</v>
      </c>
      <c r="N169" s="193" t="s">
        <v>42</v>
      </c>
      <c r="O169" s="84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6" t="s">
        <v>170</v>
      </c>
      <c r="AT169" s="196" t="s">
        <v>165</v>
      </c>
      <c r="AU169" s="196" t="s">
        <v>71</v>
      </c>
      <c r="AY169" s="17" t="s">
        <v>171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78</v>
      </c>
      <c r="BK169" s="197">
        <f>ROUND(I169*H169,2)</f>
        <v>0</v>
      </c>
      <c r="BL169" s="17" t="s">
        <v>170</v>
      </c>
      <c r="BM169" s="196" t="s">
        <v>827</v>
      </c>
    </row>
    <row r="170" s="2" customFormat="1">
      <c r="A170" s="38"/>
      <c r="B170" s="39"/>
      <c r="C170" s="40"/>
      <c r="D170" s="198" t="s">
        <v>173</v>
      </c>
      <c r="E170" s="40"/>
      <c r="F170" s="199" t="s">
        <v>442</v>
      </c>
      <c r="G170" s="40"/>
      <c r="H170" s="40"/>
      <c r="I170" s="200"/>
      <c r="J170" s="40"/>
      <c r="K170" s="40"/>
      <c r="L170" s="44"/>
      <c r="M170" s="201"/>
      <c r="N170" s="202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173</v>
      </c>
      <c r="AU170" s="17" t="s">
        <v>71</v>
      </c>
    </row>
    <row r="171" s="10" customFormat="1">
      <c r="A171" s="10"/>
      <c r="B171" s="203"/>
      <c r="C171" s="204"/>
      <c r="D171" s="198" t="s">
        <v>175</v>
      </c>
      <c r="E171" s="205" t="s">
        <v>19</v>
      </c>
      <c r="F171" s="206" t="s">
        <v>828</v>
      </c>
      <c r="G171" s="204"/>
      <c r="H171" s="207">
        <v>3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3" t="s">
        <v>175</v>
      </c>
      <c r="AU171" s="213" t="s">
        <v>71</v>
      </c>
      <c r="AV171" s="10" t="s">
        <v>81</v>
      </c>
      <c r="AW171" s="10" t="s">
        <v>33</v>
      </c>
      <c r="AX171" s="10" t="s">
        <v>78</v>
      </c>
      <c r="AY171" s="213" t="s">
        <v>171</v>
      </c>
    </row>
    <row r="172" s="2" customFormat="1" ht="16.5" customHeight="1">
      <c r="A172" s="38"/>
      <c r="B172" s="39"/>
      <c r="C172" s="235" t="s">
        <v>383</v>
      </c>
      <c r="D172" s="235" t="s">
        <v>356</v>
      </c>
      <c r="E172" s="236" t="s">
        <v>445</v>
      </c>
      <c r="F172" s="237" t="s">
        <v>446</v>
      </c>
      <c r="G172" s="238" t="s">
        <v>212</v>
      </c>
      <c r="H172" s="239">
        <v>1</v>
      </c>
      <c r="I172" s="240"/>
      <c r="J172" s="241">
        <f>ROUND(I172*H172,2)</f>
        <v>0</v>
      </c>
      <c r="K172" s="237" t="s">
        <v>19</v>
      </c>
      <c r="L172" s="242"/>
      <c r="M172" s="243" t="s">
        <v>19</v>
      </c>
      <c r="N172" s="244" t="s">
        <v>42</v>
      </c>
      <c r="O172" s="84"/>
      <c r="P172" s="194">
        <f>O172*H172</f>
        <v>0</v>
      </c>
      <c r="Q172" s="194">
        <v>0.040000000000000001</v>
      </c>
      <c r="R172" s="194">
        <f>Q172*H172</f>
        <v>0.040000000000000001</v>
      </c>
      <c r="S172" s="194">
        <v>0</v>
      </c>
      <c r="T172" s="19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6" t="s">
        <v>222</v>
      </c>
      <c r="AT172" s="196" t="s">
        <v>356</v>
      </c>
      <c r="AU172" s="196" t="s">
        <v>71</v>
      </c>
      <c r="AY172" s="17" t="s">
        <v>171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78</v>
      </c>
      <c r="BK172" s="197">
        <f>ROUND(I172*H172,2)</f>
        <v>0</v>
      </c>
      <c r="BL172" s="17" t="s">
        <v>170</v>
      </c>
      <c r="BM172" s="196" t="s">
        <v>829</v>
      </c>
    </row>
    <row r="173" s="2" customFormat="1">
      <c r="A173" s="38"/>
      <c r="B173" s="39"/>
      <c r="C173" s="40"/>
      <c r="D173" s="198" t="s">
        <v>173</v>
      </c>
      <c r="E173" s="40"/>
      <c r="F173" s="199" t="s">
        <v>446</v>
      </c>
      <c r="G173" s="40"/>
      <c r="H173" s="40"/>
      <c r="I173" s="200"/>
      <c r="J173" s="40"/>
      <c r="K173" s="40"/>
      <c r="L173" s="44"/>
      <c r="M173" s="201"/>
      <c r="N173" s="202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173</v>
      </c>
      <c r="AU173" s="17" t="s">
        <v>71</v>
      </c>
    </row>
    <row r="174" s="2" customFormat="1" ht="16.5" customHeight="1">
      <c r="A174" s="38"/>
      <c r="B174" s="39"/>
      <c r="C174" s="235" t="s">
        <v>389</v>
      </c>
      <c r="D174" s="235" t="s">
        <v>356</v>
      </c>
      <c r="E174" s="236" t="s">
        <v>453</v>
      </c>
      <c r="F174" s="237" t="s">
        <v>454</v>
      </c>
      <c r="G174" s="238" t="s">
        <v>212</v>
      </c>
      <c r="H174" s="239">
        <v>2</v>
      </c>
      <c r="I174" s="240"/>
      <c r="J174" s="241">
        <f>ROUND(I174*H174,2)</f>
        <v>0</v>
      </c>
      <c r="K174" s="237" t="s">
        <v>19</v>
      </c>
      <c r="L174" s="242"/>
      <c r="M174" s="243" t="s">
        <v>19</v>
      </c>
      <c r="N174" s="244" t="s">
        <v>42</v>
      </c>
      <c r="O174" s="84"/>
      <c r="P174" s="194">
        <f>O174*H174</f>
        <v>0</v>
      </c>
      <c r="Q174" s="194">
        <v>0.040000000000000001</v>
      </c>
      <c r="R174" s="194">
        <f>Q174*H174</f>
        <v>0.080000000000000002</v>
      </c>
      <c r="S174" s="194">
        <v>0</v>
      </c>
      <c r="T174" s="19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6" t="s">
        <v>222</v>
      </c>
      <c r="AT174" s="196" t="s">
        <v>356</v>
      </c>
      <c r="AU174" s="196" t="s">
        <v>71</v>
      </c>
      <c r="AY174" s="17" t="s">
        <v>171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78</v>
      </c>
      <c r="BK174" s="197">
        <f>ROUND(I174*H174,2)</f>
        <v>0</v>
      </c>
      <c r="BL174" s="17" t="s">
        <v>170</v>
      </c>
      <c r="BM174" s="196" t="s">
        <v>830</v>
      </c>
    </row>
    <row r="175" s="2" customFormat="1">
      <c r="A175" s="38"/>
      <c r="B175" s="39"/>
      <c r="C175" s="40"/>
      <c r="D175" s="198" t="s">
        <v>173</v>
      </c>
      <c r="E175" s="40"/>
      <c r="F175" s="199" t="s">
        <v>454</v>
      </c>
      <c r="G175" s="40"/>
      <c r="H175" s="40"/>
      <c r="I175" s="200"/>
      <c r="J175" s="40"/>
      <c r="K175" s="40"/>
      <c r="L175" s="44"/>
      <c r="M175" s="201"/>
      <c r="N175" s="202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173</v>
      </c>
      <c r="AU175" s="17" t="s">
        <v>71</v>
      </c>
    </row>
    <row r="176" s="2" customFormat="1">
      <c r="A176" s="38"/>
      <c r="B176" s="39"/>
      <c r="C176" s="185" t="s">
        <v>394</v>
      </c>
      <c r="D176" s="185" t="s">
        <v>165</v>
      </c>
      <c r="E176" s="186" t="s">
        <v>469</v>
      </c>
      <c r="F176" s="187" t="s">
        <v>470</v>
      </c>
      <c r="G176" s="188" t="s">
        <v>212</v>
      </c>
      <c r="H176" s="189">
        <v>3</v>
      </c>
      <c r="I176" s="190"/>
      <c r="J176" s="191">
        <f>ROUND(I176*H176,2)</f>
        <v>0</v>
      </c>
      <c r="K176" s="187" t="s">
        <v>169</v>
      </c>
      <c r="L176" s="44"/>
      <c r="M176" s="192" t="s">
        <v>19</v>
      </c>
      <c r="N176" s="193" t="s">
        <v>42</v>
      </c>
      <c r="O176" s="84"/>
      <c r="P176" s="194">
        <f>O176*H176</f>
        <v>0</v>
      </c>
      <c r="Q176" s="194">
        <v>5.8E-05</v>
      </c>
      <c r="R176" s="194">
        <f>Q176*H176</f>
        <v>0.000174</v>
      </c>
      <c r="S176" s="194">
        <v>0</v>
      </c>
      <c r="T176" s="19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6" t="s">
        <v>170</v>
      </c>
      <c r="AT176" s="196" t="s">
        <v>165</v>
      </c>
      <c r="AU176" s="196" t="s">
        <v>71</v>
      </c>
      <c r="AY176" s="17" t="s">
        <v>171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78</v>
      </c>
      <c r="BK176" s="197">
        <f>ROUND(I176*H176,2)</f>
        <v>0</v>
      </c>
      <c r="BL176" s="17" t="s">
        <v>170</v>
      </c>
      <c r="BM176" s="196" t="s">
        <v>831</v>
      </c>
    </row>
    <row r="177" s="2" customFormat="1">
      <c r="A177" s="38"/>
      <c r="B177" s="39"/>
      <c r="C177" s="40"/>
      <c r="D177" s="198" t="s">
        <v>173</v>
      </c>
      <c r="E177" s="40"/>
      <c r="F177" s="199" t="s">
        <v>472</v>
      </c>
      <c r="G177" s="40"/>
      <c r="H177" s="40"/>
      <c r="I177" s="200"/>
      <c r="J177" s="40"/>
      <c r="K177" s="40"/>
      <c r="L177" s="44"/>
      <c r="M177" s="201"/>
      <c r="N177" s="202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173</v>
      </c>
      <c r="AU177" s="17" t="s">
        <v>71</v>
      </c>
    </row>
    <row r="178" s="10" customFormat="1">
      <c r="A178" s="10"/>
      <c r="B178" s="203"/>
      <c r="C178" s="204"/>
      <c r="D178" s="198" t="s">
        <v>175</v>
      </c>
      <c r="E178" s="205" t="s">
        <v>19</v>
      </c>
      <c r="F178" s="206" t="s">
        <v>832</v>
      </c>
      <c r="G178" s="204"/>
      <c r="H178" s="207">
        <v>3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3" t="s">
        <v>175</v>
      </c>
      <c r="AU178" s="213" t="s">
        <v>71</v>
      </c>
      <c r="AV178" s="10" t="s">
        <v>81</v>
      </c>
      <c r="AW178" s="10" t="s">
        <v>33</v>
      </c>
      <c r="AX178" s="10" t="s">
        <v>78</v>
      </c>
      <c r="AY178" s="213" t="s">
        <v>171</v>
      </c>
    </row>
    <row r="179" s="2" customFormat="1" ht="21.75" customHeight="1">
      <c r="A179" s="38"/>
      <c r="B179" s="39"/>
      <c r="C179" s="235" t="s">
        <v>400</v>
      </c>
      <c r="D179" s="235" t="s">
        <v>356</v>
      </c>
      <c r="E179" s="236" t="s">
        <v>475</v>
      </c>
      <c r="F179" s="237" t="s">
        <v>476</v>
      </c>
      <c r="G179" s="238" t="s">
        <v>212</v>
      </c>
      <c r="H179" s="239">
        <v>9</v>
      </c>
      <c r="I179" s="240"/>
      <c r="J179" s="241">
        <f>ROUND(I179*H179,2)</f>
        <v>0</v>
      </c>
      <c r="K179" s="237" t="s">
        <v>169</v>
      </c>
      <c r="L179" s="242"/>
      <c r="M179" s="243" t="s">
        <v>19</v>
      </c>
      <c r="N179" s="244" t="s">
        <v>42</v>
      </c>
      <c r="O179" s="84"/>
      <c r="P179" s="194">
        <f>O179*H179</f>
        <v>0</v>
      </c>
      <c r="Q179" s="194">
        <v>0.0058999999999999999</v>
      </c>
      <c r="R179" s="194">
        <f>Q179*H179</f>
        <v>0.053100000000000001</v>
      </c>
      <c r="S179" s="194">
        <v>0</v>
      </c>
      <c r="T179" s="19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6" t="s">
        <v>222</v>
      </c>
      <c r="AT179" s="196" t="s">
        <v>356</v>
      </c>
      <c r="AU179" s="196" t="s">
        <v>71</v>
      </c>
      <c r="AY179" s="17" t="s">
        <v>171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78</v>
      </c>
      <c r="BK179" s="197">
        <f>ROUND(I179*H179,2)</f>
        <v>0</v>
      </c>
      <c r="BL179" s="17" t="s">
        <v>170</v>
      </c>
      <c r="BM179" s="196" t="s">
        <v>833</v>
      </c>
    </row>
    <row r="180" s="2" customFormat="1">
      <c r="A180" s="38"/>
      <c r="B180" s="39"/>
      <c r="C180" s="40"/>
      <c r="D180" s="198" t="s">
        <v>173</v>
      </c>
      <c r="E180" s="40"/>
      <c r="F180" s="199" t="s">
        <v>476</v>
      </c>
      <c r="G180" s="40"/>
      <c r="H180" s="40"/>
      <c r="I180" s="200"/>
      <c r="J180" s="40"/>
      <c r="K180" s="40"/>
      <c r="L180" s="44"/>
      <c r="M180" s="201"/>
      <c r="N180" s="202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173</v>
      </c>
      <c r="AU180" s="17" t="s">
        <v>71</v>
      </c>
    </row>
    <row r="181" s="10" customFormat="1">
      <c r="A181" s="10"/>
      <c r="B181" s="203"/>
      <c r="C181" s="204"/>
      <c r="D181" s="198" t="s">
        <v>175</v>
      </c>
      <c r="E181" s="205" t="s">
        <v>19</v>
      </c>
      <c r="F181" s="206" t="s">
        <v>834</v>
      </c>
      <c r="G181" s="204"/>
      <c r="H181" s="207">
        <v>9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3" t="s">
        <v>175</v>
      </c>
      <c r="AU181" s="213" t="s">
        <v>71</v>
      </c>
      <c r="AV181" s="10" t="s">
        <v>81</v>
      </c>
      <c r="AW181" s="10" t="s">
        <v>33</v>
      </c>
      <c r="AX181" s="10" t="s">
        <v>78</v>
      </c>
      <c r="AY181" s="213" t="s">
        <v>171</v>
      </c>
    </row>
    <row r="182" s="2" customFormat="1">
      <c r="A182" s="38"/>
      <c r="B182" s="39"/>
      <c r="C182" s="185" t="s">
        <v>404</v>
      </c>
      <c r="D182" s="185" t="s">
        <v>165</v>
      </c>
      <c r="E182" s="186" t="s">
        <v>480</v>
      </c>
      <c r="F182" s="187" t="s">
        <v>481</v>
      </c>
      <c r="G182" s="188" t="s">
        <v>212</v>
      </c>
      <c r="H182" s="189">
        <v>3</v>
      </c>
      <c r="I182" s="190"/>
      <c r="J182" s="191">
        <f>ROUND(I182*H182,2)</f>
        <v>0</v>
      </c>
      <c r="K182" s="187" t="s">
        <v>169</v>
      </c>
      <c r="L182" s="44"/>
      <c r="M182" s="192" t="s">
        <v>19</v>
      </c>
      <c r="N182" s="193" t="s">
        <v>42</v>
      </c>
      <c r="O182" s="84"/>
      <c r="P182" s="194">
        <f>O182*H182</f>
        <v>0</v>
      </c>
      <c r="Q182" s="194">
        <v>0.0020823999999999999</v>
      </c>
      <c r="R182" s="194">
        <f>Q182*H182</f>
        <v>0.0062471999999999996</v>
      </c>
      <c r="S182" s="194">
        <v>0</v>
      </c>
      <c r="T182" s="19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6" t="s">
        <v>170</v>
      </c>
      <c r="AT182" s="196" t="s">
        <v>165</v>
      </c>
      <c r="AU182" s="196" t="s">
        <v>71</v>
      </c>
      <c r="AY182" s="17" t="s">
        <v>171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78</v>
      </c>
      <c r="BK182" s="197">
        <f>ROUND(I182*H182,2)</f>
        <v>0</v>
      </c>
      <c r="BL182" s="17" t="s">
        <v>170</v>
      </c>
      <c r="BM182" s="196" t="s">
        <v>835</v>
      </c>
    </row>
    <row r="183" s="2" customFormat="1">
      <c r="A183" s="38"/>
      <c r="B183" s="39"/>
      <c r="C183" s="40"/>
      <c r="D183" s="198" t="s">
        <v>173</v>
      </c>
      <c r="E183" s="40"/>
      <c r="F183" s="199" t="s">
        <v>483</v>
      </c>
      <c r="G183" s="40"/>
      <c r="H183" s="40"/>
      <c r="I183" s="200"/>
      <c r="J183" s="40"/>
      <c r="K183" s="40"/>
      <c r="L183" s="44"/>
      <c r="M183" s="201"/>
      <c r="N183" s="202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173</v>
      </c>
      <c r="AU183" s="17" t="s">
        <v>71</v>
      </c>
    </row>
    <row r="184" s="10" customFormat="1">
      <c r="A184" s="10"/>
      <c r="B184" s="203"/>
      <c r="C184" s="204"/>
      <c r="D184" s="198" t="s">
        <v>175</v>
      </c>
      <c r="E184" s="205" t="s">
        <v>19</v>
      </c>
      <c r="F184" s="206" t="s">
        <v>836</v>
      </c>
      <c r="G184" s="204"/>
      <c r="H184" s="207">
        <v>3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3" t="s">
        <v>175</v>
      </c>
      <c r="AU184" s="213" t="s">
        <v>71</v>
      </c>
      <c r="AV184" s="10" t="s">
        <v>81</v>
      </c>
      <c r="AW184" s="10" t="s">
        <v>33</v>
      </c>
      <c r="AX184" s="10" t="s">
        <v>78</v>
      </c>
      <c r="AY184" s="213" t="s">
        <v>171</v>
      </c>
    </row>
    <row r="185" s="2" customFormat="1" ht="21.75" customHeight="1">
      <c r="A185" s="38"/>
      <c r="B185" s="39"/>
      <c r="C185" s="185" t="s">
        <v>408</v>
      </c>
      <c r="D185" s="185" t="s">
        <v>165</v>
      </c>
      <c r="E185" s="186" t="s">
        <v>486</v>
      </c>
      <c r="F185" s="187" t="s">
        <v>487</v>
      </c>
      <c r="G185" s="188" t="s">
        <v>168</v>
      </c>
      <c r="H185" s="189">
        <v>57</v>
      </c>
      <c r="I185" s="190"/>
      <c r="J185" s="191">
        <f>ROUND(I185*H185,2)</f>
        <v>0</v>
      </c>
      <c r="K185" s="187" t="s">
        <v>169</v>
      </c>
      <c r="L185" s="44"/>
      <c r="M185" s="192" t="s">
        <v>19</v>
      </c>
      <c r="N185" s="193" t="s">
        <v>42</v>
      </c>
      <c r="O185" s="84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6" t="s">
        <v>170</v>
      </c>
      <c r="AT185" s="196" t="s">
        <v>165</v>
      </c>
      <c r="AU185" s="196" t="s">
        <v>71</v>
      </c>
      <c r="AY185" s="17" t="s">
        <v>171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78</v>
      </c>
      <c r="BK185" s="197">
        <f>ROUND(I185*H185,2)</f>
        <v>0</v>
      </c>
      <c r="BL185" s="17" t="s">
        <v>170</v>
      </c>
      <c r="BM185" s="196" t="s">
        <v>837</v>
      </c>
    </row>
    <row r="186" s="2" customFormat="1">
      <c r="A186" s="38"/>
      <c r="B186" s="39"/>
      <c r="C186" s="40"/>
      <c r="D186" s="198" t="s">
        <v>173</v>
      </c>
      <c r="E186" s="40"/>
      <c r="F186" s="199" t="s">
        <v>489</v>
      </c>
      <c r="G186" s="40"/>
      <c r="H186" s="40"/>
      <c r="I186" s="200"/>
      <c r="J186" s="40"/>
      <c r="K186" s="40"/>
      <c r="L186" s="44"/>
      <c r="M186" s="201"/>
      <c r="N186" s="202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173</v>
      </c>
      <c r="AU186" s="17" t="s">
        <v>71</v>
      </c>
    </row>
    <row r="187" s="10" customFormat="1">
      <c r="A187" s="10"/>
      <c r="B187" s="203"/>
      <c r="C187" s="204"/>
      <c r="D187" s="198" t="s">
        <v>175</v>
      </c>
      <c r="E187" s="205" t="s">
        <v>19</v>
      </c>
      <c r="F187" s="206" t="s">
        <v>838</v>
      </c>
      <c r="G187" s="204"/>
      <c r="H187" s="207">
        <v>57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13" t="s">
        <v>175</v>
      </c>
      <c r="AU187" s="213" t="s">
        <v>71</v>
      </c>
      <c r="AV187" s="10" t="s">
        <v>81</v>
      </c>
      <c r="AW187" s="10" t="s">
        <v>33</v>
      </c>
      <c r="AX187" s="10" t="s">
        <v>78</v>
      </c>
      <c r="AY187" s="213" t="s">
        <v>171</v>
      </c>
    </row>
    <row r="188" s="2" customFormat="1" ht="16.5" customHeight="1">
      <c r="A188" s="38"/>
      <c r="B188" s="39"/>
      <c r="C188" s="235" t="s">
        <v>412</v>
      </c>
      <c r="D188" s="235" t="s">
        <v>356</v>
      </c>
      <c r="E188" s="236" t="s">
        <v>492</v>
      </c>
      <c r="F188" s="237" t="s">
        <v>493</v>
      </c>
      <c r="G188" s="238" t="s">
        <v>310</v>
      </c>
      <c r="H188" s="239">
        <v>5.7000000000000002</v>
      </c>
      <c r="I188" s="240"/>
      <c r="J188" s="241">
        <f>ROUND(I188*H188,2)</f>
        <v>0</v>
      </c>
      <c r="K188" s="237" t="s">
        <v>19</v>
      </c>
      <c r="L188" s="242"/>
      <c r="M188" s="243" t="s">
        <v>19</v>
      </c>
      <c r="N188" s="244" t="s">
        <v>42</v>
      </c>
      <c r="O188" s="84"/>
      <c r="P188" s="194">
        <f>O188*H188</f>
        <v>0</v>
      </c>
      <c r="Q188" s="194">
        <v>0.20000000000000001</v>
      </c>
      <c r="R188" s="194">
        <f>Q188*H188</f>
        <v>1.1400000000000001</v>
      </c>
      <c r="S188" s="194">
        <v>0</v>
      </c>
      <c r="T188" s="19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6" t="s">
        <v>222</v>
      </c>
      <c r="AT188" s="196" t="s">
        <v>356</v>
      </c>
      <c r="AU188" s="196" t="s">
        <v>71</v>
      </c>
      <c r="AY188" s="17" t="s">
        <v>171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78</v>
      </c>
      <c r="BK188" s="197">
        <f>ROUND(I188*H188,2)</f>
        <v>0</v>
      </c>
      <c r="BL188" s="17" t="s">
        <v>170</v>
      </c>
      <c r="BM188" s="196" t="s">
        <v>839</v>
      </c>
    </row>
    <row r="189" s="2" customFormat="1">
      <c r="A189" s="38"/>
      <c r="B189" s="39"/>
      <c r="C189" s="40"/>
      <c r="D189" s="198" t="s">
        <v>173</v>
      </c>
      <c r="E189" s="40"/>
      <c r="F189" s="199" t="s">
        <v>493</v>
      </c>
      <c r="G189" s="40"/>
      <c r="H189" s="40"/>
      <c r="I189" s="200"/>
      <c r="J189" s="40"/>
      <c r="K189" s="40"/>
      <c r="L189" s="44"/>
      <c r="M189" s="201"/>
      <c r="N189" s="202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173</v>
      </c>
      <c r="AU189" s="17" t="s">
        <v>71</v>
      </c>
    </row>
    <row r="190" s="10" customFormat="1">
      <c r="A190" s="10"/>
      <c r="B190" s="203"/>
      <c r="C190" s="204"/>
      <c r="D190" s="198" t="s">
        <v>175</v>
      </c>
      <c r="E190" s="205" t="s">
        <v>19</v>
      </c>
      <c r="F190" s="206" t="s">
        <v>840</v>
      </c>
      <c r="G190" s="204"/>
      <c r="H190" s="207">
        <v>5.7000000000000002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13" t="s">
        <v>175</v>
      </c>
      <c r="AU190" s="213" t="s">
        <v>71</v>
      </c>
      <c r="AV190" s="10" t="s">
        <v>81</v>
      </c>
      <c r="AW190" s="10" t="s">
        <v>33</v>
      </c>
      <c r="AX190" s="10" t="s">
        <v>78</v>
      </c>
      <c r="AY190" s="213" t="s">
        <v>171</v>
      </c>
    </row>
    <row r="191" s="2" customFormat="1" ht="16.5" customHeight="1">
      <c r="A191" s="38"/>
      <c r="B191" s="39"/>
      <c r="C191" s="185" t="s">
        <v>416</v>
      </c>
      <c r="D191" s="185" t="s">
        <v>165</v>
      </c>
      <c r="E191" s="186" t="s">
        <v>497</v>
      </c>
      <c r="F191" s="187" t="s">
        <v>498</v>
      </c>
      <c r="G191" s="188" t="s">
        <v>310</v>
      </c>
      <c r="H191" s="189">
        <v>1.44</v>
      </c>
      <c r="I191" s="190"/>
      <c r="J191" s="191">
        <f>ROUND(I191*H191,2)</f>
        <v>0</v>
      </c>
      <c r="K191" s="187" t="s">
        <v>169</v>
      </c>
      <c r="L191" s="44"/>
      <c r="M191" s="192" t="s">
        <v>19</v>
      </c>
      <c r="N191" s="193" t="s">
        <v>42</v>
      </c>
      <c r="O191" s="84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6" t="s">
        <v>170</v>
      </c>
      <c r="AT191" s="196" t="s">
        <v>165</v>
      </c>
      <c r="AU191" s="196" t="s">
        <v>71</v>
      </c>
      <c r="AY191" s="17" t="s">
        <v>171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78</v>
      </c>
      <c r="BK191" s="197">
        <f>ROUND(I191*H191,2)</f>
        <v>0</v>
      </c>
      <c r="BL191" s="17" t="s">
        <v>170</v>
      </c>
      <c r="BM191" s="196" t="s">
        <v>841</v>
      </c>
    </row>
    <row r="192" s="2" customFormat="1">
      <c r="A192" s="38"/>
      <c r="B192" s="39"/>
      <c r="C192" s="40"/>
      <c r="D192" s="198" t="s">
        <v>173</v>
      </c>
      <c r="E192" s="40"/>
      <c r="F192" s="199" t="s">
        <v>500</v>
      </c>
      <c r="G192" s="40"/>
      <c r="H192" s="40"/>
      <c r="I192" s="200"/>
      <c r="J192" s="40"/>
      <c r="K192" s="40"/>
      <c r="L192" s="44"/>
      <c r="M192" s="201"/>
      <c r="N192" s="202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173</v>
      </c>
      <c r="AU192" s="17" t="s">
        <v>71</v>
      </c>
    </row>
    <row r="193" s="10" customFormat="1">
      <c r="A193" s="10"/>
      <c r="B193" s="203"/>
      <c r="C193" s="204"/>
      <c r="D193" s="198" t="s">
        <v>175</v>
      </c>
      <c r="E193" s="205" t="s">
        <v>19</v>
      </c>
      <c r="F193" s="206" t="s">
        <v>842</v>
      </c>
      <c r="G193" s="204"/>
      <c r="H193" s="207">
        <v>1.44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13" t="s">
        <v>175</v>
      </c>
      <c r="AU193" s="213" t="s">
        <v>71</v>
      </c>
      <c r="AV193" s="10" t="s">
        <v>81</v>
      </c>
      <c r="AW193" s="10" t="s">
        <v>33</v>
      </c>
      <c r="AX193" s="10" t="s">
        <v>78</v>
      </c>
      <c r="AY193" s="213" t="s">
        <v>171</v>
      </c>
    </row>
    <row r="194" s="2" customFormat="1" ht="21.75" customHeight="1">
      <c r="A194" s="38"/>
      <c r="B194" s="39"/>
      <c r="C194" s="185" t="s">
        <v>420</v>
      </c>
      <c r="D194" s="185" t="s">
        <v>165</v>
      </c>
      <c r="E194" s="186" t="s">
        <v>503</v>
      </c>
      <c r="F194" s="187" t="s">
        <v>504</v>
      </c>
      <c r="G194" s="188" t="s">
        <v>310</v>
      </c>
      <c r="H194" s="189">
        <v>1.44</v>
      </c>
      <c r="I194" s="190"/>
      <c r="J194" s="191">
        <f>ROUND(I194*H194,2)</f>
        <v>0</v>
      </c>
      <c r="K194" s="187" t="s">
        <v>169</v>
      </c>
      <c r="L194" s="44"/>
      <c r="M194" s="192" t="s">
        <v>19</v>
      </c>
      <c r="N194" s="193" t="s">
        <v>42</v>
      </c>
      <c r="O194" s="84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6" t="s">
        <v>170</v>
      </c>
      <c r="AT194" s="196" t="s">
        <v>165</v>
      </c>
      <c r="AU194" s="196" t="s">
        <v>71</v>
      </c>
      <c r="AY194" s="17" t="s">
        <v>171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78</v>
      </c>
      <c r="BK194" s="197">
        <f>ROUND(I194*H194,2)</f>
        <v>0</v>
      </c>
      <c r="BL194" s="17" t="s">
        <v>170</v>
      </c>
      <c r="BM194" s="196" t="s">
        <v>843</v>
      </c>
    </row>
    <row r="195" s="2" customFormat="1">
      <c r="A195" s="38"/>
      <c r="B195" s="39"/>
      <c r="C195" s="40"/>
      <c r="D195" s="198" t="s">
        <v>173</v>
      </c>
      <c r="E195" s="40"/>
      <c r="F195" s="199" t="s">
        <v>506</v>
      </c>
      <c r="G195" s="40"/>
      <c r="H195" s="40"/>
      <c r="I195" s="200"/>
      <c r="J195" s="40"/>
      <c r="K195" s="40"/>
      <c r="L195" s="44"/>
      <c r="M195" s="201"/>
      <c r="N195" s="202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173</v>
      </c>
      <c r="AU195" s="17" t="s">
        <v>71</v>
      </c>
    </row>
    <row r="196" s="2" customFormat="1">
      <c r="A196" s="38"/>
      <c r="B196" s="39"/>
      <c r="C196" s="185" t="s">
        <v>424</v>
      </c>
      <c r="D196" s="185" t="s">
        <v>165</v>
      </c>
      <c r="E196" s="186" t="s">
        <v>508</v>
      </c>
      <c r="F196" s="187" t="s">
        <v>509</v>
      </c>
      <c r="G196" s="188" t="s">
        <v>310</v>
      </c>
      <c r="H196" s="189">
        <v>5.7599999999999998</v>
      </c>
      <c r="I196" s="190"/>
      <c r="J196" s="191">
        <f>ROUND(I196*H196,2)</f>
        <v>0</v>
      </c>
      <c r="K196" s="187" t="s">
        <v>169</v>
      </c>
      <c r="L196" s="44"/>
      <c r="M196" s="192" t="s">
        <v>19</v>
      </c>
      <c r="N196" s="193" t="s">
        <v>42</v>
      </c>
      <c r="O196" s="84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6" t="s">
        <v>170</v>
      </c>
      <c r="AT196" s="196" t="s">
        <v>165</v>
      </c>
      <c r="AU196" s="196" t="s">
        <v>71</v>
      </c>
      <c r="AY196" s="17" t="s">
        <v>171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78</v>
      </c>
      <c r="BK196" s="197">
        <f>ROUND(I196*H196,2)</f>
        <v>0</v>
      </c>
      <c r="BL196" s="17" t="s">
        <v>170</v>
      </c>
      <c r="BM196" s="196" t="s">
        <v>844</v>
      </c>
    </row>
    <row r="197" s="2" customFormat="1">
      <c r="A197" s="38"/>
      <c r="B197" s="39"/>
      <c r="C197" s="40"/>
      <c r="D197" s="198" t="s">
        <v>173</v>
      </c>
      <c r="E197" s="40"/>
      <c r="F197" s="199" t="s">
        <v>511</v>
      </c>
      <c r="G197" s="40"/>
      <c r="H197" s="40"/>
      <c r="I197" s="200"/>
      <c r="J197" s="40"/>
      <c r="K197" s="40"/>
      <c r="L197" s="44"/>
      <c r="M197" s="201"/>
      <c r="N197" s="202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173</v>
      </c>
      <c r="AU197" s="17" t="s">
        <v>71</v>
      </c>
    </row>
    <row r="198" s="10" customFormat="1">
      <c r="A198" s="10"/>
      <c r="B198" s="203"/>
      <c r="C198" s="204"/>
      <c r="D198" s="198" t="s">
        <v>175</v>
      </c>
      <c r="E198" s="205" t="s">
        <v>19</v>
      </c>
      <c r="F198" s="206" t="s">
        <v>845</v>
      </c>
      <c r="G198" s="204"/>
      <c r="H198" s="207">
        <v>5.7599999999999998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3" t="s">
        <v>175</v>
      </c>
      <c r="AU198" s="213" t="s">
        <v>71</v>
      </c>
      <c r="AV198" s="10" t="s">
        <v>81</v>
      </c>
      <c r="AW198" s="10" t="s">
        <v>33</v>
      </c>
      <c r="AX198" s="10" t="s">
        <v>78</v>
      </c>
      <c r="AY198" s="213" t="s">
        <v>171</v>
      </c>
    </row>
    <row r="199" s="2" customFormat="1">
      <c r="A199" s="38"/>
      <c r="B199" s="39"/>
      <c r="C199" s="185" t="s">
        <v>428</v>
      </c>
      <c r="D199" s="185" t="s">
        <v>165</v>
      </c>
      <c r="E199" s="186" t="s">
        <v>532</v>
      </c>
      <c r="F199" s="187" t="s">
        <v>533</v>
      </c>
      <c r="G199" s="188" t="s">
        <v>304</v>
      </c>
      <c r="H199" s="189">
        <v>7.6440000000000001</v>
      </c>
      <c r="I199" s="190"/>
      <c r="J199" s="191">
        <f>ROUND(I199*H199,2)</f>
        <v>0</v>
      </c>
      <c r="K199" s="187" t="s">
        <v>169</v>
      </c>
      <c r="L199" s="44"/>
      <c r="M199" s="192" t="s">
        <v>19</v>
      </c>
      <c r="N199" s="193" t="s">
        <v>42</v>
      </c>
      <c r="O199" s="84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6" t="s">
        <v>170</v>
      </c>
      <c r="AT199" s="196" t="s">
        <v>165</v>
      </c>
      <c r="AU199" s="196" t="s">
        <v>71</v>
      </c>
      <c r="AY199" s="17" t="s">
        <v>171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78</v>
      </c>
      <c r="BK199" s="197">
        <f>ROUND(I199*H199,2)</f>
        <v>0</v>
      </c>
      <c r="BL199" s="17" t="s">
        <v>170</v>
      </c>
      <c r="BM199" s="196" t="s">
        <v>846</v>
      </c>
    </row>
    <row r="200" s="2" customFormat="1">
      <c r="A200" s="38"/>
      <c r="B200" s="39"/>
      <c r="C200" s="40"/>
      <c r="D200" s="198" t="s">
        <v>173</v>
      </c>
      <c r="E200" s="40"/>
      <c r="F200" s="199" t="s">
        <v>535</v>
      </c>
      <c r="G200" s="40"/>
      <c r="H200" s="40"/>
      <c r="I200" s="200"/>
      <c r="J200" s="40"/>
      <c r="K200" s="40"/>
      <c r="L200" s="44"/>
      <c r="M200" s="245"/>
      <c r="N200" s="246"/>
      <c r="O200" s="247"/>
      <c r="P200" s="247"/>
      <c r="Q200" s="247"/>
      <c r="R200" s="247"/>
      <c r="S200" s="247"/>
      <c r="T200" s="24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173</v>
      </c>
      <c r="AU200" s="17" t="s">
        <v>71</v>
      </c>
    </row>
    <row r="201" s="2" customFormat="1" ht="6.96" customHeight="1">
      <c r="A201" s="38"/>
      <c r="B201" s="59"/>
      <c r="C201" s="60"/>
      <c r="D201" s="60"/>
      <c r="E201" s="60"/>
      <c r="F201" s="60"/>
      <c r="G201" s="60"/>
      <c r="H201" s="60"/>
      <c r="I201" s="60"/>
      <c r="J201" s="60"/>
      <c r="K201" s="60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dYcxsnbo9JO7alSwjrdivQE035kmabzkyQ5fHHnYItvKw69CsLXMZfm8uBsBXD+yXkoG+caoBVDzaxfBEz+dtQ==" hashValue="v7f5kOZtfExunxcKSzQZjezhJA5qRh7kbbr4okfFUZYxB4EL9Z3LJiskOJ+/d663gIfJNkR6aLeZKJs1to6GGw==" algorithmName="SHA-512" password="CC35"/>
  <autoFilter ref="C78:K20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769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847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ROUND((SUM(BE85:BE103)),  2)</f>
        <v>0</v>
      </c>
      <c r="G35" s="38"/>
      <c r="H35" s="38"/>
      <c r="I35" s="157">
        <v>0.20999999999999999</v>
      </c>
      <c r="J35" s="156">
        <f>ROUND(((SUM(BE85:BE103))*I35),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ROUND((SUM(BF85:BF103)),  2)</f>
        <v>0</v>
      </c>
      <c r="G36" s="38"/>
      <c r="H36" s="38"/>
      <c r="I36" s="157">
        <v>0.14999999999999999</v>
      </c>
      <c r="J36" s="156">
        <f>ROUND(((SUM(BF85:BF103))*I36),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769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SO-051 - IP N (1.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769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SO-051 - IP N (1.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SUM(P86:P103)</f>
        <v>0</v>
      </c>
      <c r="Q85" s="96"/>
      <c r="R85" s="182">
        <f>SUM(R86:R103)</f>
        <v>5.3999999999999998E-05</v>
      </c>
      <c r="S85" s="96"/>
      <c r="T85" s="183">
        <f>SUM(T86:T103)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SUM(BK86:BK103)</f>
        <v>0</v>
      </c>
    </row>
    <row r="86" s="2" customFormat="1">
      <c r="A86" s="38"/>
      <c r="B86" s="39"/>
      <c r="C86" s="185" t="s">
        <v>78</v>
      </c>
      <c r="D86" s="185" t="s">
        <v>165</v>
      </c>
      <c r="E86" s="186" t="s">
        <v>538</v>
      </c>
      <c r="F86" s="187" t="s">
        <v>539</v>
      </c>
      <c r="G86" s="188" t="s">
        <v>212</v>
      </c>
      <c r="H86" s="189">
        <v>54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848</v>
      </c>
    </row>
    <row r="87" s="2" customFormat="1">
      <c r="A87" s="38"/>
      <c r="B87" s="39"/>
      <c r="C87" s="40"/>
      <c r="D87" s="198" t="s">
        <v>173</v>
      </c>
      <c r="E87" s="40"/>
      <c r="F87" s="199" t="s">
        <v>541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 ht="16.5" customHeight="1">
      <c r="A88" s="38"/>
      <c r="B88" s="39"/>
      <c r="C88" s="185" t="s">
        <v>81</v>
      </c>
      <c r="D88" s="185" t="s">
        <v>165</v>
      </c>
      <c r="E88" s="186" t="s">
        <v>542</v>
      </c>
      <c r="F88" s="187" t="s">
        <v>543</v>
      </c>
      <c r="G88" s="188" t="s">
        <v>212</v>
      </c>
      <c r="H88" s="189">
        <v>3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1.8E-05</v>
      </c>
      <c r="R88" s="194">
        <f>Q88*H88</f>
        <v>5.3999999999999998E-05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849</v>
      </c>
    </row>
    <row r="89" s="2" customFormat="1">
      <c r="A89" s="38"/>
      <c r="B89" s="39"/>
      <c r="C89" s="40"/>
      <c r="D89" s="198" t="s">
        <v>173</v>
      </c>
      <c r="E89" s="40"/>
      <c r="F89" s="199" t="s">
        <v>545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2" customFormat="1">
      <c r="A90" s="38"/>
      <c r="B90" s="39"/>
      <c r="C90" s="185" t="s">
        <v>188</v>
      </c>
      <c r="D90" s="185" t="s">
        <v>165</v>
      </c>
      <c r="E90" s="186" t="s">
        <v>546</v>
      </c>
      <c r="F90" s="187" t="s">
        <v>547</v>
      </c>
      <c r="G90" s="188" t="s">
        <v>168</v>
      </c>
      <c r="H90" s="189">
        <v>1800</v>
      </c>
      <c r="I90" s="190"/>
      <c r="J90" s="191">
        <f>ROUND(I90*H90,2)</f>
        <v>0</v>
      </c>
      <c r="K90" s="187" t="s">
        <v>169</v>
      </c>
      <c r="L90" s="44"/>
      <c r="M90" s="192" t="s">
        <v>19</v>
      </c>
      <c r="N90" s="193" t="s">
        <v>42</v>
      </c>
      <c r="O90" s="84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6" t="s">
        <v>170</v>
      </c>
      <c r="AT90" s="196" t="s">
        <v>165</v>
      </c>
      <c r="AU90" s="196" t="s">
        <v>71</v>
      </c>
      <c r="AY90" s="17" t="s">
        <v>171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7" t="s">
        <v>78</v>
      </c>
      <c r="BK90" s="197">
        <f>ROUND(I90*H90,2)</f>
        <v>0</v>
      </c>
      <c r="BL90" s="17" t="s">
        <v>170</v>
      </c>
      <c r="BM90" s="196" t="s">
        <v>850</v>
      </c>
    </row>
    <row r="91" s="2" customFormat="1">
      <c r="A91" s="38"/>
      <c r="B91" s="39"/>
      <c r="C91" s="40"/>
      <c r="D91" s="198" t="s">
        <v>173</v>
      </c>
      <c r="E91" s="40"/>
      <c r="F91" s="199" t="s">
        <v>549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173</v>
      </c>
      <c r="AU91" s="17" t="s">
        <v>71</v>
      </c>
    </row>
    <row r="92" s="10" customFormat="1">
      <c r="A92" s="10"/>
      <c r="B92" s="203"/>
      <c r="C92" s="204"/>
      <c r="D92" s="198" t="s">
        <v>175</v>
      </c>
      <c r="E92" s="205" t="s">
        <v>19</v>
      </c>
      <c r="F92" s="206" t="s">
        <v>851</v>
      </c>
      <c r="G92" s="204"/>
      <c r="H92" s="207">
        <v>1800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3" t="s">
        <v>175</v>
      </c>
      <c r="AU92" s="213" t="s">
        <v>71</v>
      </c>
      <c r="AV92" s="10" t="s">
        <v>81</v>
      </c>
      <c r="AW92" s="10" t="s">
        <v>33</v>
      </c>
      <c r="AX92" s="10" t="s">
        <v>78</v>
      </c>
      <c r="AY92" s="213" t="s">
        <v>171</v>
      </c>
    </row>
    <row r="93" s="2" customFormat="1">
      <c r="A93" s="38"/>
      <c r="B93" s="39"/>
      <c r="C93" s="185" t="s">
        <v>170</v>
      </c>
      <c r="D93" s="185" t="s">
        <v>165</v>
      </c>
      <c r="E93" s="186" t="s">
        <v>551</v>
      </c>
      <c r="F93" s="187" t="s">
        <v>552</v>
      </c>
      <c r="G93" s="188" t="s">
        <v>225</v>
      </c>
      <c r="H93" s="189">
        <v>5.5499999999999998</v>
      </c>
      <c r="I93" s="190"/>
      <c r="J93" s="191">
        <f>ROUND(I93*H93,2)</f>
        <v>0</v>
      </c>
      <c r="K93" s="187" t="s">
        <v>169</v>
      </c>
      <c r="L93" s="44"/>
      <c r="M93" s="192" t="s">
        <v>19</v>
      </c>
      <c r="N93" s="193" t="s">
        <v>42</v>
      </c>
      <c r="O93" s="84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6" t="s">
        <v>170</v>
      </c>
      <c r="AT93" s="196" t="s">
        <v>165</v>
      </c>
      <c r="AU93" s="196" t="s">
        <v>71</v>
      </c>
      <c r="AY93" s="17" t="s">
        <v>171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7" t="s">
        <v>78</v>
      </c>
      <c r="BK93" s="197">
        <f>ROUND(I93*H93,2)</f>
        <v>0</v>
      </c>
      <c r="BL93" s="17" t="s">
        <v>170</v>
      </c>
      <c r="BM93" s="196" t="s">
        <v>852</v>
      </c>
    </row>
    <row r="94" s="2" customFormat="1">
      <c r="A94" s="38"/>
      <c r="B94" s="39"/>
      <c r="C94" s="40"/>
      <c r="D94" s="198" t="s">
        <v>173</v>
      </c>
      <c r="E94" s="40"/>
      <c r="F94" s="199" t="s">
        <v>554</v>
      </c>
      <c r="G94" s="40"/>
      <c r="H94" s="40"/>
      <c r="I94" s="200"/>
      <c r="J94" s="40"/>
      <c r="K94" s="40"/>
      <c r="L94" s="44"/>
      <c r="M94" s="201"/>
      <c r="N94" s="20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173</v>
      </c>
      <c r="AU94" s="17" t="s">
        <v>71</v>
      </c>
    </row>
    <row r="95" s="10" customFormat="1">
      <c r="A95" s="10"/>
      <c r="B95" s="203"/>
      <c r="C95" s="204"/>
      <c r="D95" s="198" t="s">
        <v>175</v>
      </c>
      <c r="E95" s="205" t="s">
        <v>19</v>
      </c>
      <c r="F95" s="206" t="s">
        <v>853</v>
      </c>
      <c r="G95" s="204"/>
      <c r="H95" s="207">
        <v>5.5499999999999998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175</v>
      </c>
      <c r="AU95" s="213" t="s">
        <v>71</v>
      </c>
      <c r="AV95" s="10" t="s">
        <v>81</v>
      </c>
      <c r="AW95" s="10" t="s">
        <v>33</v>
      </c>
      <c r="AX95" s="10" t="s">
        <v>78</v>
      </c>
      <c r="AY95" s="213" t="s">
        <v>171</v>
      </c>
    </row>
    <row r="96" s="2" customFormat="1" ht="16.5" customHeight="1">
      <c r="A96" s="38"/>
      <c r="B96" s="39"/>
      <c r="C96" s="185" t="s">
        <v>201</v>
      </c>
      <c r="D96" s="185" t="s">
        <v>165</v>
      </c>
      <c r="E96" s="186" t="s">
        <v>497</v>
      </c>
      <c r="F96" s="187" t="s">
        <v>498</v>
      </c>
      <c r="G96" s="188" t="s">
        <v>310</v>
      </c>
      <c r="H96" s="189">
        <v>7.2000000000000002</v>
      </c>
      <c r="I96" s="190"/>
      <c r="J96" s="191">
        <f>ROUND(I96*H96,2)</f>
        <v>0</v>
      </c>
      <c r="K96" s="187" t="s">
        <v>169</v>
      </c>
      <c r="L96" s="44"/>
      <c r="M96" s="192" t="s">
        <v>19</v>
      </c>
      <c r="N96" s="193" t="s">
        <v>42</v>
      </c>
      <c r="O96" s="84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6" t="s">
        <v>170</v>
      </c>
      <c r="AT96" s="196" t="s">
        <v>165</v>
      </c>
      <c r="AU96" s="196" t="s">
        <v>71</v>
      </c>
      <c r="AY96" s="17" t="s">
        <v>171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78</v>
      </c>
      <c r="BK96" s="197">
        <f>ROUND(I96*H96,2)</f>
        <v>0</v>
      </c>
      <c r="BL96" s="17" t="s">
        <v>170</v>
      </c>
      <c r="BM96" s="196" t="s">
        <v>854</v>
      </c>
    </row>
    <row r="97" s="2" customFormat="1">
      <c r="A97" s="38"/>
      <c r="B97" s="39"/>
      <c r="C97" s="40"/>
      <c r="D97" s="198" t="s">
        <v>173</v>
      </c>
      <c r="E97" s="40"/>
      <c r="F97" s="199" t="s">
        <v>500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173</v>
      </c>
      <c r="AU97" s="17" t="s">
        <v>71</v>
      </c>
    </row>
    <row r="98" s="10" customFormat="1">
      <c r="A98" s="10"/>
      <c r="B98" s="203"/>
      <c r="C98" s="204"/>
      <c r="D98" s="198" t="s">
        <v>175</v>
      </c>
      <c r="E98" s="205" t="s">
        <v>19</v>
      </c>
      <c r="F98" s="206" t="s">
        <v>855</v>
      </c>
      <c r="G98" s="204"/>
      <c r="H98" s="207">
        <v>7.2000000000000002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175</v>
      </c>
      <c r="AU98" s="213" t="s">
        <v>71</v>
      </c>
      <c r="AV98" s="10" t="s">
        <v>81</v>
      </c>
      <c r="AW98" s="10" t="s">
        <v>33</v>
      </c>
      <c r="AX98" s="10" t="s">
        <v>78</v>
      </c>
      <c r="AY98" s="213" t="s">
        <v>171</v>
      </c>
    </row>
    <row r="99" s="2" customFormat="1" ht="21.75" customHeight="1">
      <c r="A99" s="38"/>
      <c r="B99" s="39"/>
      <c r="C99" s="185" t="s">
        <v>209</v>
      </c>
      <c r="D99" s="185" t="s">
        <v>165</v>
      </c>
      <c r="E99" s="186" t="s">
        <v>503</v>
      </c>
      <c r="F99" s="187" t="s">
        <v>504</v>
      </c>
      <c r="G99" s="188" t="s">
        <v>310</v>
      </c>
      <c r="H99" s="189">
        <v>7.2000000000000002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856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506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2" customFormat="1">
      <c r="A101" s="38"/>
      <c r="B101" s="39"/>
      <c r="C101" s="185" t="s">
        <v>216</v>
      </c>
      <c r="D101" s="185" t="s">
        <v>165</v>
      </c>
      <c r="E101" s="186" t="s">
        <v>508</v>
      </c>
      <c r="F101" s="187" t="s">
        <v>509</v>
      </c>
      <c r="G101" s="188" t="s">
        <v>310</v>
      </c>
      <c r="H101" s="189">
        <v>28.800000000000001</v>
      </c>
      <c r="I101" s="190"/>
      <c r="J101" s="191">
        <f>ROUND(I101*H101,2)</f>
        <v>0</v>
      </c>
      <c r="K101" s="187" t="s">
        <v>169</v>
      </c>
      <c r="L101" s="44"/>
      <c r="M101" s="192" t="s">
        <v>19</v>
      </c>
      <c r="N101" s="193" t="s">
        <v>42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170</v>
      </c>
      <c r="AT101" s="196" t="s">
        <v>165</v>
      </c>
      <c r="AU101" s="196" t="s">
        <v>71</v>
      </c>
      <c r="AY101" s="17" t="s">
        <v>171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78</v>
      </c>
      <c r="BK101" s="197">
        <f>ROUND(I101*H101,2)</f>
        <v>0</v>
      </c>
      <c r="BL101" s="17" t="s">
        <v>170</v>
      </c>
      <c r="BM101" s="196" t="s">
        <v>857</v>
      </c>
    </row>
    <row r="102" s="2" customFormat="1">
      <c r="A102" s="38"/>
      <c r="B102" s="39"/>
      <c r="C102" s="40"/>
      <c r="D102" s="198" t="s">
        <v>173</v>
      </c>
      <c r="E102" s="40"/>
      <c r="F102" s="199" t="s">
        <v>511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173</v>
      </c>
      <c r="AU102" s="17" t="s">
        <v>71</v>
      </c>
    </row>
    <row r="103" s="10" customFormat="1">
      <c r="A103" s="10"/>
      <c r="B103" s="203"/>
      <c r="C103" s="204"/>
      <c r="D103" s="198" t="s">
        <v>175</v>
      </c>
      <c r="E103" s="205" t="s">
        <v>19</v>
      </c>
      <c r="F103" s="206" t="s">
        <v>858</v>
      </c>
      <c r="G103" s="204"/>
      <c r="H103" s="207">
        <v>28.800000000000001</v>
      </c>
      <c r="I103" s="208"/>
      <c r="J103" s="204"/>
      <c r="K103" s="204"/>
      <c r="L103" s="209"/>
      <c r="M103" s="249"/>
      <c r="N103" s="250"/>
      <c r="O103" s="250"/>
      <c r="P103" s="250"/>
      <c r="Q103" s="250"/>
      <c r="R103" s="250"/>
      <c r="S103" s="250"/>
      <c r="T103" s="251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175</v>
      </c>
      <c r="AU103" s="213" t="s">
        <v>71</v>
      </c>
      <c r="AV103" s="10" t="s">
        <v>81</v>
      </c>
      <c r="AW103" s="10" t="s">
        <v>33</v>
      </c>
      <c r="AX103" s="10" t="s">
        <v>78</v>
      </c>
      <c r="AY103" s="213" t="s">
        <v>171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dsck1Ghk6C3OygLIaUxwT0lQTwkI3n+Y3jxKQuDPZlzPJ6V8cQzUBJJQq/caObggbkD0z7adDIVFhQjsedVdsw==" hashValue="b8i6QeyehPEHV4zKPHKxeJZ5u7TTdXgGie2wv7n1U3ou2PPJGho3zOF5a5p6VcA6/v8OtkE/Q6hMO5C0yPJBHg==" algorithmName="SHA-512" password="CC35"/>
  <autoFilter ref="C84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146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147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80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3. 5. 2021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32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ROUND((SUM(BE79:BE285)),  2)</f>
        <v>0</v>
      </c>
      <c r="G33" s="38"/>
      <c r="H33" s="38"/>
      <c r="I33" s="157">
        <v>0.20999999999999999</v>
      </c>
      <c r="J33" s="156">
        <f>ROUND(((SUM(BE79:BE285))*I33),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ROUND((SUM(BF79:BF285)),  2)</f>
        <v>0</v>
      </c>
      <c r="G34" s="38"/>
      <c r="H34" s="38"/>
      <c r="I34" s="157">
        <v>0.14999999999999999</v>
      </c>
      <c r="J34" s="156">
        <f>ROUND(((SUM(BF79:BF285))*I34),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ROUND((SUM(BG79:BG285)),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ROUND((SUM(BH79:BH285)),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ROUND((SUM(BI79:BI285)),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148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PD na realizaci PEO a EKO opatření v k.ú. Zaječí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146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SO-01 - biokoridor LBK 8c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Zaječí</v>
      </c>
      <c r="G52" s="40"/>
      <c r="H52" s="40"/>
      <c r="I52" s="32" t="s">
        <v>23</v>
      </c>
      <c r="J52" s="72" t="str">
        <f>IF(J12="","",J12)</f>
        <v>3. 5. 2021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SPÚ ČR, KPÚ pro JMK, Pobočka Břeclav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149</v>
      </c>
      <c r="D57" s="171"/>
      <c r="E57" s="171"/>
      <c r="F57" s="171"/>
      <c r="G57" s="171"/>
      <c r="H57" s="171"/>
      <c r="I57" s="171"/>
      <c r="J57" s="172" t="s">
        <v>150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151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152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PD na realizaci PEO a EKO opatření v k.ú. Zaječí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146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SO-01 - biokoridor LBK 8c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Zaječí</v>
      </c>
      <c r="G73" s="40"/>
      <c r="H73" s="40"/>
      <c r="I73" s="32" t="s">
        <v>23</v>
      </c>
      <c r="J73" s="72" t="str">
        <f>IF(J12="","",J12)</f>
        <v>3. 5. 2021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5.65" customHeight="1">
      <c r="A75" s="38"/>
      <c r="B75" s="39"/>
      <c r="C75" s="32" t="s">
        <v>25</v>
      </c>
      <c r="D75" s="40"/>
      <c r="E75" s="40"/>
      <c r="F75" s="27" t="str">
        <f>E15</f>
        <v>SPÚ ČR, KPÚ pro JMK, Pobočka Břeclav</v>
      </c>
      <c r="G75" s="40"/>
      <c r="H75" s="40"/>
      <c r="I75" s="32" t="s">
        <v>31</v>
      </c>
      <c r="J75" s="36" t="str">
        <f>E21</f>
        <v>Agroprojekt PSO s.r.o.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34</v>
      </c>
      <c r="J76" s="36" t="str">
        <f>E24</f>
        <v>Agroprojekt PSO s.r.o.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153</v>
      </c>
      <c r="D78" s="177" t="s">
        <v>56</v>
      </c>
      <c r="E78" s="177" t="s">
        <v>52</v>
      </c>
      <c r="F78" s="177" t="s">
        <v>53</v>
      </c>
      <c r="G78" s="177" t="s">
        <v>154</v>
      </c>
      <c r="H78" s="177" t="s">
        <v>155</v>
      </c>
      <c r="I78" s="177" t="s">
        <v>156</v>
      </c>
      <c r="J78" s="177" t="s">
        <v>150</v>
      </c>
      <c r="K78" s="178" t="s">
        <v>157</v>
      </c>
      <c r="L78" s="179"/>
      <c r="M78" s="92" t="s">
        <v>19</v>
      </c>
      <c r="N78" s="93" t="s">
        <v>41</v>
      </c>
      <c r="O78" s="93" t="s">
        <v>158</v>
      </c>
      <c r="P78" s="93" t="s">
        <v>159</v>
      </c>
      <c r="Q78" s="93" t="s">
        <v>160</v>
      </c>
      <c r="R78" s="93" t="s">
        <v>161</v>
      </c>
      <c r="S78" s="93" t="s">
        <v>162</v>
      </c>
      <c r="T78" s="94" t="s">
        <v>163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164</v>
      </c>
      <c r="D79" s="40"/>
      <c r="E79" s="40"/>
      <c r="F79" s="40"/>
      <c r="G79" s="40"/>
      <c r="H79" s="40"/>
      <c r="I79" s="40"/>
      <c r="J79" s="180">
        <f>BK79</f>
        <v>0</v>
      </c>
      <c r="K79" s="40"/>
      <c r="L79" s="44"/>
      <c r="M79" s="95"/>
      <c r="N79" s="181"/>
      <c r="O79" s="96"/>
      <c r="P79" s="182">
        <f>SUM(P80:P285)</f>
        <v>0</v>
      </c>
      <c r="Q79" s="96"/>
      <c r="R79" s="182">
        <f>SUM(R80:R285)</f>
        <v>42.724467810000007</v>
      </c>
      <c r="S79" s="96"/>
      <c r="T79" s="183">
        <f>SUM(T80:T285)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70</v>
      </c>
      <c r="AU79" s="17" t="s">
        <v>151</v>
      </c>
      <c r="BK79" s="184">
        <f>SUM(BK80:BK285)</f>
        <v>0</v>
      </c>
    </row>
    <row r="80" s="2" customFormat="1" ht="33" customHeight="1">
      <c r="A80" s="38"/>
      <c r="B80" s="39"/>
      <c r="C80" s="185" t="s">
        <v>78</v>
      </c>
      <c r="D80" s="185" t="s">
        <v>165</v>
      </c>
      <c r="E80" s="186" t="s">
        <v>166</v>
      </c>
      <c r="F80" s="187" t="s">
        <v>167</v>
      </c>
      <c r="G80" s="188" t="s">
        <v>168</v>
      </c>
      <c r="H80" s="189">
        <v>100</v>
      </c>
      <c r="I80" s="190"/>
      <c r="J80" s="191">
        <f>ROUND(I80*H80,2)</f>
        <v>0</v>
      </c>
      <c r="K80" s="187" t="s">
        <v>169</v>
      </c>
      <c r="L80" s="44"/>
      <c r="M80" s="192" t="s">
        <v>19</v>
      </c>
      <c r="N80" s="193" t="s">
        <v>42</v>
      </c>
      <c r="O80" s="84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6" t="s">
        <v>170</v>
      </c>
      <c r="AT80" s="196" t="s">
        <v>165</v>
      </c>
      <c r="AU80" s="196" t="s">
        <v>71</v>
      </c>
      <c r="AY80" s="17" t="s">
        <v>171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7" t="s">
        <v>78</v>
      </c>
      <c r="BK80" s="197">
        <f>ROUND(I80*H80,2)</f>
        <v>0</v>
      </c>
      <c r="BL80" s="17" t="s">
        <v>170</v>
      </c>
      <c r="BM80" s="196" t="s">
        <v>172</v>
      </c>
    </row>
    <row r="81" s="2" customFormat="1">
      <c r="A81" s="38"/>
      <c r="B81" s="39"/>
      <c r="C81" s="40"/>
      <c r="D81" s="198" t="s">
        <v>173</v>
      </c>
      <c r="E81" s="40"/>
      <c r="F81" s="199" t="s">
        <v>174</v>
      </c>
      <c r="G81" s="40"/>
      <c r="H81" s="40"/>
      <c r="I81" s="200"/>
      <c r="J81" s="40"/>
      <c r="K81" s="40"/>
      <c r="L81" s="44"/>
      <c r="M81" s="201"/>
      <c r="N81" s="20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173</v>
      </c>
      <c r="AU81" s="17" t="s">
        <v>71</v>
      </c>
    </row>
    <row r="82" s="10" customFormat="1">
      <c r="A82" s="10"/>
      <c r="B82" s="203"/>
      <c r="C82" s="204"/>
      <c r="D82" s="198" t="s">
        <v>175</v>
      </c>
      <c r="E82" s="205" t="s">
        <v>19</v>
      </c>
      <c r="F82" s="206" t="s">
        <v>176</v>
      </c>
      <c r="G82" s="204"/>
      <c r="H82" s="207">
        <v>20</v>
      </c>
      <c r="I82" s="208"/>
      <c r="J82" s="204"/>
      <c r="K82" s="204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175</v>
      </c>
      <c r="AU82" s="213" t="s">
        <v>71</v>
      </c>
      <c r="AV82" s="10" t="s">
        <v>81</v>
      </c>
      <c r="AW82" s="10" t="s">
        <v>33</v>
      </c>
      <c r="AX82" s="10" t="s">
        <v>71</v>
      </c>
      <c r="AY82" s="213" t="s">
        <v>171</v>
      </c>
    </row>
    <row r="83" s="10" customFormat="1">
      <c r="A83" s="10"/>
      <c r="B83" s="203"/>
      <c r="C83" s="204"/>
      <c r="D83" s="198" t="s">
        <v>175</v>
      </c>
      <c r="E83" s="205" t="s">
        <v>19</v>
      </c>
      <c r="F83" s="206" t="s">
        <v>177</v>
      </c>
      <c r="G83" s="204"/>
      <c r="H83" s="207">
        <v>60</v>
      </c>
      <c r="I83" s="208"/>
      <c r="J83" s="204"/>
      <c r="K83" s="204"/>
      <c r="L83" s="209"/>
      <c r="M83" s="210"/>
      <c r="N83" s="211"/>
      <c r="O83" s="211"/>
      <c r="P83" s="211"/>
      <c r="Q83" s="211"/>
      <c r="R83" s="211"/>
      <c r="S83" s="211"/>
      <c r="T83" s="212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13" t="s">
        <v>175</v>
      </c>
      <c r="AU83" s="213" t="s">
        <v>71</v>
      </c>
      <c r="AV83" s="10" t="s">
        <v>81</v>
      </c>
      <c r="AW83" s="10" t="s">
        <v>33</v>
      </c>
      <c r="AX83" s="10" t="s">
        <v>71</v>
      </c>
      <c r="AY83" s="213" t="s">
        <v>171</v>
      </c>
    </row>
    <row r="84" s="10" customFormat="1">
      <c r="A84" s="10"/>
      <c r="B84" s="203"/>
      <c r="C84" s="204"/>
      <c r="D84" s="198" t="s">
        <v>175</v>
      </c>
      <c r="E84" s="205" t="s">
        <v>19</v>
      </c>
      <c r="F84" s="206" t="s">
        <v>178</v>
      </c>
      <c r="G84" s="204"/>
      <c r="H84" s="207">
        <v>20</v>
      </c>
      <c r="I84" s="208"/>
      <c r="J84" s="204"/>
      <c r="K84" s="204"/>
      <c r="L84" s="209"/>
      <c r="M84" s="210"/>
      <c r="N84" s="211"/>
      <c r="O84" s="211"/>
      <c r="P84" s="211"/>
      <c r="Q84" s="211"/>
      <c r="R84" s="211"/>
      <c r="S84" s="211"/>
      <c r="T84" s="212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T84" s="213" t="s">
        <v>175</v>
      </c>
      <c r="AU84" s="213" t="s">
        <v>71</v>
      </c>
      <c r="AV84" s="10" t="s">
        <v>81</v>
      </c>
      <c r="AW84" s="10" t="s">
        <v>33</v>
      </c>
      <c r="AX84" s="10" t="s">
        <v>71</v>
      </c>
      <c r="AY84" s="213" t="s">
        <v>171</v>
      </c>
    </row>
    <row r="85" s="11" customFormat="1">
      <c r="A85" s="11"/>
      <c r="B85" s="214"/>
      <c r="C85" s="215"/>
      <c r="D85" s="198" t="s">
        <v>175</v>
      </c>
      <c r="E85" s="216" t="s">
        <v>19</v>
      </c>
      <c r="F85" s="217" t="s">
        <v>179</v>
      </c>
      <c r="G85" s="215"/>
      <c r="H85" s="218">
        <v>100</v>
      </c>
      <c r="I85" s="219"/>
      <c r="J85" s="215"/>
      <c r="K85" s="215"/>
      <c r="L85" s="220"/>
      <c r="M85" s="221"/>
      <c r="N85" s="222"/>
      <c r="O85" s="222"/>
      <c r="P85" s="222"/>
      <c r="Q85" s="222"/>
      <c r="R85" s="222"/>
      <c r="S85" s="222"/>
      <c r="T85" s="223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T85" s="224" t="s">
        <v>175</v>
      </c>
      <c r="AU85" s="224" t="s">
        <v>71</v>
      </c>
      <c r="AV85" s="11" t="s">
        <v>170</v>
      </c>
      <c r="AW85" s="11" t="s">
        <v>33</v>
      </c>
      <c r="AX85" s="11" t="s">
        <v>78</v>
      </c>
      <c r="AY85" s="224" t="s">
        <v>171</v>
      </c>
    </row>
    <row r="86" s="2" customFormat="1">
      <c r="A86" s="38"/>
      <c r="B86" s="39"/>
      <c r="C86" s="185" t="s">
        <v>81</v>
      </c>
      <c r="D86" s="185" t="s">
        <v>165</v>
      </c>
      <c r="E86" s="186" t="s">
        <v>180</v>
      </c>
      <c r="F86" s="187" t="s">
        <v>181</v>
      </c>
      <c r="G86" s="188" t="s">
        <v>168</v>
      </c>
      <c r="H86" s="189">
        <v>850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182</v>
      </c>
    </row>
    <row r="87" s="2" customFormat="1">
      <c r="A87" s="38"/>
      <c r="B87" s="39"/>
      <c r="C87" s="40"/>
      <c r="D87" s="198" t="s">
        <v>173</v>
      </c>
      <c r="E87" s="40"/>
      <c r="F87" s="199" t="s">
        <v>183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10" customFormat="1">
      <c r="A88" s="10"/>
      <c r="B88" s="203"/>
      <c r="C88" s="204"/>
      <c r="D88" s="198" t="s">
        <v>175</v>
      </c>
      <c r="E88" s="205" t="s">
        <v>19</v>
      </c>
      <c r="F88" s="206" t="s">
        <v>184</v>
      </c>
      <c r="G88" s="204"/>
      <c r="H88" s="207">
        <v>80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175</v>
      </c>
      <c r="AU88" s="213" t="s">
        <v>71</v>
      </c>
      <c r="AV88" s="10" t="s">
        <v>81</v>
      </c>
      <c r="AW88" s="10" t="s">
        <v>33</v>
      </c>
      <c r="AX88" s="10" t="s">
        <v>71</v>
      </c>
      <c r="AY88" s="213" t="s">
        <v>171</v>
      </c>
    </row>
    <row r="89" s="10" customFormat="1">
      <c r="A89" s="10"/>
      <c r="B89" s="203"/>
      <c r="C89" s="204"/>
      <c r="D89" s="198" t="s">
        <v>175</v>
      </c>
      <c r="E89" s="205" t="s">
        <v>19</v>
      </c>
      <c r="F89" s="206" t="s">
        <v>185</v>
      </c>
      <c r="G89" s="204"/>
      <c r="H89" s="207">
        <v>250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175</v>
      </c>
      <c r="AU89" s="213" t="s">
        <v>71</v>
      </c>
      <c r="AV89" s="10" t="s">
        <v>81</v>
      </c>
      <c r="AW89" s="10" t="s">
        <v>33</v>
      </c>
      <c r="AX89" s="10" t="s">
        <v>71</v>
      </c>
      <c r="AY89" s="213" t="s">
        <v>171</v>
      </c>
    </row>
    <row r="90" s="10" customFormat="1">
      <c r="A90" s="10"/>
      <c r="B90" s="203"/>
      <c r="C90" s="204"/>
      <c r="D90" s="198" t="s">
        <v>175</v>
      </c>
      <c r="E90" s="205" t="s">
        <v>19</v>
      </c>
      <c r="F90" s="206" t="s">
        <v>186</v>
      </c>
      <c r="G90" s="204"/>
      <c r="H90" s="207">
        <v>170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175</v>
      </c>
      <c r="AU90" s="213" t="s">
        <v>71</v>
      </c>
      <c r="AV90" s="10" t="s">
        <v>81</v>
      </c>
      <c r="AW90" s="10" t="s">
        <v>33</v>
      </c>
      <c r="AX90" s="10" t="s">
        <v>71</v>
      </c>
      <c r="AY90" s="213" t="s">
        <v>171</v>
      </c>
    </row>
    <row r="91" s="10" customFormat="1">
      <c r="A91" s="10"/>
      <c r="B91" s="203"/>
      <c r="C91" s="204"/>
      <c r="D91" s="198" t="s">
        <v>175</v>
      </c>
      <c r="E91" s="205" t="s">
        <v>19</v>
      </c>
      <c r="F91" s="206" t="s">
        <v>187</v>
      </c>
      <c r="G91" s="204"/>
      <c r="H91" s="207">
        <v>350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175</v>
      </c>
      <c r="AU91" s="213" t="s">
        <v>71</v>
      </c>
      <c r="AV91" s="10" t="s">
        <v>81</v>
      </c>
      <c r="AW91" s="10" t="s">
        <v>33</v>
      </c>
      <c r="AX91" s="10" t="s">
        <v>71</v>
      </c>
      <c r="AY91" s="213" t="s">
        <v>171</v>
      </c>
    </row>
    <row r="92" s="11" customFormat="1">
      <c r="A92" s="11"/>
      <c r="B92" s="214"/>
      <c r="C92" s="215"/>
      <c r="D92" s="198" t="s">
        <v>175</v>
      </c>
      <c r="E92" s="216" t="s">
        <v>19</v>
      </c>
      <c r="F92" s="217" t="s">
        <v>179</v>
      </c>
      <c r="G92" s="215"/>
      <c r="H92" s="218">
        <v>850</v>
      </c>
      <c r="I92" s="219"/>
      <c r="J92" s="215"/>
      <c r="K92" s="215"/>
      <c r="L92" s="220"/>
      <c r="M92" s="221"/>
      <c r="N92" s="222"/>
      <c r="O92" s="222"/>
      <c r="P92" s="222"/>
      <c r="Q92" s="222"/>
      <c r="R92" s="222"/>
      <c r="S92" s="222"/>
      <c r="T92" s="223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24" t="s">
        <v>175</v>
      </c>
      <c r="AU92" s="224" t="s">
        <v>71</v>
      </c>
      <c r="AV92" s="11" t="s">
        <v>170</v>
      </c>
      <c r="AW92" s="11" t="s">
        <v>33</v>
      </c>
      <c r="AX92" s="11" t="s">
        <v>78</v>
      </c>
      <c r="AY92" s="224" t="s">
        <v>171</v>
      </c>
    </row>
    <row r="93" s="2" customFormat="1" ht="16.5" customHeight="1">
      <c r="A93" s="38"/>
      <c r="B93" s="39"/>
      <c r="C93" s="185" t="s">
        <v>188</v>
      </c>
      <c r="D93" s="185" t="s">
        <v>165</v>
      </c>
      <c r="E93" s="186" t="s">
        <v>189</v>
      </c>
      <c r="F93" s="187" t="s">
        <v>190</v>
      </c>
      <c r="G93" s="188" t="s">
        <v>168</v>
      </c>
      <c r="H93" s="189">
        <v>1106.6669999999999</v>
      </c>
      <c r="I93" s="190"/>
      <c r="J93" s="191">
        <f>ROUND(I93*H93,2)</f>
        <v>0</v>
      </c>
      <c r="K93" s="187" t="s">
        <v>169</v>
      </c>
      <c r="L93" s="44"/>
      <c r="M93" s="192" t="s">
        <v>19</v>
      </c>
      <c r="N93" s="193" t="s">
        <v>42</v>
      </c>
      <c r="O93" s="84"/>
      <c r="P93" s="194">
        <f>O93*H93</f>
        <v>0</v>
      </c>
      <c r="Q93" s="194">
        <v>3.0000000000000001E-05</v>
      </c>
      <c r="R93" s="194">
        <f>Q93*H93</f>
        <v>0.033200009999999995</v>
      </c>
      <c r="S93" s="194">
        <v>0</v>
      </c>
      <c r="T93" s="19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6" t="s">
        <v>170</v>
      </c>
      <c r="AT93" s="196" t="s">
        <v>165</v>
      </c>
      <c r="AU93" s="196" t="s">
        <v>71</v>
      </c>
      <c r="AY93" s="17" t="s">
        <v>171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7" t="s">
        <v>78</v>
      </c>
      <c r="BK93" s="197">
        <f>ROUND(I93*H93,2)</f>
        <v>0</v>
      </c>
      <c r="BL93" s="17" t="s">
        <v>170</v>
      </c>
      <c r="BM93" s="196" t="s">
        <v>191</v>
      </c>
    </row>
    <row r="94" s="2" customFormat="1">
      <c r="A94" s="38"/>
      <c r="B94" s="39"/>
      <c r="C94" s="40"/>
      <c r="D94" s="198" t="s">
        <v>173</v>
      </c>
      <c r="E94" s="40"/>
      <c r="F94" s="199" t="s">
        <v>192</v>
      </c>
      <c r="G94" s="40"/>
      <c r="H94" s="40"/>
      <c r="I94" s="200"/>
      <c r="J94" s="40"/>
      <c r="K94" s="40"/>
      <c r="L94" s="44"/>
      <c r="M94" s="201"/>
      <c r="N94" s="20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173</v>
      </c>
      <c r="AU94" s="17" t="s">
        <v>71</v>
      </c>
    </row>
    <row r="95" s="10" customFormat="1">
      <c r="A95" s="10"/>
      <c r="B95" s="203"/>
      <c r="C95" s="204"/>
      <c r="D95" s="198" t="s">
        <v>175</v>
      </c>
      <c r="E95" s="205" t="s">
        <v>19</v>
      </c>
      <c r="F95" s="206" t="s">
        <v>193</v>
      </c>
      <c r="G95" s="204"/>
      <c r="H95" s="207">
        <v>1106.6669999999999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175</v>
      </c>
      <c r="AU95" s="213" t="s">
        <v>71</v>
      </c>
      <c r="AV95" s="10" t="s">
        <v>81</v>
      </c>
      <c r="AW95" s="10" t="s">
        <v>33</v>
      </c>
      <c r="AX95" s="10" t="s">
        <v>78</v>
      </c>
      <c r="AY95" s="213" t="s">
        <v>171</v>
      </c>
    </row>
    <row r="96" s="2" customFormat="1" ht="33" customHeight="1">
      <c r="A96" s="38"/>
      <c r="B96" s="39"/>
      <c r="C96" s="185" t="s">
        <v>170</v>
      </c>
      <c r="D96" s="185" t="s">
        <v>165</v>
      </c>
      <c r="E96" s="186" t="s">
        <v>194</v>
      </c>
      <c r="F96" s="187" t="s">
        <v>195</v>
      </c>
      <c r="G96" s="188" t="s">
        <v>168</v>
      </c>
      <c r="H96" s="189">
        <v>560</v>
      </c>
      <c r="I96" s="190"/>
      <c r="J96" s="191">
        <f>ROUND(I96*H96,2)</f>
        <v>0</v>
      </c>
      <c r="K96" s="187" t="s">
        <v>169</v>
      </c>
      <c r="L96" s="44"/>
      <c r="M96" s="192" t="s">
        <v>19</v>
      </c>
      <c r="N96" s="193" t="s">
        <v>42</v>
      </c>
      <c r="O96" s="84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6" t="s">
        <v>170</v>
      </c>
      <c r="AT96" s="196" t="s">
        <v>165</v>
      </c>
      <c r="AU96" s="196" t="s">
        <v>71</v>
      </c>
      <c r="AY96" s="17" t="s">
        <v>171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78</v>
      </c>
      <c r="BK96" s="197">
        <f>ROUND(I96*H96,2)</f>
        <v>0</v>
      </c>
      <c r="BL96" s="17" t="s">
        <v>170</v>
      </c>
      <c r="BM96" s="196" t="s">
        <v>196</v>
      </c>
    </row>
    <row r="97" s="2" customFormat="1">
      <c r="A97" s="38"/>
      <c r="B97" s="39"/>
      <c r="C97" s="40"/>
      <c r="D97" s="198" t="s">
        <v>173</v>
      </c>
      <c r="E97" s="40"/>
      <c r="F97" s="199" t="s">
        <v>197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173</v>
      </c>
      <c r="AU97" s="17" t="s">
        <v>71</v>
      </c>
    </row>
    <row r="98" s="10" customFormat="1">
      <c r="A98" s="10"/>
      <c r="B98" s="203"/>
      <c r="C98" s="204"/>
      <c r="D98" s="198" t="s">
        <v>175</v>
      </c>
      <c r="E98" s="205" t="s">
        <v>19</v>
      </c>
      <c r="F98" s="206" t="s">
        <v>198</v>
      </c>
      <c r="G98" s="204"/>
      <c r="H98" s="207">
        <v>75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175</v>
      </c>
      <c r="AU98" s="213" t="s">
        <v>71</v>
      </c>
      <c r="AV98" s="10" t="s">
        <v>81</v>
      </c>
      <c r="AW98" s="10" t="s">
        <v>33</v>
      </c>
      <c r="AX98" s="10" t="s">
        <v>71</v>
      </c>
      <c r="AY98" s="213" t="s">
        <v>171</v>
      </c>
    </row>
    <row r="99" s="10" customFormat="1">
      <c r="A99" s="10"/>
      <c r="B99" s="203"/>
      <c r="C99" s="204"/>
      <c r="D99" s="198" t="s">
        <v>175</v>
      </c>
      <c r="E99" s="205" t="s">
        <v>19</v>
      </c>
      <c r="F99" s="206" t="s">
        <v>199</v>
      </c>
      <c r="G99" s="204"/>
      <c r="H99" s="207">
        <v>325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3" t="s">
        <v>175</v>
      </c>
      <c r="AU99" s="213" t="s">
        <v>71</v>
      </c>
      <c r="AV99" s="10" t="s">
        <v>81</v>
      </c>
      <c r="AW99" s="10" t="s">
        <v>33</v>
      </c>
      <c r="AX99" s="10" t="s">
        <v>71</v>
      </c>
      <c r="AY99" s="213" t="s">
        <v>171</v>
      </c>
    </row>
    <row r="100" s="10" customFormat="1">
      <c r="A100" s="10"/>
      <c r="B100" s="203"/>
      <c r="C100" s="204"/>
      <c r="D100" s="198" t="s">
        <v>175</v>
      </c>
      <c r="E100" s="205" t="s">
        <v>19</v>
      </c>
      <c r="F100" s="206" t="s">
        <v>200</v>
      </c>
      <c r="G100" s="204"/>
      <c r="H100" s="207">
        <v>160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175</v>
      </c>
      <c r="AU100" s="213" t="s">
        <v>71</v>
      </c>
      <c r="AV100" s="10" t="s">
        <v>81</v>
      </c>
      <c r="AW100" s="10" t="s">
        <v>33</v>
      </c>
      <c r="AX100" s="10" t="s">
        <v>71</v>
      </c>
      <c r="AY100" s="213" t="s">
        <v>171</v>
      </c>
    </row>
    <row r="101" s="11" customFormat="1">
      <c r="A101" s="11"/>
      <c r="B101" s="214"/>
      <c r="C101" s="215"/>
      <c r="D101" s="198" t="s">
        <v>175</v>
      </c>
      <c r="E101" s="216" t="s">
        <v>19</v>
      </c>
      <c r="F101" s="217" t="s">
        <v>179</v>
      </c>
      <c r="G101" s="215"/>
      <c r="H101" s="218">
        <v>560</v>
      </c>
      <c r="I101" s="219"/>
      <c r="J101" s="215"/>
      <c r="K101" s="215"/>
      <c r="L101" s="220"/>
      <c r="M101" s="221"/>
      <c r="N101" s="222"/>
      <c r="O101" s="222"/>
      <c r="P101" s="222"/>
      <c r="Q101" s="222"/>
      <c r="R101" s="222"/>
      <c r="S101" s="222"/>
      <c r="T101" s="223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T101" s="224" t="s">
        <v>175</v>
      </c>
      <c r="AU101" s="224" t="s">
        <v>71</v>
      </c>
      <c r="AV101" s="11" t="s">
        <v>170</v>
      </c>
      <c r="AW101" s="11" t="s">
        <v>33</v>
      </c>
      <c r="AX101" s="11" t="s">
        <v>78</v>
      </c>
      <c r="AY101" s="224" t="s">
        <v>171</v>
      </c>
    </row>
    <row r="102" s="2" customFormat="1" ht="33" customHeight="1">
      <c r="A102" s="38"/>
      <c r="B102" s="39"/>
      <c r="C102" s="185" t="s">
        <v>201</v>
      </c>
      <c r="D102" s="185" t="s">
        <v>165</v>
      </c>
      <c r="E102" s="186" t="s">
        <v>202</v>
      </c>
      <c r="F102" s="187" t="s">
        <v>203</v>
      </c>
      <c r="G102" s="188" t="s">
        <v>168</v>
      </c>
      <c r="H102" s="189">
        <v>1100</v>
      </c>
      <c r="I102" s="190"/>
      <c r="J102" s="191">
        <f>ROUND(I102*H102,2)</f>
        <v>0</v>
      </c>
      <c r="K102" s="187" t="s">
        <v>169</v>
      </c>
      <c r="L102" s="44"/>
      <c r="M102" s="192" t="s">
        <v>19</v>
      </c>
      <c r="N102" s="193" t="s">
        <v>42</v>
      </c>
      <c r="O102" s="84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6" t="s">
        <v>170</v>
      </c>
      <c r="AT102" s="196" t="s">
        <v>165</v>
      </c>
      <c r="AU102" s="196" t="s">
        <v>71</v>
      </c>
      <c r="AY102" s="17" t="s">
        <v>171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78</v>
      </c>
      <c r="BK102" s="197">
        <f>ROUND(I102*H102,2)</f>
        <v>0</v>
      </c>
      <c r="BL102" s="17" t="s">
        <v>170</v>
      </c>
      <c r="BM102" s="196" t="s">
        <v>204</v>
      </c>
    </row>
    <row r="103" s="2" customFormat="1">
      <c r="A103" s="38"/>
      <c r="B103" s="39"/>
      <c r="C103" s="40"/>
      <c r="D103" s="198" t="s">
        <v>173</v>
      </c>
      <c r="E103" s="40"/>
      <c r="F103" s="199" t="s">
        <v>205</v>
      </c>
      <c r="G103" s="40"/>
      <c r="H103" s="40"/>
      <c r="I103" s="200"/>
      <c r="J103" s="40"/>
      <c r="K103" s="40"/>
      <c r="L103" s="44"/>
      <c r="M103" s="201"/>
      <c r="N103" s="20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173</v>
      </c>
      <c r="AU103" s="17" t="s">
        <v>71</v>
      </c>
    </row>
    <row r="104" s="10" customFormat="1">
      <c r="A104" s="10"/>
      <c r="B104" s="203"/>
      <c r="C104" s="204"/>
      <c r="D104" s="198" t="s">
        <v>175</v>
      </c>
      <c r="E104" s="205" t="s">
        <v>19</v>
      </c>
      <c r="F104" s="206" t="s">
        <v>206</v>
      </c>
      <c r="G104" s="204"/>
      <c r="H104" s="207">
        <v>50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3" t="s">
        <v>175</v>
      </c>
      <c r="AU104" s="213" t="s">
        <v>71</v>
      </c>
      <c r="AV104" s="10" t="s">
        <v>81</v>
      </c>
      <c r="AW104" s="10" t="s">
        <v>33</v>
      </c>
      <c r="AX104" s="10" t="s">
        <v>71</v>
      </c>
      <c r="AY104" s="213" t="s">
        <v>171</v>
      </c>
    </row>
    <row r="105" s="10" customFormat="1">
      <c r="A105" s="10"/>
      <c r="B105" s="203"/>
      <c r="C105" s="204"/>
      <c r="D105" s="198" t="s">
        <v>175</v>
      </c>
      <c r="E105" s="205" t="s">
        <v>19</v>
      </c>
      <c r="F105" s="206" t="s">
        <v>207</v>
      </c>
      <c r="G105" s="204"/>
      <c r="H105" s="207">
        <v>500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175</v>
      </c>
      <c r="AU105" s="213" t="s">
        <v>71</v>
      </c>
      <c r="AV105" s="10" t="s">
        <v>81</v>
      </c>
      <c r="AW105" s="10" t="s">
        <v>33</v>
      </c>
      <c r="AX105" s="10" t="s">
        <v>71</v>
      </c>
      <c r="AY105" s="213" t="s">
        <v>171</v>
      </c>
    </row>
    <row r="106" s="10" customFormat="1">
      <c r="A106" s="10"/>
      <c r="B106" s="203"/>
      <c r="C106" s="204"/>
      <c r="D106" s="198" t="s">
        <v>175</v>
      </c>
      <c r="E106" s="205" t="s">
        <v>19</v>
      </c>
      <c r="F106" s="206" t="s">
        <v>208</v>
      </c>
      <c r="G106" s="204"/>
      <c r="H106" s="207">
        <v>550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3" t="s">
        <v>175</v>
      </c>
      <c r="AU106" s="213" t="s">
        <v>71</v>
      </c>
      <c r="AV106" s="10" t="s">
        <v>81</v>
      </c>
      <c r="AW106" s="10" t="s">
        <v>33</v>
      </c>
      <c r="AX106" s="10" t="s">
        <v>71</v>
      </c>
      <c r="AY106" s="213" t="s">
        <v>171</v>
      </c>
    </row>
    <row r="107" s="11" customFormat="1">
      <c r="A107" s="11"/>
      <c r="B107" s="214"/>
      <c r="C107" s="215"/>
      <c r="D107" s="198" t="s">
        <v>175</v>
      </c>
      <c r="E107" s="216" t="s">
        <v>19</v>
      </c>
      <c r="F107" s="217" t="s">
        <v>179</v>
      </c>
      <c r="G107" s="215"/>
      <c r="H107" s="218">
        <v>1100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T107" s="224" t="s">
        <v>175</v>
      </c>
      <c r="AU107" s="224" t="s">
        <v>71</v>
      </c>
      <c r="AV107" s="11" t="s">
        <v>170</v>
      </c>
      <c r="AW107" s="11" t="s">
        <v>33</v>
      </c>
      <c r="AX107" s="11" t="s">
        <v>78</v>
      </c>
      <c r="AY107" s="224" t="s">
        <v>171</v>
      </c>
    </row>
    <row r="108" s="2" customFormat="1" ht="21.75" customHeight="1">
      <c r="A108" s="38"/>
      <c r="B108" s="39"/>
      <c r="C108" s="185" t="s">
        <v>209</v>
      </c>
      <c r="D108" s="185" t="s">
        <v>165</v>
      </c>
      <c r="E108" s="186" t="s">
        <v>210</v>
      </c>
      <c r="F108" s="187" t="s">
        <v>211</v>
      </c>
      <c r="G108" s="188" t="s">
        <v>212</v>
      </c>
      <c r="H108" s="189">
        <v>85</v>
      </c>
      <c r="I108" s="190"/>
      <c r="J108" s="191">
        <f>ROUND(I108*H108,2)</f>
        <v>0</v>
      </c>
      <c r="K108" s="187" t="s">
        <v>169</v>
      </c>
      <c r="L108" s="44"/>
      <c r="M108" s="192" t="s">
        <v>19</v>
      </c>
      <c r="N108" s="193" t="s">
        <v>42</v>
      </c>
      <c r="O108" s="84"/>
      <c r="P108" s="194">
        <f>O108*H108</f>
        <v>0</v>
      </c>
      <c r="Q108" s="194">
        <v>0</v>
      </c>
      <c r="R108" s="194">
        <f>Q108*H108</f>
        <v>0</v>
      </c>
      <c r="S108" s="194">
        <v>0</v>
      </c>
      <c r="T108" s="19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96" t="s">
        <v>170</v>
      </c>
      <c r="AT108" s="196" t="s">
        <v>165</v>
      </c>
      <c r="AU108" s="196" t="s">
        <v>71</v>
      </c>
      <c r="AY108" s="17" t="s">
        <v>171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7" t="s">
        <v>78</v>
      </c>
      <c r="BK108" s="197">
        <f>ROUND(I108*H108,2)</f>
        <v>0</v>
      </c>
      <c r="BL108" s="17" t="s">
        <v>170</v>
      </c>
      <c r="BM108" s="196" t="s">
        <v>213</v>
      </c>
    </row>
    <row r="109" s="2" customFormat="1">
      <c r="A109" s="38"/>
      <c r="B109" s="39"/>
      <c r="C109" s="40"/>
      <c r="D109" s="198" t="s">
        <v>173</v>
      </c>
      <c r="E109" s="40"/>
      <c r="F109" s="199" t="s">
        <v>214</v>
      </c>
      <c r="G109" s="40"/>
      <c r="H109" s="40"/>
      <c r="I109" s="200"/>
      <c r="J109" s="40"/>
      <c r="K109" s="40"/>
      <c r="L109" s="44"/>
      <c r="M109" s="201"/>
      <c r="N109" s="20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173</v>
      </c>
      <c r="AU109" s="17" t="s">
        <v>71</v>
      </c>
    </row>
    <row r="110" s="10" customFormat="1">
      <c r="A110" s="10"/>
      <c r="B110" s="203"/>
      <c r="C110" s="204"/>
      <c r="D110" s="198" t="s">
        <v>175</v>
      </c>
      <c r="E110" s="205" t="s">
        <v>19</v>
      </c>
      <c r="F110" s="206" t="s">
        <v>215</v>
      </c>
      <c r="G110" s="204"/>
      <c r="H110" s="207">
        <v>85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3" t="s">
        <v>175</v>
      </c>
      <c r="AU110" s="213" t="s">
        <v>71</v>
      </c>
      <c r="AV110" s="10" t="s">
        <v>81</v>
      </c>
      <c r="AW110" s="10" t="s">
        <v>33</v>
      </c>
      <c r="AX110" s="10" t="s">
        <v>78</v>
      </c>
      <c r="AY110" s="213" t="s">
        <v>171</v>
      </c>
    </row>
    <row r="111" s="2" customFormat="1" ht="21.75" customHeight="1">
      <c r="A111" s="38"/>
      <c r="B111" s="39"/>
      <c r="C111" s="185" t="s">
        <v>216</v>
      </c>
      <c r="D111" s="185" t="s">
        <v>165</v>
      </c>
      <c r="E111" s="186" t="s">
        <v>217</v>
      </c>
      <c r="F111" s="187" t="s">
        <v>218</v>
      </c>
      <c r="G111" s="188" t="s">
        <v>212</v>
      </c>
      <c r="H111" s="189">
        <v>2</v>
      </c>
      <c r="I111" s="190"/>
      <c r="J111" s="191">
        <f>ROUND(I111*H111,2)</f>
        <v>0</v>
      </c>
      <c r="K111" s="187" t="s">
        <v>169</v>
      </c>
      <c r="L111" s="44"/>
      <c r="M111" s="192" t="s">
        <v>19</v>
      </c>
      <c r="N111" s="193" t="s">
        <v>42</v>
      </c>
      <c r="O111" s="84"/>
      <c r="P111" s="194">
        <f>O111*H111</f>
        <v>0</v>
      </c>
      <c r="Q111" s="194">
        <v>0</v>
      </c>
      <c r="R111" s="194">
        <f>Q111*H111</f>
        <v>0</v>
      </c>
      <c r="S111" s="194">
        <v>0</v>
      </c>
      <c r="T111" s="19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96" t="s">
        <v>170</v>
      </c>
      <c r="AT111" s="196" t="s">
        <v>165</v>
      </c>
      <c r="AU111" s="196" t="s">
        <v>71</v>
      </c>
      <c r="AY111" s="17" t="s">
        <v>171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7" t="s">
        <v>78</v>
      </c>
      <c r="BK111" s="197">
        <f>ROUND(I111*H111,2)</f>
        <v>0</v>
      </c>
      <c r="BL111" s="17" t="s">
        <v>170</v>
      </c>
      <c r="BM111" s="196" t="s">
        <v>219</v>
      </c>
    </row>
    <row r="112" s="2" customFormat="1">
      <c r="A112" s="38"/>
      <c r="B112" s="39"/>
      <c r="C112" s="40"/>
      <c r="D112" s="198" t="s">
        <v>173</v>
      </c>
      <c r="E112" s="40"/>
      <c r="F112" s="199" t="s">
        <v>220</v>
      </c>
      <c r="G112" s="40"/>
      <c r="H112" s="40"/>
      <c r="I112" s="200"/>
      <c r="J112" s="40"/>
      <c r="K112" s="40"/>
      <c r="L112" s="44"/>
      <c r="M112" s="201"/>
      <c r="N112" s="20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173</v>
      </c>
      <c r="AU112" s="17" t="s">
        <v>71</v>
      </c>
    </row>
    <row r="113" s="10" customFormat="1">
      <c r="A113" s="10"/>
      <c r="B113" s="203"/>
      <c r="C113" s="204"/>
      <c r="D113" s="198" t="s">
        <v>175</v>
      </c>
      <c r="E113" s="205" t="s">
        <v>19</v>
      </c>
      <c r="F113" s="206" t="s">
        <v>221</v>
      </c>
      <c r="G113" s="204"/>
      <c r="H113" s="207">
        <v>2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175</v>
      </c>
      <c r="AU113" s="213" t="s">
        <v>71</v>
      </c>
      <c r="AV113" s="10" t="s">
        <v>81</v>
      </c>
      <c r="AW113" s="10" t="s">
        <v>33</v>
      </c>
      <c r="AX113" s="10" t="s">
        <v>78</v>
      </c>
      <c r="AY113" s="213" t="s">
        <v>171</v>
      </c>
    </row>
    <row r="114" s="2" customFormat="1" ht="16.5" customHeight="1">
      <c r="A114" s="38"/>
      <c r="B114" s="39"/>
      <c r="C114" s="185" t="s">
        <v>222</v>
      </c>
      <c r="D114" s="185" t="s">
        <v>165</v>
      </c>
      <c r="E114" s="186" t="s">
        <v>223</v>
      </c>
      <c r="F114" s="187" t="s">
        <v>224</v>
      </c>
      <c r="G114" s="188" t="s">
        <v>225</v>
      </c>
      <c r="H114" s="189">
        <v>10</v>
      </c>
      <c r="I114" s="190"/>
      <c r="J114" s="191">
        <f>ROUND(I114*H114,2)</f>
        <v>0</v>
      </c>
      <c r="K114" s="187" t="s">
        <v>169</v>
      </c>
      <c r="L114" s="44"/>
      <c r="M114" s="192" t="s">
        <v>19</v>
      </c>
      <c r="N114" s="193" t="s">
        <v>42</v>
      </c>
      <c r="O114" s="84"/>
      <c r="P114" s="194">
        <f>O114*H114</f>
        <v>0</v>
      </c>
      <c r="Q114" s="194">
        <v>0</v>
      </c>
      <c r="R114" s="194">
        <f>Q114*H114</f>
        <v>0</v>
      </c>
      <c r="S114" s="194">
        <v>0</v>
      </c>
      <c r="T114" s="19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96" t="s">
        <v>170</v>
      </c>
      <c r="AT114" s="196" t="s">
        <v>165</v>
      </c>
      <c r="AU114" s="196" t="s">
        <v>71</v>
      </c>
      <c r="AY114" s="17" t="s">
        <v>171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7" t="s">
        <v>78</v>
      </c>
      <c r="BK114" s="197">
        <f>ROUND(I114*H114,2)</f>
        <v>0</v>
      </c>
      <c r="BL114" s="17" t="s">
        <v>170</v>
      </c>
      <c r="BM114" s="196" t="s">
        <v>226</v>
      </c>
    </row>
    <row r="115" s="2" customFormat="1">
      <c r="A115" s="38"/>
      <c r="B115" s="39"/>
      <c r="C115" s="40"/>
      <c r="D115" s="198" t="s">
        <v>173</v>
      </c>
      <c r="E115" s="40"/>
      <c r="F115" s="199" t="s">
        <v>227</v>
      </c>
      <c r="G115" s="40"/>
      <c r="H115" s="40"/>
      <c r="I115" s="200"/>
      <c r="J115" s="40"/>
      <c r="K115" s="40"/>
      <c r="L115" s="44"/>
      <c r="M115" s="201"/>
      <c r="N115" s="20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173</v>
      </c>
      <c r="AU115" s="17" t="s">
        <v>71</v>
      </c>
    </row>
    <row r="116" s="10" customFormat="1">
      <c r="A116" s="10"/>
      <c r="B116" s="203"/>
      <c r="C116" s="204"/>
      <c r="D116" s="198" t="s">
        <v>175</v>
      </c>
      <c r="E116" s="205" t="s">
        <v>19</v>
      </c>
      <c r="F116" s="206" t="s">
        <v>228</v>
      </c>
      <c r="G116" s="204"/>
      <c r="H116" s="207">
        <v>1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3" t="s">
        <v>175</v>
      </c>
      <c r="AU116" s="213" t="s">
        <v>71</v>
      </c>
      <c r="AV116" s="10" t="s">
        <v>81</v>
      </c>
      <c r="AW116" s="10" t="s">
        <v>33</v>
      </c>
      <c r="AX116" s="10" t="s">
        <v>71</v>
      </c>
      <c r="AY116" s="213" t="s">
        <v>171</v>
      </c>
    </row>
    <row r="117" s="10" customFormat="1">
      <c r="A117" s="10"/>
      <c r="B117" s="203"/>
      <c r="C117" s="204"/>
      <c r="D117" s="198" t="s">
        <v>175</v>
      </c>
      <c r="E117" s="205" t="s">
        <v>19</v>
      </c>
      <c r="F117" s="206" t="s">
        <v>229</v>
      </c>
      <c r="G117" s="204"/>
      <c r="H117" s="207">
        <v>4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3" t="s">
        <v>175</v>
      </c>
      <c r="AU117" s="213" t="s">
        <v>71</v>
      </c>
      <c r="AV117" s="10" t="s">
        <v>81</v>
      </c>
      <c r="AW117" s="10" t="s">
        <v>33</v>
      </c>
      <c r="AX117" s="10" t="s">
        <v>71</v>
      </c>
      <c r="AY117" s="213" t="s">
        <v>171</v>
      </c>
    </row>
    <row r="118" s="10" customFormat="1">
      <c r="A118" s="10"/>
      <c r="B118" s="203"/>
      <c r="C118" s="204"/>
      <c r="D118" s="198" t="s">
        <v>175</v>
      </c>
      <c r="E118" s="205" t="s">
        <v>19</v>
      </c>
      <c r="F118" s="206" t="s">
        <v>230</v>
      </c>
      <c r="G118" s="204"/>
      <c r="H118" s="207">
        <v>3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13" t="s">
        <v>175</v>
      </c>
      <c r="AU118" s="213" t="s">
        <v>71</v>
      </c>
      <c r="AV118" s="10" t="s">
        <v>81</v>
      </c>
      <c r="AW118" s="10" t="s">
        <v>33</v>
      </c>
      <c r="AX118" s="10" t="s">
        <v>71</v>
      </c>
      <c r="AY118" s="213" t="s">
        <v>171</v>
      </c>
    </row>
    <row r="119" s="10" customFormat="1">
      <c r="A119" s="10"/>
      <c r="B119" s="203"/>
      <c r="C119" s="204"/>
      <c r="D119" s="198" t="s">
        <v>175</v>
      </c>
      <c r="E119" s="205" t="s">
        <v>19</v>
      </c>
      <c r="F119" s="206" t="s">
        <v>231</v>
      </c>
      <c r="G119" s="204"/>
      <c r="H119" s="207">
        <v>2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3" t="s">
        <v>175</v>
      </c>
      <c r="AU119" s="213" t="s">
        <v>71</v>
      </c>
      <c r="AV119" s="10" t="s">
        <v>81</v>
      </c>
      <c r="AW119" s="10" t="s">
        <v>33</v>
      </c>
      <c r="AX119" s="10" t="s">
        <v>71</v>
      </c>
      <c r="AY119" s="213" t="s">
        <v>171</v>
      </c>
    </row>
    <row r="120" s="11" customFormat="1">
      <c r="A120" s="11"/>
      <c r="B120" s="214"/>
      <c r="C120" s="215"/>
      <c r="D120" s="198" t="s">
        <v>175</v>
      </c>
      <c r="E120" s="216" t="s">
        <v>19</v>
      </c>
      <c r="F120" s="217" t="s">
        <v>179</v>
      </c>
      <c r="G120" s="215"/>
      <c r="H120" s="218">
        <v>10</v>
      </c>
      <c r="I120" s="219"/>
      <c r="J120" s="215"/>
      <c r="K120" s="215"/>
      <c r="L120" s="220"/>
      <c r="M120" s="221"/>
      <c r="N120" s="222"/>
      <c r="O120" s="222"/>
      <c r="P120" s="222"/>
      <c r="Q120" s="222"/>
      <c r="R120" s="222"/>
      <c r="S120" s="222"/>
      <c r="T120" s="223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T120" s="224" t="s">
        <v>175</v>
      </c>
      <c r="AU120" s="224" t="s">
        <v>71</v>
      </c>
      <c r="AV120" s="11" t="s">
        <v>170</v>
      </c>
      <c r="AW120" s="11" t="s">
        <v>33</v>
      </c>
      <c r="AX120" s="11" t="s">
        <v>78</v>
      </c>
      <c r="AY120" s="224" t="s">
        <v>171</v>
      </c>
    </row>
    <row r="121" s="2" customFormat="1">
      <c r="A121" s="38"/>
      <c r="B121" s="39"/>
      <c r="C121" s="185" t="s">
        <v>232</v>
      </c>
      <c r="D121" s="185" t="s">
        <v>165</v>
      </c>
      <c r="E121" s="186" t="s">
        <v>233</v>
      </c>
      <c r="F121" s="187" t="s">
        <v>234</v>
      </c>
      <c r="G121" s="188" t="s">
        <v>235</v>
      </c>
      <c r="H121" s="189">
        <v>5</v>
      </c>
      <c r="I121" s="190"/>
      <c r="J121" s="191">
        <f>ROUND(I121*H121,2)</f>
        <v>0</v>
      </c>
      <c r="K121" s="187" t="s">
        <v>169</v>
      </c>
      <c r="L121" s="44"/>
      <c r="M121" s="192" t="s">
        <v>19</v>
      </c>
      <c r="N121" s="193" t="s">
        <v>42</v>
      </c>
      <c r="O121" s="84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6" t="s">
        <v>170</v>
      </c>
      <c r="AT121" s="196" t="s">
        <v>165</v>
      </c>
      <c r="AU121" s="196" t="s">
        <v>71</v>
      </c>
      <c r="AY121" s="17" t="s">
        <v>171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78</v>
      </c>
      <c r="BK121" s="197">
        <f>ROUND(I121*H121,2)</f>
        <v>0</v>
      </c>
      <c r="BL121" s="17" t="s">
        <v>170</v>
      </c>
      <c r="BM121" s="196" t="s">
        <v>236</v>
      </c>
    </row>
    <row r="122" s="2" customFormat="1">
      <c r="A122" s="38"/>
      <c r="B122" s="39"/>
      <c r="C122" s="40"/>
      <c r="D122" s="198" t="s">
        <v>173</v>
      </c>
      <c r="E122" s="40"/>
      <c r="F122" s="199" t="s">
        <v>237</v>
      </c>
      <c r="G122" s="40"/>
      <c r="H122" s="40"/>
      <c r="I122" s="200"/>
      <c r="J122" s="40"/>
      <c r="K122" s="40"/>
      <c r="L122" s="44"/>
      <c r="M122" s="201"/>
      <c r="N122" s="202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173</v>
      </c>
      <c r="AU122" s="17" t="s">
        <v>71</v>
      </c>
    </row>
    <row r="123" s="10" customFormat="1">
      <c r="A123" s="10"/>
      <c r="B123" s="203"/>
      <c r="C123" s="204"/>
      <c r="D123" s="198" t="s">
        <v>175</v>
      </c>
      <c r="E123" s="205" t="s">
        <v>19</v>
      </c>
      <c r="F123" s="206" t="s">
        <v>238</v>
      </c>
      <c r="G123" s="204"/>
      <c r="H123" s="207">
        <v>5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3" t="s">
        <v>175</v>
      </c>
      <c r="AU123" s="213" t="s">
        <v>71</v>
      </c>
      <c r="AV123" s="10" t="s">
        <v>81</v>
      </c>
      <c r="AW123" s="10" t="s">
        <v>33</v>
      </c>
      <c r="AX123" s="10" t="s">
        <v>78</v>
      </c>
      <c r="AY123" s="213" t="s">
        <v>171</v>
      </c>
    </row>
    <row r="124" s="2" customFormat="1" ht="21.75" customHeight="1">
      <c r="A124" s="38"/>
      <c r="B124" s="39"/>
      <c r="C124" s="185" t="s">
        <v>239</v>
      </c>
      <c r="D124" s="185" t="s">
        <v>165</v>
      </c>
      <c r="E124" s="186" t="s">
        <v>240</v>
      </c>
      <c r="F124" s="187" t="s">
        <v>241</v>
      </c>
      <c r="G124" s="188" t="s">
        <v>235</v>
      </c>
      <c r="H124" s="189">
        <v>5</v>
      </c>
      <c r="I124" s="190"/>
      <c r="J124" s="191">
        <f>ROUND(I124*H124,2)</f>
        <v>0</v>
      </c>
      <c r="K124" s="187" t="s">
        <v>169</v>
      </c>
      <c r="L124" s="44"/>
      <c r="M124" s="192" t="s">
        <v>19</v>
      </c>
      <c r="N124" s="193" t="s">
        <v>42</v>
      </c>
      <c r="O124" s="84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6" t="s">
        <v>170</v>
      </c>
      <c r="AT124" s="196" t="s">
        <v>165</v>
      </c>
      <c r="AU124" s="196" t="s">
        <v>71</v>
      </c>
      <c r="AY124" s="17" t="s">
        <v>171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78</v>
      </c>
      <c r="BK124" s="197">
        <f>ROUND(I124*H124,2)</f>
        <v>0</v>
      </c>
      <c r="BL124" s="17" t="s">
        <v>170</v>
      </c>
      <c r="BM124" s="196" t="s">
        <v>242</v>
      </c>
    </row>
    <row r="125" s="2" customFormat="1">
      <c r="A125" s="38"/>
      <c r="B125" s="39"/>
      <c r="C125" s="40"/>
      <c r="D125" s="198" t="s">
        <v>173</v>
      </c>
      <c r="E125" s="40"/>
      <c r="F125" s="199" t="s">
        <v>243</v>
      </c>
      <c r="G125" s="40"/>
      <c r="H125" s="40"/>
      <c r="I125" s="200"/>
      <c r="J125" s="40"/>
      <c r="K125" s="40"/>
      <c r="L125" s="44"/>
      <c r="M125" s="201"/>
      <c r="N125" s="202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173</v>
      </c>
      <c r="AU125" s="17" t="s">
        <v>71</v>
      </c>
    </row>
    <row r="126" s="10" customFormat="1">
      <c r="A126" s="10"/>
      <c r="B126" s="203"/>
      <c r="C126" s="204"/>
      <c r="D126" s="198" t="s">
        <v>175</v>
      </c>
      <c r="E126" s="205" t="s">
        <v>19</v>
      </c>
      <c r="F126" s="206" t="s">
        <v>238</v>
      </c>
      <c r="G126" s="204"/>
      <c r="H126" s="207">
        <v>5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3" t="s">
        <v>175</v>
      </c>
      <c r="AU126" s="213" t="s">
        <v>71</v>
      </c>
      <c r="AV126" s="10" t="s">
        <v>81</v>
      </c>
      <c r="AW126" s="10" t="s">
        <v>33</v>
      </c>
      <c r="AX126" s="10" t="s">
        <v>78</v>
      </c>
      <c r="AY126" s="213" t="s">
        <v>171</v>
      </c>
    </row>
    <row r="127" s="2" customFormat="1">
      <c r="A127" s="38"/>
      <c r="B127" s="39"/>
      <c r="C127" s="185" t="s">
        <v>244</v>
      </c>
      <c r="D127" s="185" t="s">
        <v>165</v>
      </c>
      <c r="E127" s="186" t="s">
        <v>245</v>
      </c>
      <c r="F127" s="187" t="s">
        <v>246</v>
      </c>
      <c r="G127" s="188" t="s">
        <v>235</v>
      </c>
      <c r="H127" s="189">
        <v>5</v>
      </c>
      <c r="I127" s="190"/>
      <c r="J127" s="191">
        <f>ROUND(I127*H127,2)</f>
        <v>0</v>
      </c>
      <c r="K127" s="187" t="s">
        <v>169</v>
      </c>
      <c r="L127" s="44"/>
      <c r="M127" s="192" t="s">
        <v>19</v>
      </c>
      <c r="N127" s="193" t="s">
        <v>42</v>
      </c>
      <c r="O127" s="84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6" t="s">
        <v>170</v>
      </c>
      <c r="AT127" s="196" t="s">
        <v>165</v>
      </c>
      <c r="AU127" s="196" t="s">
        <v>71</v>
      </c>
      <c r="AY127" s="17" t="s">
        <v>171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78</v>
      </c>
      <c r="BK127" s="197">
        <f>ROUND(I127*H127,2)</f>
        <v>0</v>
      </c>
      <c r="BL127" s="17" t="s">
        <v>170</v>
      </c>
      <c r="BM127" s="196" t="s">
        <v>247</v>
      </c>
    </row>
    <row r="128" s="2" customFormat="1">
      <c r="A128" s="38"/>
      <c r="B128" s="39"/>
      <c r="C128" s="40"/>
      <c r="D128" s="198" t="s">
        <v>173</v>
      </c>
      <c r="E128" s="40"/>
      <c r="F128" s="199" t="s">
        <v>248</v>
      </c>
      <c r="G128" s="40"/>
      <c r="H128" s="40"/>
      <c r="I128" s="200"/>
      <c r="J128" s="40"/>
      <c r="K128" s="40"/>
      <c r="L128" s="44"/>
      <c r="M128" s="201"/>
      <c r="N128" s="202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173</v>
      </c>
      <c r="AU128" s="17" t="s">
        <v>71</v>
      </c>
    </row>
    <row r="129" s="10" customFormat="1">
      <c r="A129" s="10"/>
      <c r="B129" s="203"/>
      <c r="C129" s="204"/>
      <c r="D129" s="198" t="s">
        <v>175</v>
      </c>
      <c r="E129" s="205" t="s">
        <v>19</v>
      </c>
      <c r="F129" s="206" t="s">
        <v>238</v>
      </c>
      <c r="G129" s="204"/>
      <c r="H129" s="207">
        <v>5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3" t="s">
        <v>175</v>
      </c>
      <c r="AU129" s="213" t="s">
        <v>71</v>
      </c>
      <c r="AV129" s="10" t="s">
        <v>81</v>
      </c>
      <c r="AW129" s="10" t="s">
        <v>33</v>
      </c>
      <c r="AX129" s="10" t="s">
        <v>78</v>
      </c>
      <c r="AY129" s="213" t="s">
        <v>171</v>
      </c>
    </row>
    <row r="130" s="2" customFormat="1">
      <c r="A130" s="38"/>
      <c r="B130" s="39"/>
      <c r="C130" s="185" t="s">
        <v>249</v>
      </c>
      <c r="D130" s="185" t="s">
        <v>165</v>
      </c>
      <c r="E130" s="186" t="s">
        <v>250</v>
      </c>
      <c r="F130" s="187" t="s">
        <v>251</v>
      </c>
      <c r="G130" s="188" t="s">
        <v>212</v>
      </c>
      <c r="H130" s="189">
        <v>46</v>
      </c>
      <c r="I130" s="190"/>
      <c r="J130" s="191">
        <f>ROUND(I130*H130,2)</f>
        <v>0</v>
      </c>
      <c r="K130" s="187" t="s">
        <v>169</v>
      </c>
      <c r="L130" s="44"/>
      <c r="M130" s="192" t="s">
        <v>19</v>
      </c>
      <c r="N130" s="193" t="s">
        <v>42</v>
      </c>
      <c r="O130" s="84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6" t="s">
        <v>170</v>
      </c>
      <c r="AT130" s="196" t="s">
        <v>165</v>
      </c>
      <c r="AU130" s="196" t="s">
        <v>71</v>
      </c>
      <c r="AY130" s="17" t="s">
        <v>171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78</v>
      </c>
      <c r="BK130" s="197">
        <f>ROUND(I130*H130,2)</f>
        <v>0</v>
      </c>
      <c r="BL130" s="17" t="s">
        <v>170</v>
      </c>
      <c r="BM130" s="196" t="s">
        <v>252</v>
      </c>
    </row>
    <row r="131" s="2" customFormat="1">
      <c r="A131" s="38"/>
      <c r="B131" s="39"/>
      <c r="C131" s="40"/>
      <c r="D131" s="198" t="s">
        <v>173</v>
      </c>
      <c r="E131" s="40"/>
      <c r="F131" s="199" t="s">
        <v>253</v>
      </c>
      <c r="G131" s="40"/>
      <c r="H131" s="40"/>
      <c r="I131" s="200"/>
      <c r="J131" s="40"/>
      <c r="K131" s="40"/>
      <c r="L131" s="44"/>
      <c r="M131" s="201"/>
      <c r="N131" s="202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173</v>
      </c>
      <c r="AU131" s="17" t="s">
        <v>71</v>
      </c>
    </row>
    <row r="132" s="10" customFormat="1">
      <c r="A132" s="10"/>
      <c r="B132" s="203"/>
      <c r="C132" s="204"/>
      <c r="D132" s="198" t="s">
        <v>175</v>
      </c>
      <c r="E132" s="205" t="s">
        <v>19</v>
      </c>
      <c r="F132" s="206" t="s">
        <v>254</v>
      </c>
      <c r="G132" s="204"/>
      <c r="H132" s="207">
        <v>9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3" t="s">
        <v>175</v>
      </c>
      <c r="AU132" s="213" t="s">
        <v>71</v>
      </c>
      <c r="AV132" s="10" t="s">
        <v>81</v>
      </c>
      <c r="AW132" s="10" t="s">
        <v>33</v>
      </c>
      <c r="AX132" s="10" t="s">
        <v>71</v>
      </c>
      <c r="AY132" s="213" t="s">
        <v>171</v>
      </c>
    </row>
    <row r="133" s="10" customFormat="1">
      <c r="A133" s="10"/>
      <c r="B133" s="203"/>
      <c r="C133" s="204"/>
      <c r="D133" s="198" t="s">
        <v>175</v>
      </c>
      <c r="E133" s="205" t="s">
        <v>19</v>
      </c>
      <c r="F133" s="206" t="s">
        <v>255</v>
      </c>
      <c r="G133" s="204"/>
      <c r="H133" s="207">
        <v>20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3" t="s">
        <v>175</v>
      </c>
      <c r="AU133" s="213" t="s">
        <v>71</v>
      </c>
      <c r="AV133" s="10" t="s">
        <v>81</v>
      </c>
      <c r="AW133" s="10" t="s">
        <v>33</v>
      </c>
      <c r="AX133" s="10" t="s">
        <v>71</v>
      </c>
      <c r="AY133" s="213" t="s">
        <v>171</v>
      </c>
    </row>
    <row r="134" s="10" customFormat="1">
      <c r="A134" s="10"/>
      <c r="B134" s="203"/>
      <c r="C134" s="204"/>
      <c r="D134" s="198" t="s">
        <v>175</v>
      </c>
      <c r="E134" s="205" t="s">
        <v>19</v>
      </c>
      <c r="F134" s="206" t="s">
        <v>256</v>
      </c>
      <c r="G134" s="204"/>
      <c r="H134" s="207">
        <v>17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3" t="s">
        <v>175</v>
      </c>
      <c r="AU134" s="213" t="s">
        <v>71</v>
      </c>
      <c r="AV134" s="10" t="s">
        <v>81</v>
      </c>
      <c r="AW134" s="10" t="s">
        <v>33</v>
      </c>
      <c r="AX134" s="10" t="s">
        <v>71</v>
      </c>
      <c r="AY134" s="213" t="s">
        <v>171</v>
      </c>
    </row>
    <row r="135" s="11" customFormat="1">
      <c r="A135" s="11"/>
      <c r="B135" s="214"/>
      <c r="C135" s="215"/>
      <c r="D135" s="198" t="s">
        <v>175</v>
      </c>
      <c r="E135" s="216" t="s">
        <v>19</v>
      </c>
      <c r="F135" s="217" t="s">
        <v>179</v>
      </c>
      <c r="G135" s="215"/>
      <c r="H135" s="218">
        <v>46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24" t="s">
        <v>175</v>
      </c>
      <c r="AU135" s="224" t="s">
        <v>71</v>
      </c>
      <c r="AV135" s="11" t="s">
        <v>170</v>
      </c>
      <c r="AW135" s="11" t="s">
        <v>33</v>
      </c>
      <c r="AX135" s="11" t="s">
        <v>78</v>
      </c>
      <c r="AY135" s="224" t="s">
        <v>171</v>
      </c>
    </row>
    <row r="136" s="2" customFormat="1">
      <c r="A136" s="38"/>
      <c r="B136" s="39"/>
      <c r="C136" s="185" t="s">
        <v>257</v>
      </c>
      <c r="D136" s="185" t="s">
        <v>165</v>
      </c>
      <c r="E136" s="186" t="s">
        <v>258</v>
      </c>
      <c r="F136" s="187" t="s">
        <v>259</v>
      </c>
      <c r="G136" s="188" t="s">
        <v>212</v>
      </c>
      <c r="H136" s="189">
        <v>12</v>
      </c>
      <c r="I136" s="190"/>
      <c r="J136" s="191">
        <f>ROUND(I136*H136,2)</f>
        <v>0</v>
      </c>
      <c r="K136" s="187" t="s">
        <v>169</v>
      </c>
      <c r="L136" s="44"/>
      <c r="M136" s="192" t="s">
        <v>19</v>
      </c>
      <c r="N136" s="193" t="s">
        <v>42</v>
      </c>
      <c r="O136" s="84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6" t="s">
        <v>170</v>
      </c>
      <c r="AT136" s="196" t="s">
        <v>165</v>
      </c>
      <c r="AU136" s="196" t="s">
        <v>71</v>
      </c>
      <c r="AY136" s="17" t="s">
        <v>171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78</v>
      </c>
      <c r="BK136" s="197">
        <f>ROUND(I136*H136,2)</f>
        <v>0</v>
      </c>
      <c r="BL136" s="17" t="s">
        <v>170</v>
      </c>
      <c r="BM136" s="196" t="s">
        <v>260</v>
      </c>
    </row>
    <row r="137" s="2" customFormat="1">
      <c r="A137" s="38"/>
      <c r="B137" s="39"/>
      <c r="C137" s="40"/>
      <c r="D137" s="198" t="s">
        <v>173</v>
      </c>
      <c r="E137" s="40"/>
      <c r="F137" s="199" t="s">
        <v>261</v>
      </c>
      <c r="G137" s="40"/>
      <c r="H137" s="40"/>
      <c r="I137" s="200"/>
      <c r="J137" s="40"/>
      <c r="K137" s="40"/>
      <c r="L137" s="44"/>
      <c r="M137" s="201"/>
      <c r="N137" s="202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173</v>
      </c>
      <c r="AU137" s="17" t="s">
        <v>71</v>
      </c>
    </row>
    <row r="138" s="10" customFormat="1">
      <c r="A138" s="10"/>
      <c r="B138" s="203"/>
      <c r="C138" s="204"/>
      <c r="D138" s="198" t="s">
        <v>175</v>
      </c>
      <c r="E138" s="205" t="s">
        <v>19</v>
      </c>
      <c r="F138" s="206" t="s">
        <v>262</v>
      </c>
      <c r="G138" s="204"/>
      <c r="H138" s="207">
        <v>8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3" t="s">
        <v>175</v>
      </c>
      <c r="AU138" s="213" t="s">
        <v>71</v>
      </c>
      <c r="AV138" s="10" t="s">
        <v>81</v>
      </c>
      <c r="AW138" s="10" t="s">
        <v>33</v>
      </c>
      <c r="AX138" s="10" t="s">
        <v>71</v>
      </c>
      <c r="AY138" s="213" t="s">
        <v>171</v>
      </c>
    </row>
    <row r="139" s="10" customFormat="1">
      <c r="A139" s="10"/>
      <c r="B139" s="203"/>
      <c r="C139" s="204"/>
      <c r="D139" s="198" t="s">
        <v>175</v>
      </c>
      <c r="E139" s="205" t="s">
        <v>19</v>
      </c>
      <c r="F139" s="206" t="s">
        <v>263</v>
      </c>
      <c r="G139" s="204"/>
      <c r="H139" s="207">
        <v>4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3" t="s">
        <v>175</v>
      </c>
      <c r="AU139" s="213" t="s">
        <v>71</v>
      </c>
      <c r="AV139" s="10" t="s">
        <v>81</v>
      </c>
      <c r="AW139" s="10" t="s">
        <v>33</v>
      </c>
      <c r="AX139" s="10" t="s">
        <v>71</v>
      </c>
      <c r="AY139" s="213" t="s">
        <v>171</v>
      </c>
    </row>
    <row r="140" s="11" customFormat="1">
      <c r="A140" s="11"/>
      <c r="B140" s="214"/>
      <c r="C140" s="215"/>
      <c r="D140" s="198" t="s">
        <v>175</v>
      </c>
      <c r="E140" s="216" t="s">
        <v>19</v>
      </c>
      <c r="F140" s="217" t="s">
        <v>179</v>
      </c>
      <c r="G140" s="215"/>
      <c r="H140" s="218">
        <v>12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T140" s="224" t="s">
        <v>175</v>
      </c>
      <c r="AU140" s="224" t="s">
        <v>71</v>
      </c>
      <c r="AV140" s="11" t="s">
        <v>170</v>
      </c>
      <c r="AW140" s="11" t="s">
        <v>33</v>
      </c>
      <c r="AX140" s="11" t="s">
        <v>78</v>
      </c>
      <c r="AY140" s="224" t="s">
        <v>171</v>
      </c>
    </row>
    <row r="141" s="2" customFormat="1">
      <c r="A141" s="38"/>
      <c r="B141" s="39"/>
      <c r="C141" s="185" t="s">
        <v>264</v>
      </c>
      <c r="D141" s="185" t="s">
        <v>165</v>
      </c>
      <c r="E141" s="186" t="s">
        <v>265</v>
      </c>
      <c r="F141" s="187" t="s">
        <v>266</v>
      </c>
      <c r="G141" s="188" t="s">
        <v>212</v>
      </c>
      <c r="H141" s="189">
        <v>1</v>
      </c>
      <c r="I141" s="190"/>
      <c r="J141" s="191">
        <f>ROUND(I141*H141,2)</f>
        <v>0</v>
      </c>
      <c r="K141" s="187" t="s">
        <v>169</v>
      </c>
      <c r="L141" s="44"/>
      <c r="M141" s="192" t="s">
        <v>19</v>
      </c>
      <c r="N141" s="193" t="s">
        <v>42</v>
      </c>
      <c r="O141" s="84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6" t="s">
        <v>170</v>
      </c>
      <c r="AT141" s="196" t="s">
        <v>165</v>
      </c>
      <c r="AU141" s="196" t="s">
        <v>71</v>
      </c>
      <c r="AY141" s="17" t="s">
        <v>171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78</v>
      </c>
      <c r="BK141" s="197">
        <f>ROUND(I141*H141,2)</f>
        <v>0</v>
      </c>
      <c r="BL141" s="17" t="s">
        <v>170</v>
      </c>
      <c r="BM141" s="196" t="s">
        <v>267</v>
      </c>
    </row>
    <row r="142" s="2" customFormat="1">
      <c r="A142" s="38"/>
      <c r="B142" s="39"/>
      <c r="C142" s="40"/>
      <c r="D142" s="198" t="s">
        <v>173</v>
      </c>
      <c r="E142" s="40"/>
      <c r="F142" s="199" t="s">
        <v>268</v>
      </c>
      <c r="G142" s="40"/>
      <c r="H142" s="40"/>
      <c r="I142" s="200"/>
      <c r="J142" s="40"/>
      <c r="K142" s="40"/>
      <c r="L142" s="44"/>
      <c r="M142" s="201"/>
      <c r="N142" s="20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173</v>
      </c>
      <c r="AU142" s="17" t="s">
        <v>71</v>
      </c>
    </row>
    <row r="143" s="10" customFormat="1">
      <c r="A143" s="10"/>
      <c r="B143" s="203"/>
      <c r="C143" s="204"/>
      <c r="D143" s="198" t="s">
        <v>175</v>
      </c>
      <c r="E143" s="205" t="s">
        <v>19</v>
      </c>
      <c r="F143" s="206" t="s">
        <v>269</v>
      </c>
      <c r="G143" s="204"/>
      <c r="H143" s="207">
        <v>1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13" t="s">
        <v>175</v>
      </c>
      <c r="AU143" s="213" t="s">
        <v>71</v>
      </c>
      <c r="AV143" s="10" t="s">
        <v>81</v>
      </c>
      <c r="AW143" s="10" t="s">
        <v>33</v>
      </c>
      <c r="AX143" s="10" t="s">
        <v>71</v>
      </c>
      <c r="AY143" s="213" t="s">
        <v>171</v>
      </c>
    </row>
    <row r="144" s="11" customFormat="1">
      <c r="A144" s="11"/>
      <c r="B144" s="214"/>
      <c r="C144" s="215"/>
      <c r="D144" s="198" t="s">
        <v>175</v>
      </c>
      <c r="E144" s="216" t="s">
        <v>19</v>
      </c>
      <c r="F144" s="217" t="s">
        <v>179</v>
      </c>
      <c r="G144" s="215"/>
      <c r="H144" s="218">
        <v>1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T144" s="224" t="s">
        <v>175</v>
      </c>
      <c r="AU144" s="224" t="s">
        <v>71</v>
      </c>
      <c r="AV144" s="11" t="s">
        <v>170</v>
      </c>
      <c r="AW144" s="11" t="s">
        <v>33</v>
      </c>
      <c r="AX144" s="11" t="s">
        <v>78</v>
      </c>
      <c r="AY144" s="224" t="s">
        <v>171</v>
      </c>
    </row>
    <row r="145" s="2" customFormat="1">
      <c r="A145" s="38"/>
      <c r="B145" s="39"/>
      <c r="C145" s="185" t="s">
        <v>8</v>
      </c>
      <c r="D145" s="185" t="s">
        <v>165</v>
      </c>
      <c r="E145" s="186" t="s">
        <v>270</v>
      </c>
      <c r="F145" s="187" t="s">
        <v>271</v>
      </c>
      <c r="G145" s="188" t="s">
        <v>212</v>
      </c>
      <c r="H145" s="189">
        <v>80</v>
      </c>
      <c r="I145" s="190"/>
      <c r="J145" s="191">
        <f>ROUND(I145*H145,2)</f>
        <v>0</v>
      </c>
      <c r="K145" s="187" t="s">
        <v>169</v>
      </c>
      <c r="L145" s="44"/>
      <c r="M145" s="192" t="s">
        <v>19</v>
      </c>
      <c r="N145" s="193" t="s">
        <v>42</v>
      </c>
      <c r="O145" s="84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6" t="s">
        <v>170</v>
      </c>
      <c r="AT145" s="196" t="s">
        <v>165</v>
      </c>
      <c r="AU145" s="196" t="s">
        <v>71</v>
      </c>
      <c r="AY145" s="17" t="s">
        <v>171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78</v>
      </c>
      <c r="BK145" s="197">
        <f>ROUND(I145*H145,2)</f>
        <v>0</v>
      </c>
      <c r="BL145" s="17" t="s">
        <v>170</v>
      </c>
      <c r="BM145" s="196" t="s">
        <v>272</v>
      </c>
    </row>
    <row r="146" s="2" customFormat="1">
      <c r="A146" s="38"/>
      <c r="B146" s="39"/>
      <c r="C146" s="40"/>
      <c r="D146" s="198" t="s">
        <v>173</v>
      </c>
      <c r="E146" s="40"/>
      <c r="F146" s="199" t="s">
        <v>273</v>
      </c>
      <c r="G146" s="40"/>
      <c r="H146" s="40"/>
      <c r="I146" s="200"/>
      <c r="J146" s="40"/>
      <c r="K146" s="40"/>
      <c r="L146" s="44"/>
      <c r="M146" s="201"/>
      <c r="N146" s="202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173</v>
      </c>
      <c r="AU146" s="17" t="s">
        <v>71</v>
      </c>
    </row>
    <row r="147" s="10" customFormat="1">
      <c r="A147" s="10"/>
      <c r="B147" s="203"/>
      <c r="C147" s="204"/>
      <c r="D147" s="198" t="s">
        <v>175</v>
      </c>
      <c r="E147" s="205" t="s">
        <v>19</v>
      </c>
      <c r="F147" s="206" t="s">
        <v>274</v>
      </c>
      <c r="G147" s="204"/>
      <c r="H147" s="207">
        <v>2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3" t="s">
        <v>175</v>
      </c>
      <c r="AU147" s="213" t="s">
        <v>71</v>
      </c>
      <c r="AV147" s="10" t="s">
        <v>81</v>
      </c>
      <c r="AW147" s="10" t="s">
        <v>33</v>
      </c>
      <c r="AX147" s="10" t="s">
        <v>71</v>
      </c>
      <c r="AY147" s="213" t="s">
        <v>171</v>
      </c>
    </row>
    <row r="148" s="10" customFormat="1">
      <c r="A148" s="10"/>
      <c r="B148" s="203"/>
      <c r="C148" s="204"/>
      <c r="D148" s="198" t="s">
        <v>175</v>
      </c>
      <c r="E148" s="205" t="s">
        <v>19</v>
      </c>
      <c r="F148" s="206" t="s">
        <v>275</v>
      </c>
      <c r="G148" s="204"/>
      <c r="H148" s="207">
        <v>28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3" t="s">
        <v>175</v>
      </c>
      <c r="AU148" s="213" t="s">
        <v>71</v>
      </c>
      <c r="AV148" s="10" t="s">
        <v>81</v>
      </c>
      <c r="AW148" s="10" t="s">
        <v>33</v>
      </c>
      <c r="AX148" s="10" t="s">
        <v>71</v>
      </c>
      <c r="AY148" s="213" t="s">
        <v>171</v>
      </c>
    </row>
    <row r="149" s="10" customFormat="1">
      <c r="A149" s="10"/>
      <c r="B149" s="203"/>
      <c r="C149" s="204"/>
      <c r="D149" s="198" t="s">
        <v>175</v>
      </c>
      <c r="E149" s="205" t="s">
        <v>19</v>
      </c>
      <c r="F149" s="206" t="s">
        <v>276</v>
      </c>
      <c r="G149" s="204"/>
      <c r="H149" s="207">
        <v>21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13" t="s">
        <v>175</v>
      </c>
      <c r="AU149" s="213" t="s">
        <v>71</v>
      </c>
      <c r="AV149" s="10" t="s">
        <v>81</v>
      </c>
      <c r="AW149" s="10" t="s">
        <v>33</v>
      </c>
      <c r="AX149" s="10" t="s">
        <v>71</v>
      </c>
      <c r="AY149" s="213" t="s">
        <v>171</v>
      </c>
    </row>
    <row r="150" s="10" customFormat="1">
      <c r="A150" s="10"/>
      <c r="B150" s="203"/>
      <c r="C150" s="204"/>
      <c r="D150" s="198" t="s">
        <v>175</v>
      </c>
      <c r="E150" s="205" t="s">
        <v>19</v>
      </c>
      <c r="F150" s="206" t="s">
        <v>254</v>
      </c>
      <c r="G150" s="204"/>
      <c r="H150" s="207">
        <v>9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13" t="s">
        <v>175</v>
      </c>
      <c r="AU150" s="213" t="s">
        <v>71</v>
      </c>
      <c r="AV150" s="10" t="s">
        <v>81</v>
      </c>
      <c r="AW150" s="10" t="s">
        <v>33</v>
      </c>
      <c r="AX150" s="10" t="s">
        <v>71</v>
      </c>
      <c r="AY150" s="213" t="s">
        <v>171</v>
      </c>
    </row>
    <row r="151" s="10" customFormat="1">
      <c r="A151" s="10"/>
      <c r="B151" s="203"/>
      <c r="C151" s="204"/>
      <c r="D151" s="198" t="s">
        <v>175</v>
      </c>
      <c r="E151" s="205" t="s">
        <v>19</v>
      </c>
      <c r="F151" s="206" t="s">
        <v>277</v>
      </c>
      <c r="G151" s="204"/>
      <c r="H151" s="207">
        <v>20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3" t="s">
        <v>175</v>
      </c>
      <c r="AU151" s="213" t="s">
        <v>71</v>
      </c>
      <c r="AV151" s="10" t="s">
        <v>81</v>
      </c>
      <c r="AW151" s="10" t="s">
        <v>33</v>
      </c>
      <c r="AX151" s="10" t="s">
        <v>71</v>
      </c>
      <c r="AY151" s="213" t="s">
        <v>171</v>
      </c>
    </row>
    <row r="152" s="11" customFormat="1">
      <c r="A152" s="11"/>
      <c r="B152" s="214"/>
      <c r="C152" s="215"/>
      <c r="D152" s="198" t="s">
        <v>175</v>
      </c>
      <c r="E152" s="216" t="s">
        <v>19</v>
      </c>
      <c r="F152" s="217" t="s">
        <v>179</v>
      </c>
      <c r="G152" s="215"/>
      <c r="H152" s="218">
        <v>80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24" t="s">
        <v>175</v>
      </c>
      <c r="AU152" s="224" t="s">
        <v>71</v>
      </c>
      <c r="AV152" s="11" t="s">
        <v>170</v>
      </c>
      <c r="AW152" s="11" t="s">
        <v>33</v>
      </c>
      <c r="AX152" s="11" t="s">
        <v>78</v>
      </c>
      <c r="AY152" s="224" t="s">
        <v>171</v>
      </c>
    </row>
    <row r="153" s="2" customFormat="1">
      <c r="A153" s="38"/>
      <c r="B153" s="39"/>
      <c r="C153" s="185" t="s">
        <v>278</v>
      </c>
      <c r="D153" s="185" t="s">
        <v>165</v>
      </c>
      <c r="E153" s="186" t="s">
        <v>279</v>
      </c>
      <c r="F153" s="187" t="s">
        <v>280</v>
      </c>
      <c r="G153" s="188" t="s">
        <v>212</v>
      </c>
      <c r="H153" s="189">
        <v>1</v>
      </c>
      <c r="I153" s="190"/>
      <c r="J153" s="191">
        <f>ROUND(I153*H153,2)</f>
        <v>0</v>
      </c>
      <c r="K153" s="187" t="s">
        <v>169</v>
      </c>
      <c r="L153" s="44"/>
      <c r="M153" s="192" t="s">
        <v>19</v>
      </c>
      <c r="N153" s="193" t="s">
        <v>42</v>
      </c>
      <c r="O153" s="84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6" t="s">
        <v>170</v>
      </c>
      <c r="AT153" s="196" t="s">
        <v>165</v>
      </c>
      <c r="AU153" s="196" t="s">
        <v>71</v>
      </c>
      <c r="AY153" s="17" t="s">
        <v>171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78</v>
      </c>
      <c r="BK153" s="197">
        <f>ROUND(I153*H153,2)</f>
        <v>0</v>
      </c>
      <c r="BL153" s="17" t="s">
        <v>170</v>
      </c>
      <c r="BM153" s="196" t="s">
        <v>281</v>
      </c>
    </row>
    <row r="154" s="2" customFormat="1">
      <c r="A154" s="38"/>
      <c r="B154" s="39"/>
      <c r="C154" s="40"/>
      <c r="D154" s="198" t="s">
        <v>173</v>
      </c>
      <c r="E154" s="40"/>
      <c r="F154" s="199" t="s">
        <v>282</v>
      </c>
      <c r="G154" s="40"/>
      <c r="H154" s="40"/>
      <c r="I154" s="200"/>
      <c r="J154" s="40"/>
      <c r="K154" s="40"/>
      <c r="L154" s="44"/>
      <c r="M154" s="201"/>
      <c r="N154" s="202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173</v>
      </c>
      <c r="AU154" s="17" t="s">
        <v>71</v>
      </c>
    </row>
    <row r="155" s="10" customFormat="1">
      <c r="A155" s="10"/>
      <c r="B155" s="203"/>
      <c r="C155" s="204"/>
      <c r="D155" s="198" t="s">
        <v>175</v>
      </c>
      <c r="E155" s="205" t="s">
        <v>19</v>
      </c>
      <c r="F155" s="206" t="s">
        <v>269</v>
      </c>
      <c r="G155" s="204"/>
      <c r="H155" s="207">
        <v>1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13" t="s">
        <v>175</v>
      </c>
      <c r="AU155" s="213" t="s">
        <v>71</v>
      </c>
      <c r="AV155" s="10" t="s">
        <v>81</v>
      </c>
      <c r="AW155" s="10" t="s">
        <v>33</v>
      </c>
      <c r="AX155" s="10" t="s">
        <v>78</v>
      </c>
      <c r="AY155" s="213" t="s">
        <v>171</v>
      </c>
    </row>
    <row r="156" s="2" customFormat="1">
      <c r="A156" s="38"/>
      <c r="B156" s="39"/>
      <c r="C156" s="185" t="s">
        <v>283</v>
      </c>
      <c r="D156" s="185" t="s">
        <v>165</v>
      </c>
      <c r="E156" s="186" t="s">
        <v>284</v>
      </c>
      <c r="F156" s="187" t="s">
        <v>285</v>
      </c>
      <c r="G156" s="188" t="s">
        <v>168</v>
      </c>
      <c r="H156" s="189">
        <v>553.33299999999997</v>
      </c>
      <c r="I156" s="190"/>
      <c r="J156" s="191">
        <f>ROUND(I156*H156,2)</f>
        <v>0</v>
      </c>
      <c r="K156" s="187" t="s">
        <v>169</v>
      </c>
      <c r="L156" s="44"/>
      <c r="M156" s="192" t="s">
        <v>19</v>
      </c>
      <c r="N156" s="193" t="s">
        <v>42</v>
      </c>
      <c r="O156" s="84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6" t="s">
        <v>170</v>
      </c>
      <c r="AT156" s="196" t="s">
        <v>165</v>
      </c>
      <c r="AU156" s="196" t="s">
        <v>71</v>
      </c>
      <c r="AY156" s="17" t="s">
        <v>171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78</v>
      </c>
      <c r="BK156" s="197">
        <f>ROUND(I156*H156,2)</f>
        <v>0</v>
      </c>
      <c r="BL156" s="17" t="s">
        <v>170</v>
      </c>
      <c r="BM156" s="196" t="s">
        <v>286</v>
      </c>
    </row>
    <row r="157" s="2" customFormat="1">
      <c r="A157" s="38"/>
      <c r="B157" s="39"/>
      <c r="C157" s="40"/>
      <c r="D157" s="198" t="s">
        <v>173</v>
      </c>
      <c r="E157" s="40"/>
      <c r="F157" s="199" t="s">
        <v>287</v>
      </c>
      <c r="G157" s="40"/>
      <c r="H157" s="40"/>
      <c r="I157" s="200"/>
      <c r="J157" s="40"/>
      <c r="K157" s="40"/>
      <c r="L157" s="44"/>
      <c r="M157" s="201"/>
      <c r="N157" s="202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173</v>
      </c>
      <c r="AU157" s="17" t="s">
        <v>71</v>
      </c>
    </row>
    <row r="158" s="10" customFormat="1">
      <c r="A158" s="10"/>
      <c r="B158" s="203"/>
      <c r="C158" s="204"/>
      <c r="D158" s="198" t="s">
        <v>175</v>
      </c>
      <c r="E158" s="205" t="s">
        <v>19</v>
      </c>
      <c r="F158" s="206" t="s">
        <v>288</v>
      </c>
      <c r="G158" s="204"/>
      <c r="H158" s="207">
        <v>553.33299999999997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13" t="s">
        <v>175</v>
      </c>
      <c r="AU158" s="213" t="s">
        <v>71</v>
      </c>
      <c r="AV158" s="10" t="s">
        <v>81</v>
      </c>
      <c r="AW158" s="10" t="s">
        <v>33</v>
      </c>
      <c r="AX158" s="10" t="s">
        <v>78</v>
      </c>
      <c r="AY158" s="213" t="s">
        <v>171</v>
      </c>
    </row>
    <row r="159" s="2" customFormat="1">
      <c r="A159" s="38"/>
      <c r="B159" s="39"/>
      <c r="C159" s="185" t="s">
        <v>289</v>
      </c>
      <c r="D159" s="185" t="s">
        <v>165</v>
      </c>
      <c r="E159" s="186" t="s">
        <v>290</v>
      </c>
      <c r="F159" s="187" t="s">
        <v>291</v>
      </c>
      <c r="G159" s="188" t="s">
        <v>168</v>
      </c>
      <c r="H159" s="189">
        <v>3825</v>
      </c>
      <c r="I159" s="190"/>
      <c r="J159" s="191">
        <f>ROUND(I159*H159,2)</f>
        <v>0</v>
      </c>
      <c r="K159" s="187" t="s">
        <v>169</v>
      </c>
      <c r="L159" s="44"/>
      <c r="M159" s="192" t="s">
        <v>19</v>
      </c>
      <c r="N159" s="193" t="s">
        <v>42</v>
      </c>
      <c r="O159" s="84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6" t="s">
        <v>170</v>
      </c>
      <c r="AT159" s="196" t="s">
        <v>165</v>
      </c>
      <c r="AU159" s="196" t="s">
        <v>71</v>
      </c>
      <c r="AY159" s="17" t="s">
        <v>171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78</v>
      </c>
      <c r="BK159" s="197">
        <f>ROUND(I159*H159,2)</f>
        <v>0</v>
      </c>
      <c r="BL159" s="17" t="s">
        <v>170</v>
      </c>
      <c r="BM159" s="196" t="s">
        <v>292</v>
      </c>
    </row>
    <row r="160" s="2" customFormat="1">
      <c r="A160" s="38"/>
      <c r="B160" s="39"/>
      <c r="C160" s="40"/>
      <c r="D160" s="198" t="s">
        <v>173</v>
      </c>
      <c r="E160" s="40"/>
      <c r="F160" s="199" t="s">
        <v>293</v>
      </c>
      <c r="G160" s="40"/>
      <c r="H160" s="40"/>
      <c r="I160" s="200"/>
      <c r="J160" s="40"/>
      <c r="K160" s="40"/>
      <c r="L160" s="44"/>
      <c r="M160" s="201"/>
      <c r="N160" s="202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173</v>
      </c>
      <c r="AU160" s="17" t="s">
        <v>71</v>
      </c>
    </row>
    <row r="161" s="12" customFormat="1">
      <c r="A161" s="12"/>
      <c r="B161" s="225"/>
      <c r="C161" s="226"/>
      <c r="D161" s="198" t="s">
        <v>175</v>
      </c>
      <c r="E161" s="227" t="s">
        <v>19</v>
      </c>
      <c r="F161" s="228" t="s">
        <v>294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4" t="s">
        <v>175</v>
      </c>
      <c r="AU161" s="234" t="s">
        <v>71</v>
      </c>
      <c r="AV161" s="12" t="s">
        <v>78</v>
      </c>
      <c r="AW161" s="12" t="s">
        <v>33</v>
      </c>
      <c r="AX161" s="12" t="s">
        <v>71</v>
      </c>
      <c r="AY161" s="234" t="s">
        <v>171</v>
      </c>
    </row>
    <row r="162" s="10" customFormat="1">
      <c r="A162" s="10"/>
      <c r="B162" s="203"/>
      <c r="C162" s="204"/>
      <c r="D162" s="198" t="s">
        <v>175</v>
      </c>
      <c r="E162" s="205" t="s">
        <v>19</v>
      </c>
      <c r="F162" s="206" t="s">
        <v>295</v>
      </c>
      <c r="G162" s="204"/>
      <c r="H162" s="207">
        <v>165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3" t="s">
        <v>175</v>
      </c>
      <c r="AU162" s="213" t="s">
        <v>71</v>
      </c>
      <c r="AV162" s="10" t="s">
        <v>81</v>
      </c>
      <c r="AW162" s="10" t="s">
        <v>33</v>
      </c>
      <c r="AX162" s="10" t="s">
        <v>71</v>
      </c>
      <c r="AY162" s="213" t="s">
        <v>171</v>
      </c>
    </row>
    <row r="163" s="10" customFormat="1">
      <c r="A163" s="10"/>
      <c r="B163" s="203"/>
      <c r="C163" s="204"/>
      <c r="D163" s="198" t="s">
        <v>175</v>
      </c>
      <c r="E163" s="205" t="s">
        <v>19</v>
      </c>
      <c r="F163" s="206" t="s">
        <v>296</v>
      </c>
      <c r="G163" s="204"/>
      <c r="H163" s="207">
        <v>330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3" t="s">
        <v>175</v>
      </c>
      <c r="AU163" s="213" t="s">
        <v>71</v>
      </c>
      <c r="AV163" s="10" t="s">
        <v>81</v>
      </c>
      <c r="AW163" s="10" t="s">
        <v>33</v>
      </c>
      <c r="AX163" s="10" t="s">
        <v>71</v>
      </c>
      <c r="AY163" s="213" t="s">
        <v>171</v>
      </c>
    </row>
    <row r="164" s="10" customFormat="1">
      <c r="A164" s="10"/>
      <c r="B164" s="203"/>
      <c r="C164" s="204"/>
      <c r="D164" s="198" t="s">
        <v>175</v>
      </c>
      <c r="E164" s="205" t="s">
        <v>19</v>
      </c>
      <c r="F164" s="206" t="s">
        <v>297</v>
      </c>
      <c r="G164" s="204"/>
      <c r="H164" s="207">
        <v>130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3" t="s">
        <v>175</v>
      </c>
      <c r="AU164" s="213" t="s">
        <v>71</v>
      </c>
      <c r="AV164" s="10" t="s">
        <v>81</v>
      </c>
      <c r="AW164" s="10" t="s">
        <v>33</v>
      </c>
      <c r="AX164" s="10" t="s">
        <v>71</v>
      </c>
      <c r="AY164" s="213" t="s">
        <v>171</v>
      </c>
    </row>
    <row r="165" s="10" customFormat="1">
      <c r="A165" s="10"/>
      <c r="B165" s="203"/>
      <c r="C165" s="204"/>
      <c r="D165" s="198" t="s">
        <v>175</v>
      </c>
      <c r="E165" s="205" t="s">
        <v>19</v>
      </c>
      <c r="F165" s="206" t="s">
        <v>298</v>
      </c>
      <c r="G165" s="204"/>
      <c r="H165" s="207">
        <v>1000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13" t="s">
        <v>175</v>
      </c>
      <c r="AU165" s="213" t="s">
        <v>71</v>
      </c>
      <c r="AV165" s="10" t="s">
        <v>81</v>
      </c>
      <c r="AW165" s="10" t="s">
        <v>33</v>
      </c>
      <c r="AX165" s="10" t="s">
        <v>71</v>
      </c>
      <c r="AY165" s="213" t="s">
        <v>171</v>
      </c>
    </row>
    <row r="166" s="10" customFormat="1">
      <c r="A166" s="10"/>
      <c r="B166" s="203"/>
      <c r="C166" s="204"/>
      <c r="D166" s="198" t="s">
        <v>175</v>
      </c>
      <c r="E166" s="205" t="s">
        <v>19</v>
      </c>
      <c r="F166" s="206" t="s">
        <v>299</v>
      </c>
      <c r="G166" s="204"/>
      <c r="H166" s="207">
        <v>450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3" t="s">
        <v>175</v>
      </c>
      <c r="AU166" s="213" t="s">
        <v>71</v>
      </c>
      <c r="AV166" s="10" t="s">
        <v>81</v>
      </c>
      <c r="AW166" s="10" t="s">
        <v>33</v>
      </c>
      <c r="AX166" s="10" t="s">
        <v>71</v>
      </c>
      <c r="AY166" s="213" t="s">
        <v>171</v>
      </c>
    </row>
    <row r="167" s="10" customFormat="1">
      <c r="A167" s="10"/>
      <c r="B167" s="203"/>
      <c r="C167" s="204"/>
      <c r="D167" s="198" t="s">
        <v>175</v>
      </c>
      <c r="E167" s="205" t="s">
        <v>19</v>
      </c>
      <c r="F167" s="206" t="s">
        <v>300</v>
      </c>
      <c r="G167" s="204"/>
      <c r="H167" s="207">
        <v>1750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13" t="s">
        <v>175</v>
      </c>
      <c r="AU167" s="213" t="s">
        <v>71</v>
      </c>
      <c r="AV167" s="10" t="s">
        <v>81</v>
      </c>
      <c r="AW167" s="10" t="s">
        <v>33</v>
      </c>
      <c r="AX167" s="10" t="s">
        <v>71</v>
      </c>
      <c r="AY167" s="213" t="s">
        <v>171</v>
      </c>
    </row>
    <row r="168" s="11" customFormat="1">
      <c r="A168" s="11"/>
      <c r="B168" s="214"/>
      <c r="C168" s="215"/>
      <c r="D168" s="198" t="s">
        <v>175</v>
      </c>
      <c r="E168" s="216" t="s">
        <v>19</v>
      </c>
      <c r="F168" s="217" t="s">
        <v>179</v>
      </c>
      <c r="G168" s="215"/>
      <c r="H168" s="218">
        <v>3825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T168" s="224" t="s">
        <v>175</v>
      </c>
      <c r="AU168" s="224" t="s">
        <v>71</v>
      </c>
      <c r="AV168" s="11" t="s">
        <v>170</v>
      </c>
      <c r="AW168" s="11" t="s">
        <v>33</v>
      </c>
      <c r="AX168" s="11" t="s">
        <v>78</v>
      </c>
      <c r="AY168" s="224" t="s">
        <v>171</v>
      </c>
    </row>
    <row r="169" s="2" customFormat="1" ht="16.5" customHeight="1">
      <c r="A169" s="38"/>
      <c r="B169" s="39"/>
      <c r="C169" s="185" t="s">
        <v>301</v>
      </c>
      <c r="D169" s="185" t="s">
        <v>165</v>
      </c>
      <c r="E169" s="186" t="s">
        <v>302</v>
      </c>
      <c r="F169" s="187" t="s">
        <v>303</v>
      </c>
      <c r="G169" s="188" t="s">
        <v>304</v>
      </c>
      <c r="H169" s="189">
        <v>5.7380000000000004</v>
      </c>
      <c r="I169" s="190"/>
      <c r="J169" s="191">
        <f>ROUND(I169*H169,2)</f>
        <v>0</v>
      </c>
      <c r="K169" s="187" t="s">
        <v>19</v>
      </c>
      <c r="L169" s="44"/>
      <c r="M169" s="192" t="s">
        <v>19</v>
      </c>
      <c r="N169" s="193" t="s">
        <v>42</v>
      </c>
      <c r="O169" s="84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6" t="s">
        <v>170</v>
      </c>
      <c r="AT169" s="196" t="s">
        <v>165</v>
      </c>
      <c r="AU169" s="196" t="s">
        <v>71</v>
      </c>
      <c r="AY169" s="17" t="s">
        <v>171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78</v>
      </c>
      <c r="BK169" s="197">
        <f>ROUND(I169*H169,2)</f>
        <v>0</v>
      </c>
      <c r="BL169" s="17" t="s">
        <v>170</v>
      </c>
      <c r="BM169" s="196" t="s">
        <v>305</v>
      </c>
    </row>
    <row r="170" s="2" customFormat="1">
      <c r="A170" s="38"/>
      <c r="B170" s="39"/>
      <c r="C170" s="40"/>
      <c r="D170" s="198" t="s">
        <v>173</v>
      </c>
      <c r="E170" s="40"/>
      <c r="F170" s="199" t="s">
        <v>303</v>
      </c>
      <c r="G170" s="40"/>
      <c r="H170" s="40"/>
      <c r="I170" s="200"/>
      <c r="J170" s="40"/>
      <c r="K170" s="40"/>
      <c r="L170" s="44"/>
      <c r="M170" s="201"/>
      <c r="N170" s="202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173</v>
      </c>
      <c r="AU170" s="17" t="s">
        <v>71</v>
      </c>
    </row>
    <row r="171" s="10" customFormat="1">
      <c r="A171" s="10"/>
      <c r="B171" s="203"/>
      <c r="C171" s="204"/>
      <c r="D171" s="198" t="s">
        <v>175</v>
      </c>
      <c r="E171" s="205" t="s">
        <v>19</v>
      </c>
      <c r="F171" s="206" t="s">
        <v>306</v>
      </c>
      <c r="G171" s="204"/>
      <c r="H171" s="207">
        <v>5.7380000000000004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3" t="s">
        <v>175</v>
      </c>
      <c r="AU171" s="213" t="s">
        <v>71</v>
      </c>
      <c r="AV171" s="10" t="s">
        <v>81</v>
      </c>
      <c r="AW171" s="10" t="s">
        <v>33</v>
      </c>
      <c r="AX171" s="10" t="s">
        <v>78</v>
      </c>
      <c r="AY171" s="213" t="s">
        <v>171</v>
      </c>
    </row>
    <row r="172" s="2" customFormat="1" ht="33" customHeight="1">
      <c r="A172" s="38"/>
      <c r="B172" s="39"/>
      <c r="C172" s="185" t="s">
        <v>307</v>
      </c>
      <c r="D172" s="185" t="s">
        <v>165</v>
      </c>
      <c r="E172" s="186" t="s">
        <v>308</v>
      </c>
      <c r="F172" s="187" t="s">
        <v>309</v>
      </c>
      <c r="G172" s="188" t="s">
        <v>310</v>
      </c>
      <c r="H172" s="189">
        <v>12</v>
      </c>
      <c r="I172" s="190"/>
      <c r="J172" s="191">
        <f>ROUND(I172*H172,2)</f>
        <v>0</v>
      </c>
      <c r="K172" s="187" t="s">
        <v>169</v>
      </c>
      <c r="L172" s="44"/>
      <c r="M172" s="192" t="s">
        <v>19</v>
      </c>
      <c r="N172" s="193" t="s">
        <v>42</v>
      </c>
      <c r="O172" s="84"/>
      <c r="P172" s="194">
        <f>O172*H172</f>
        <v>0</v>
      </c>
      <c r="Q172" s="194">
        <v>2.0327999999999999</v>
      </c>
      <c r="R172" s="194">
        <f>Q172*H172</f>
        <v>24.393599999999999</v>
      </c>
      <c r="S172" s="194">
        <v>0</v>
      </c>
      <c r="T172" s="19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6" t="s">
        <v>170</v>
      </c>
      <c r="AT172" s="196" t="s">
        <v>165</v>
      </c>
      <c r="AU172" s="196" t="s">
        <v>71</v>
      </c>
      <c r="AY172" s="17" t="s">
        <v>171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78</v>
      </c>
      <c r="BK172" s="197">
        <f>ROUND(I172*H172,2)</f>
        <v>0</v>
      </c>
      <c r="BL172" s="17" t="s">
        <v>170</v>
      </c>
      <c r="BM172" s="196" t="s">
        <v>311</v>
      </c>
    </row>
    <row r="173" s="2" customFormat="1">
      <c r="A173" s="38"/>
      <c r="B173" s="39"/>
      <c r="C173" s="40"/>
      <c r="D173" s="198" t="s">
        <v>173</v>
      </c>
      <c r="E173" s="40"/>
      <c r="F173" s="199" t="s">
        <v>312</v>
      </c>
      <c r="G173" s="40"/>
      <c r="H173" s="40"/>
      <c r="I173" s="200"/>
      <c r="J173" s="40"/>
      <c r="K173" s="40"/>
      <c r="L173" s="44"/>
      <c r="M173" s="201"/>
      <c r="N173" s="202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173</v>
      </c>
      <c r="AU173" s="17" t="s">
        <v>71</v>
      </c>
    </row>
    <row r="174" s="12" customFormat="1">
      <c r="A174" s="12"/>
      <c r="B174" s="225"/>
      <c r="C174" s="226"/>
      <c r="D174" s="198" t="s">
        <v>175</v>
      </c>
      <c r="E174" s="227" t="s">
        <v>19</v>
      </c>
      <c r="F174" s="228" t="s">
        <v>313</v>
      </c>
      <c r="G174" s="226"/>
      <c r="H174" s="227" t="s">
        <v>19</v>
      </c>
      <c r="I174" s="229"/>
      <c r="J174" s="226"/>
      <c r="K174" s="226"/>
      <c r="L174" s="230"/>
      <c r="M174" s="231"/>
      <c r="N174" s="232"/>
      <c r="O174" s="232"/>
      <c r="P174" s="232"/>
      <c r="Q174" s="232"/>
      <c r="R174" s="232"/>
      <c r="S174" s="232"/>
      <c r="T174" s="233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4" t="s">
        <v>175</v>
      </c>
      <c r="AU174" s="234" t="s">
        <v>71</v>
      </c>
      <c r="AV174" s="12" t="s">
        <v>78</v>
      </c>
      <c r="AW174" s="12" t="s">
        <v>33</v>
      </c>
      <c r="AX174" s="12" t="s">
        <v>71</v>
      </c>
      <c r="AY174" s="234" t="s">
        <v>171</v>
      </c>
    </row>
    <row r="175" s="10" customFormat="1">
      <c r="A175" s="10"/>
      <c r="B175" s="203"/>
      <c r="C175" s="204"/>
      <c r="D175" s="198" t="s">
        <v>175</v>
      </c>
      <c r="E175" s="205" t="s">
        <v>19</v>
      </c>
      <c r="F175" s="206" t="s">
        <v>314</v>
      </c>
      <c r="G175" s="204"/>
      <c r="H175" s="207">
        <v>12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13" t="s">
        <v>175</v>
      </c>
      <c r="AU175" s="213" t="s">
        <v>71</v>
      </c>
      <c r="AV175" s="10" t="s">
        <v>81</v>
      </c>
      <c r="AW175" s="10" t="s">
        <v>33</v>
      </c>
      <c r="AX175" s="10" t="s">
        <v>78</v>
      </c>
      <c r="AY175" s="213" t="s">
        <v>171</v>
      </c>
    </row>
    <row r="176" s="2" customFormat="1">
      <c r="A176" s="38"/>
      <c r="B176" s="39"/>
      <c r="C176" s="185" t="s">
        <v>7</v>
      </c>
      <c r="D176" s="185" t="s">
        <v>165</v>
      </c>
      <c r="E176" s="186" t="s">
        <v>315</v>
      </c>
      <c r="F176" s="187" t="s">
        <v>316</v>
      </c>
      <c r="G176" s="188" t="s">
        <v>304</v>
      </c>
      <c r="H176" s="189">
        <v>4</v>
      </c>
      <c r="I176" s="190"/>
      <c r="J176" s="191">
        <f>ROUND(I176*H176,2)</f>
        <v>0</v>
      </c>
      <c r="K176" s="187" t="s">
        <v>169</v>
      </c>
      <c r="L176" s="44"/>
      <c r="M176" s="192" t="s">
        <v>19</v>
      </c>
      <c r="N176" s="193" t="s">
        <v>42</v>
      </c>
      <c r="O176" s="84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6" t="s">
        <v>170</v>
      </c>
      <c r="AT176" s="196" t="s">
        <v>165</v>
      </c>
      <c r="AU176" s="196" t="s">
        <v>71</v>
      </c>
      <c r="AY176" s="17" t="s">
        <v>171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78</v>
      </c>
      <c r="BK176" s="197">
        <f>ROUND(I176*H176,2)</f>
        <v>0</v>
      </c>
      <c r="BL176" s="17" t="s">
        <v>170</v>
      </c>
      <c r="BM176" s="196" t="s">
        <v>317</v>
      </c>
    </row>
    <row r="177" s="2" customFormat="1">
      <c r="A177" s="38"/>
      <c r="B177" s="39"/>
      <c r="C177" s="40"/>
      <c r="D177" s="198" t="s">
        <v>173</v>
      </c>
      <c r="E177" s="40"/>
      <c r="F177" s="199" t="s">
        <v>318</v>
      </c>
      <c r="G177" s="40"/>
      <c r="H177" s="40"/>
      <c r="I177" s="200"/>
      <c r="J177" s="40"/>
      <c r="K177" s="40"/>
      <c r="L177" s="44"/>
      <c r="M177" s="201"/>
      <c r="N177" s="202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173</v>
      </c>
      <c r="AU177" s="17" t="s">
        <v>71</v>
      </c>
    </row>
    <row r="178" s="12" customFormat="1">
      <c r="A178" s="12"/>
      <c r="B178" s="225"/>
      <c r="C178" s="226"/>
      <c r="D178" s="198" t="s">
        <v>175</v>
      </c>
      <c r="E178" s="227" t="s">
        <v>19</v>
      </c>
      <c r="F178" s="228" t="s">
        <v>319</v>
      </c>
      <c r="G178" s="226"/>
      <c r="H178" s="227" t="s">
        <v>19</v>
      </c>
      <c r="I178" s="229"/>
      <c r="J178" s="226"/>
      <c r="K178" s="226"/>
      <c r="L178" s="230"/>
      <c r="M178" s="231"/>
      <c r="N178" s="232"/>
      <c r="O178" s="232"/>
      <c r="P178" s="232"/>
      <c r="Q178" s="232"/>
      <c r="R178" s="232"/>
      <c r="S178" s="232"/>
      <c r="T178" s="233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4" t="s">
        <v>175</v>
      </c>
      <c r="AU178" s="234" t="s">
        <v>71</v>
      </c>
      <c r="AV178" s="12" t="s">
        <v>78</v>
      </c>
      <c r="AW178" s="12" t="s">
        <v>33</v>
      </c>
      <c r="AX178" s="12" t="s">
        <v>71</v>
      </c>
      <c r="AY178" s="234" t="s">
        <v>171</v>
      </c>
    </row>
    <row r="179" s="10" customFormat="1">
      <c r="A179" s="10"/>
      <c r="B179" s="203"/>
      <c r="C179" s="204"/>
      <c r="D179" s="198" t="s">
        <v>175</v>
      </c>
      <c r="E179" s="205" t="s">
        <v>19</v>
      </c>
      <c r="F179" s="206" t="s">
        <v>320</v>
      </c>
      <c r="G179" s="204"/>
      <c r="H179" s="207">
        <v>4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3" t="s">
        <v>175</v>
      </c>
      <c r="AU179" s="213" t="s">
        <v>71</v>
      </c>
      <c r="AV179" s="10" t="s">
        <v>81</v>
      </c>
      <c r="AW179" s="10" t="s">
        <v>33</v>
      </c>
      <c r="AX179" s="10" t="s">
        <v>78</v>
      </c>
      <c r="AY179" s="213" t="s">
        <v>171</v>
      </c>
    </row>
    <row r="180" s="2" customFormat="1">
      <c r="A180" s="38"/>
      <c r="B180" s="39"/>
      <c r="C180" s="185" t="s">
        <v>321</v>
      </c>
      <c r="D180" s="185" t="s">
        <v>165</v>
      </c>
      <c r="E180" s="186" t="s">
        <v>322</v>
      </c>
      <c r="F180" s="187" t="s">
        <v>323</v>
      </c>
      <c r="G180" s="188" t="s">
        <v>304</v>
      </c>
      <c r="H180" s="189">
        <v>80</v>
      </c>
      <c r="I180" s="190"/>
      <c r="J180" s="191">
        <f>ROUND(I180*H180,2)</f>
        <v>0</v>
      </c>
      <c r="K180" s="187" t="s">
        <v>169</v>
      </c>
      <c r="L180" s="44"/>
      <c r="M180" s="192" t="s">
        <v>19</v>
      </c>
      <c r="N180" s="193" t="s">
        <v>42</v>
      </c>
      <c r="O180" s="84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6" t="s">
        <v>170</v>
      </c>
      <c r="AT180" s="196" t="s">
        <v>165</v>
      </c>
      <c r="AU180" s="196" t="s">
        <v>71</v>
      </c>
      <c r="AY180" s="17" t="s">
        <v>171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78</v>
      </c>
      <c r="BK180" s="197">
        <f>ROUND(I180*H180,2)</f>
        <v>0</v>
      </c>
      <c r="BL180" s="17" t="s">
        <v>170</v>
      </c>
      <c r="BM180" s="196" t="s">
        <v>324</v>
      </c>
    </row>
    <row r="181" s="2" customFormat="1">
      <c r="A181" s="38"/>
      <c r="B181" s="39"/>
      <c r="C181" s="40"/>
      <c r="D181" s="198" t="s">
        <v>173</v>
      </c>
      <c r="E181" s="40"/>
      <c r="F181" s="199" t="s">
        <v>325</v>
      </c>
      <c r="G181" s="40"/>
      <c r="H181" s="40"/>
      <c r="I181" s="200"/>
      <c r="J181" s="40"/>
      <c r="K181" s="40"/>
      <c r="L181" s="44"/>
      <c r="M181" s="201"/>
      <c r="N181" s="202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173</v>
      </c>
      <c r="AU181" s="17" t="s">
        <v>71</v>
      </c>
    </row>
    <row r="182" s="10" customFormat="1">
      <c r="A182" s="10"/>
      <c r="B182" s="203"/>
      <c r="C182" s="204"/>
      <c r="D182" s="198" t="s">
        <v>175</v>
      </c>
      <c r="E182" s="205" t="s">
        <v>19</v>
      </c>
      <c r="F182" s="206" t="s">
        <v>326</v>
      </c>
      <c r="G182" s="204"/>
      <c r="H182" s="207">
        <v>80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13" t="s">
        <v>175</v>
      </c>
      <c r="AU182" s="213" t="s">
        <v>71</v>
      </c>
      <c r="AV182" s="10" t="s">
        <v>81</v>
      </c>
      <c r="AW182" s="10" t="s">
        <v>33</v>
      </c>
      <c r="AX182" s="10" t="s">
        <v>78</v>
      </c>
      <c r="AY182" s="213" t="s">
        <v>171</v>
      </c>
    </row>
    <row r="183" s="2" customFormat="1" ht="33" customHeight="1">
      <c r="A183" s="38"/>
      <c r="B183" s="39"/>
      <c r="C183" s="185" t="s">
        <v>327</v>
      </c>
      <c r="D183" s="185" t="s">
        <v>165</v>
      </c>
      <c r="E183" s="186" t="s">
        <v>328</v>
      </c>
      <c r="F183" s="187" t="s">
        <v>329</v>
      </c>
      <c r="G183" s="188" t="s">
        <v>304</v>
      </c>
      <c r="H183" s="189">
        <v>4</v>
      </c>
      <c r="I183" s="190"/>
      <c r="J183" s="191">
        <f>ROUND(I183*H183,2)</f>
        <v>0</v>
      </c>
      <c r="K183" s="187" t="s">
        <v>169</v>
      </c>
      <c r="L183" s="44"/>
      <c r="M183" s="192" t="s">
        <v>19</v>
      </c>
      <c r="N183" s="193" t="s">
        <v>42</v>
      </c>
      <c r="O183" s="84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6" t="s">
        <v>170</v>
      </c>
      <c r="AT183" s="196" t="s">
        <v>165</v>
      </c>
      <c r="AU183" s="196" t="s">
        <v>71</v>
      </c>
      <c r="AY183" s="17" t="s">
        <v>171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7" t="s">
        <v>78</v>
      </c>
      <c r="BK183" s="197">
        <f>ROUND(I183*H183,2)</f>
        <v>0</v>
      </c>
      <c r="BL183" s="17" t="s">
        <v>170</v>
      </c>
      <c r="BM183" s="196" t="s">
        <v>330</v>
      </c>
    </row>
    <row r="184" s="2" customFormat="1">
      <c r="A184" s="38"/>
      <c r="B184" s="39"/>
      <c r="C184" s="40"/>
      <c r="D184" s="198" t="s">
        <v>173</v>
      </c>
      <c r="E184" s="40"/>
      <c r="F184" s="199" t="s">
        <v>331</v>
      </c>
      <c r="G184" s="40"/>
      <c r="H184" s="40"/>
      <c r="I184" s="200"/>
      <c r="J184" s="40"/>
      <c r="K184" s="40"/>
      <c r="L184" s="44"/>
      <c r="M184" s="201"/>
      <c r="N184" s="202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173</v>
      </c>
      <c r="AU184" s="17" t="s">
        <v>71</v>
      </c>
    </row>
    <row r="185" s="2" customFormat="1" ht="33" customHeight="1">
      <c r="A185" s="38"/>
      <c r="B185" s="39"/>
      <c r="C185" s="185" t="s">
        <v>332</v>
      </c>
      <c r="D185" s="185" t="s">
        <v>165</v>
      </c>
      <c r="E185" s="186" t="s">
        <v>333</v>
      </c>
      <c r="F185" s="187" t="s">
        <v>334</v>
      </c>
      <c r="G185" s="188" t="s">
        <v>168</v>
      </c>
      <c r="H185" s="189">
        <v>1600</v>
      </c>
      <c r="I185" s="190"/>
      <c r="J185" s="191">
        <f>ROUND(I185*H185,2)</f>
        <v>0</v>
      </c>
      <c r="K185" s="187" t="s">
        <v>169</v>
      </c>
      <c r="L185" s="44"/>
      <c r="M185" s="192" t="s">
        <v>19</v>
      </c>
      <c r="N185" s="193" t="s">
        <v>42</v>
      </c>
      <c r="O185" s="84"/>
      <c r="P185" s="194">
        <f>O185*H185</f>
        <v>0</v>
      </c>
      <c r="Q185" s="194">
        <v>2.9999999999999999E-07</v>
      </c>
      <c r="R185" s="194">
        <f>Q185*H185</f>
        <v>0.00047999999999999996</v>
      </c>
      <c r="S185" s="194">
        <v>0</v>
      </c>
      <c r="T185" s="19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6" t="s">
        <v>170</v>
      </c>
      <c r="AT185" s="196" t="s">
        <v>165</v>
      </c>
      <c r="AU185" s="196" t="s">
        <v>71</v>
      </c>
      <c r="AY185" s="17" t="s">
        <v>171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78</v>
      </c>
      <c r="BK185" s="197">
        <f>ROUND(I185*H185,2)</f>
        <v>0</v>
      </c>
      <c r="BL185" s="17" t="s">
        <v>170</v>
      </c>
      <c r="BM185" s="196" t="s">
        <v>335</v>
      </c>
    </row>
    <row r="186" s="2" customFormat="1">
      <c r="A186" s="38"/>
      <c r="B186" s="39"/>
      <c r="C186" s="40"/>
      <c r="D186" s="198" t="s">
        <v>173</v>
      </c>
      <c r="E186" s="40"/>
      <c r="F186" s="199" t="s">
        <v>336</v>
      </c>
      <c r="G186" s="40"/>
      <c r="H186" s="40"/>
      <c r="I186" s="200"/>
      <c r="J186" s="40"/>
      <c r="K186" s="40"/>
      <c r="L186" s="44"/>
      <c r="M186" s="201"/>
      <c r="N186" s="202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173</v>
      </c>
      <c r="AU186" s="17" t="s">
        <v>71</v>
      </c>
    </row>
    <row r="187" s="10" customFormat="1">
      <c r="A187" s="10"/>
      <c r="B187" s="203"/>
      <c r="C187" s="204"/>
      <c r="D187" s="198" t="s">
        <v>175</v>
      </c>
      <c r="E187" s="205" t="s">
        <v>19</v>
      </c>
      <c r="F187" s="206" t="s">
        <v>337</v>
      </c>
      <c r="G187" s="204"/>
      <c r="H187" s="207">
        <v>1600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13" t="s">
        <v>175</v>
      </c>
      <c r="AU187" s="213" t="s">
        <v>71</v>
      </c>
      <c r="AV187" s="10" t="s">
        <v>81</v>
      </c>
      <c r="AW187" s="10" t="s">
        <v>33</v>
      </c>
      <c r="AX187" s="10" t="s">
        <v>78</v>
      </c>
      <c r="AY187" s="213" t="s">
        <v>171</v>
      </c>
    </row>
    <row r="188" s="2" customFormat="1">
      <c r="A188" s="38"/>
      <c r="B188" s="39"/>
      <c r="C188" s="185" t="s">
        <v>338</v>
      </c>
      <c r="D188" s="185" t="s">
        <v>165</v>
      </c>
      <c r="E188" s="186" t="s">
        <v>339</v>
      </c>
      <c r="F188" s="187" t="s">
        <v>340</v>
      </c>
      <c r="G188" s="188" t="s">
        <v>168</v>
      </c>
      <c r="H188" s="189">
        <v>533.33299999999997</v>
      </c>
      <c r="I188" s="190"/>
      <c r="J188" s="191">
        <f>ROUND(I188*H188,2)</f>
        <v>0</v>
      </c>
      <c r="K188" s="187" t="s">
        <v>169</v>
      </c>
      <c r="L188" s="44"/>
      <c r="M188" s="192" t="s">
        <v>19</v>
      </c>
      <c r="N188" s="193" t="s">
        <v>42</v>
      </c>
      <c r="O188" s="84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6" t="s">
        <v>170</v>
      </c>
      <c r="AT188" s="196" t="s">
        <v>165</v>
      </c>
      <c r="AU188" s="196" t="s">
        <v>71</v>
      </c>
      <c r="AY188" s="17" t="s">
        <v>171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78</v>
      </c>
      <c r="BK188" s="197">
        <f>ROUND(I188*H188,2)</f>
        <v>0</v>
      </c>
      <c r="BL188" s="17" t="s">
        <v>170</v>
      </c>
      <c r="BM188" s="196" t="s">
        <v>341</v>
      </c>
    </row>
    <row r="189" s="2" customFormat="1">
      <c r="A189" s="38"/>
      <c r="B189" s="39"/>
      <c r="C189" s="40"/>
      <c r="D189" s="198" t="s">
        <v>173</v>
      </c>
      <c r="E189" s="40"/>
      <c r="F189" s="199" t="s">
        <v>342</v>
      </c>
      <c r="G189" s="40"/>
      <c r="H189" s="40"/>
      <c r="I189" s="200"/>
      <c r="J189" s="40"/>
      <c r="K189" s="40"/>
      <c r="L189" s="44"/>
      <c r="M189" s="201"/>
      <c r="N189" s="202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173</v>
      </c>
      <c r="AU189" s="17" t="s">
        <v>71</v>
      </c>
    </row>
    <row r="190" s="10" customFormat="1">
      <c r="A190" s="10"/>
      <c r="B190" s="203"/>
      <c r="C190" s="204"/>
      <c r="D190" s="198" t="s">
        <v>175</v>
      </c>
      <c r="E190" s="205" t="s">
        <v>19</v>
      </c>
      <c r="F190" s="206" t="s">
        <v>343</v>
      </c>
      <c r="G190" s="204"/>
      <c r="H190" s="207">
        <v>533.33299999999997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13" t="s">
        <v>175</v>
      </c>
      <c r="AU190" s="213" t="s">
        <v>71</v>
      </c>
      <c r="AV190" s="10" t="s">
        <v>81</v>
      </c>
      <c r="AW190" s="10" t="s">
        <v>33</v>
      </c>
      <c r="AX190" s="10" t="s">
        <v>78</v>
      </c>
      <c r="AY190" s="213" t="s">
        <v>171</v>
      </c>
    </row>
    <row r="191" s="2" customFormat="1" ht="16.5" customHeight="1">
      <c r="A191" s="38"/>
      <c r="B191" s="39"/>
      <c r="C191" s="185" t="s">
        <v>344</v>
      </c>
      <c r="D191" s="185" t="s">
        <v>165</v>
      </c>
      <c r="E191" s="186" t="s">
        <v>345</v>
      </c>
      <c r="F191" s="187" t="s">
        <v>346</v>
      </c>
      <c r="G191" s="188" t="s">
        <v>168</v>
      </c>
      <c r="H191" s="189">
        <v>1066.6669999999999</v>
      </c>
      <c r="I191" s="190"/>
      <c r="J191" s="191">
        <f>ROUND(I191*H191,2)</f>
        <v>0</v>
      </c>
      <c r="K191" s="187" t="s">
        <v>169</v>
      </c>
      <c r="L191" s="44"/>
      <c r="M191" s="192" t="s">
        <v>19</v>
      </c>
      <c r="N191" s="193" t="s">
        <v>42</v>
      </c>
      <c r="O191" s="84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6" t="s">
        <v>170</v>
      </c>
      <c r="AT191" s="196" t="s">
        <v>165</v>
      </c>
      <c r="AU191" s="196" t="s">
        <v>71</v>
      </c>
      <c r="AY191" s="17" t="s">
        <v>171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78</v>
      </c>
      <c r="BK191" s="197">
        <f>ROUND(I191*H191,2)</f>
        <v>0</v>
      </c>
      <c r="BL191" s="17" t="s">
        <v>170</v>
      </c>
      <c r="BM191" s="196" t="s">
        <v>347</v>
      </c>
    </row>
    <row r="192" s="2" customFormat="1">
      <c r="A192" s="38"/>
      <c r="B192" s="39"/>
      <c r="C192" s="40"/>
      <c r="D192" s="198" t="s">
        <v>173</v>
      </c>
      <c r="E192" s="40"/>
      <c r="F192" s="199" t="s">
        <v>348</v>
      </c>
      <c r="G192" s="40"/>
      <c r="H192" s="40"/>
      <c r="I192" s="200"/>
      <c r="J192" s="40"/>
      <c r="K192" s="40"/>
      <c r="L192" s="44"/>
      <c r="M192" s="201"/>
      <c r="N192" s="202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173</v>
      </c>
      <c r="AU192" s="17" t="s">
        <v>71</v>
      </c>
    </row>
    <row r="193" s="10" customFormat="1">
      <c r="A193" s="10"/>
      <c r="B193" s="203"/>
      <c r="C193" s="204"/>
      <c r="D193" s="198" t="s">
        <v>175</v>
      </c>
      <c r="E193" s="205" t="s">
        <v>19</v>
      </c>
      <c r="F193" s="206" t="s">
        <v>349</v>
      </c>
      <c r="G193" s="204"/>
      <c r="H193" s="207">
        <v>1066.6669999999999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13" t="s">
        <v>175</v>
      </c>
      <c r="AU193" s="213" t="s">
        <v>71</v>
      </c>
      <c r="AV193" s="10" t="s">
        <v>81</v>
      </c>
      <c r="AW193" s="10" t="s">
        <v>33</v>
      </c>
      <c r="AX193" s="10" t="s">
        <v>78</v>
      </c>
      <c r="AY193" s="213" t="s">
        <v>171</v>
      </c>
    </row>
    <row r="194" s="2" customFormat="1">
      <c r="A194" s="38"/>
      <c r="B194" s="39"/>
      <c r="C194" s="185" t="s">
        <v>350</v>
      </c>
      <c r="D194" s="185" t="s">
        <v>165</v>
      </c>
      <c r="E194" s="186" t="s">
        <v>351</v>
      </c>
      <c r="F194" s="187" t="s">
        <v>352</v>
      </c>
      <c r="G194" s="188" t="s">
        <v>168</v>
      </c>
      <c r="H194" s="189">
        <v>1600</v>
      </c>
      <c r="I194" s="190"/>
      <c r="J194" s="191">
        <f>ROUND(I194*H194,2)</f>
        <v>0</v>
      </c>
      <c r="K194" s="187" t="s">
        <v>169</v>
      </c>
      <c r="L194" s="44"/>
      <c r="M194" s="192" t="s">
        <v>19</v>
      </c>
      <c r="N194" s="193" t="s">
        <v>42</v>
      </c>
      <c r="O194" s="84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6" t="s">
        <v>170</v>
      </c>
      <c r="AT194" s="196" t="s">
        <v>165</v>
      </c>
      <c r="AU194" s="196" t="s">
        <v>71</v>
      </c>
      <c r="AY194" s="17" t="s">
        <v>171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78</v>
      </c>
      <c r="BK194" s="197">
        <f>ROUND(I194*H194,2)</f>
        <v>0</v>
      </c>
      <c r="BL194" s="17" t="s">
        <v>170</v>
      </c>
      <c r="BM194" s="196" t="s">
        <v>353</v>
      </c>
    </row>
    <row r="195" s="2" customFormat="1">
      <c r="A195" s="38"/>
      <c r="B195" s="39"/>
      <c r="C195" s="40"/>
      <c r="D195" s="198" t="s">
        <v>173</v>
      </c>
      <c r="E195" s="40"/>
      <c r="F195" s="199" t="s">
        <v>354</v>
      </c>
      <c r="G195" s="40"/>
      <c r="H195" s="40"/>
      <c r="I195" s="200"/>
      <c r="J195" s="40"/>
      <c r="K195" s="40"/>
      <c r="L195" s="44"/>
      <c r="M195" s="201"/>
      <c r="N195" s="202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173</v>
      </c>
      <c r="AU195" s="17" t="s">
        <v>71</v>
      </c>
    </row>
    <row r="196" s="10" customFormat="1">
      <c r="A196" s="10"/>
      <c r="B196" s="203"/>
      <c r="C196" s="204"/>
      <c r="D196" s="198" t="s">
        <v>175</v>
      </c>
      <c r="E196" s="205" t="s">
        <v>19</v>
      </c>
      <c r="F196" s="206" t="s">
        <v>337</v>
      </c>
      <c r="G196" s="204"/>
      <c r="H196" s="207">
        <v>1600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13" t="s">
        <v>175</v>
      </c>
      <c r="AU196" s="213" t="s">
        <v>71</v>
      </c>
      <c r="AV196" s="10" t="s">
        <v>81</v>
      </c>
      <c r="AW196" s="10" t="s">
        <v>33</v>
      </c>
      <c r="AX196" s="10" t="s">
        <v>78</v>
      </c>
      <c r="AY196" s="213" t="s">
        <v>171</v>
      </c>
    </row>
    <row r="197" s="2" customFormat="1" ht="16.5" customHeight="1">
      <c r="A197" s="38"/>
      <c r="B197" s="39"/>
      <c r="C197" s="235" t="s">
        <v>355</v>
      </c>
      <c r="D197" s="235" t="s">
        <v>356</v>
      </c>
      <c r="E197" s="236" t="s">
        <v>357</v>
      </c>
      <c r="F197" s="237" t="s">
        <v>358</v>
      </c>
      <c r="G197" s="238" t="s">
        <v>359</v>
      </c>
      <c r="H197" s="239">
        <v>40</v>
      </c>
      <c r="I197" s="240"/>
      <c r="J197" s="241">
        <f>ROUND(I197*H197,2)</f>
        <v>0</v>
      </c>
      <c r="K197" s="237" t="s">
        <v>169</v>
      </c>
      <c r="L197" s="242"/>
      <c r="M197" s="243" t="s">
        <v>19</v>
      </c>
      <c r="N197" s="244" t="s">
        <v>42</v>
      </c>
      <c r="O197" s="84"/>
      <c r="P197" s="194">
        <f>O197*H197</f>
        <v>0</v>
      </c>
      <c r="Q197" s="194">
        <v>0.001</v>
      </c>
      <c r="R197" s="194">
        <f>Q197*H197</f>
        <v>0.040000000000000001</v>
      </c>
      <c r="S197" s="194">
        <v>0</v>
      </c>
      <c r="T197" s="19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6" t="s">
        <v>222</v>
      </c>
      <c r="AT197" s="196" t="s">
        <v>356</v>
      </c>
      <c r="AU197" s="196" t="s">
        <v>71</v>
      </c>
      <c r="AY197" s="17" t="s">
        <v>171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7" t="s">
        <v>78</v>
      </c>
      <c r="BK197" s="197">
        <f>ROUND(I197*H197,2)</f>
        <v>0</v>
      </c>
      <c r="BL197" s="17" t="s">
        <v>170</v>
      </c>
      <c r="BM197" s="196" t="s">
        <v>360</v>
      </c>
    </row>
    <row r="198" s="2" customFormat="1">
      <c r="A198" s="38"/>
      <c r="B198" s="39"/>
      <c r="C198" s="40"/>
      <c r="D198" s="198" t="s">
        <v>173</v>
      </c>
      <c r="E198" s="40"/>
      <c r="F198" s="199" t="s">
        <v>358</v>
      </c>
      <c r="G198" s="40"/>
      <c r="H198" s="40"/>
      <c r="I198" s="200"/>
      <c r="J198" s="40"/>
      <c r="K198" s="40"/>
      <c r="L198" s="44"/>
      <c r="M198" s="201"/>
      <c r="N198" s="202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173</v>
      </c>
      <c r="AU198" s="17" t="s">
        <v>71</v>
      </c>
    </row>
    <row r="199" s="10" customFormat="1">
      <c r="A199" s="10"/>
      <c r="B199" s="203"/>
      <c r="C199" s="204"/>
      <c r="D199" s="198" t="s">
        <v>175</v>
      </c>
      <c r="E199" s="205" t="s">
        <v>19</v>
      </c>
      <c r="F199" s="206" t="s">
        <v>361</v>
      </c>
      <c r="G199" s="204"/>
      <c r="H199" s="207">
        <v>40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13" t="s">
        <v>175</v>
      </c>
      <c r="AU199" s="213" t="s">
        <v>71</v>
      </c>
      <c r="AV199" s="10" t="s">
        <v>81</v>
      </c>
      <c r="AW199" s="10" t="s">
        <v>33</v>
      </c>
      <c r="AX199" s="10" t="s">
        <v>78</v>
      </c>
      <c r="AY199" s="213" t="s">
        <v>171</v>
      </c>
    </row>
    <row r="200" s="2" customFormat="1" ht="33" customHeight="1">
      <c r="A200" s="38"/>
      <c r="B200" s="39"/>
      <c r="C200" s="185" t="s">
        <v>362</v>
      </c>
      <c r="D200" s="185" t="s">
        <v>165</v>
      </c>
      <c r="E200" s="186" t="s">
        <v>363</v>
      </c>
      <c r="F200" s="187" t="s">
        <v>364</v>
      </c>
      <c r="G200" s="188" t="s">
        <v>212</v>
      </c>
      <c r="H200" s="189">
        <v>50</v>
      </c>
      <c r="I200" s="190"/>
      <c r="J200" s="191">
        <f>ROUND(I200*H200,2)</f>
        <v>0</v>
      </c>
      <c r="K200" s="187" t="s">
        <v>169</v>
      </c>
      <c r="L200" s="44"/>
      <c r="M200" s="192" t="s">
        <v>19</v>
      </c>
      <c r="N200" s="193" t="s">
        <v>42</v>
      </c>
      <c r="O200" s="84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6" t="s">
        <v>170</v>
      </c>
      <c r="AT200" s="196" t="s">
        <v>165</v>
      </c>
      <c r="AU200" s="196" t="s">
        <v>71</v>
      </c>
      <c r="AY200" s="17" t="s">
        <v>171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7" t="s">
        <v>78</v>
      </c>
      <c r="BK200" s="197">
        <f>ROUND(I200*H200,2)</f>
        <v>0</v>
      </c>
      <c r="BL200" s="17" t="s">
        <v>170</v>
      </c>
      <c r="BM200" s="196" t="s">
        <v>365</v>
      </c>
    </row>
    <row r="201" s="2" customFormat="1">
      <c r="A201" s="38"/>
      <c r="B201" s="39"/>
      <c r="C201" s="40"/>
      <c r="D201" s="198" t="s">
        <v>173</v>
      </c>
      <c r="E201" s="40"/>
      <c r="F201" s="199" t="s">
        <v>366</v>
      </c>
      <c r="G201" s="40"/>
      <c r="H201" s="40"/>
      <c r="I201" s="200"/>
      <c r="J201" s="40"/>
      <c r="K201" s="40"/>
      <c r="L201" s="44"/>
      <c r="M201" s="201"/>
      <c r="N201" s="202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173</v>
      </c>
      <c r="AU201" s="17" t="s">
        <v>71</v>
      </c>
    </row>
    <row r="202" s="2" customFormat="1" ht="33" customHeight="1">
      <c r="A202" s="38"/>
      <c r="B202" s="39"/>
      <c r="C202" s="185" t="s">
        <v>367</v>
      </c>
      <c r="D202" s="185" t="s">
        <v>165</v>
      </c>
      <c r="E202" s="186" t="s">
        <v>368</v>
      </c>
      <c r="F202" s="187" t="s">
        <v>369</v>
      </c>
      <c r="G202" s="188" t="s">
        <v>212</v>
      </c>
      <c r="H202" s="189">
        <v>77</v>
      </c>
      <c r="I202" s="190"/>
      <c r="J202" s="191">
        <f>ROUND(I202*H202,2)</f>
        <v>0</v>
      </c>
      <c r="K202" s="187" t="s">
        <v>169</v>
      </c>
      <c r="L202" s="44"/>
      <c r="M202" s="192" t="s">
        <v>19</v>
      </c>
      <c r="N202" s="193" t="s">
        <v>42</v>
      </c>
      <c r="O202" s="84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6" t="s">
        <v>170</v>
      </c>
      <c r="AT202" s="196" t="s">
        <v>165</v>
      </c>
      <c r="AU202" s="196" t="s">
        <v>71</v>
      </c>
      <c r="AY202" s="17" t="s">
        <v>171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78</v>
      </c>
      <c r="BK202" s="197">
        <f>ROUND(I202*H202,2)</f>
        <v>0</v>
      </c>
      <c r="BL202" s="17" t="s">
        <v>170</v>
      </c>
      <c r="BM202" s="196" t="s">
        <v>370</v>
      </c>
    </row>
    <row r="203" s="2" customFormat="1">
      <c r="A203" s="38"/>
      <c r="B203" s="39"/>
      <c r="C203" s="40"/>
      <c r="D203" s="198" t="s">
        <v>173</v>
      </c>
      <c r="E203" s="40"/>
      <c r="F203" s="199" t="s">
        <v>371</v>
      </c>
      <c r="G203" s="40"/>
      <c r="H203" s="40"/>
      <c r="I203" s="200"/>
      <c r="J203" s="40"/>
      <c r="K203" s="40"/>
      <c r="L203" s="44"/>
      <c r="M203" s="201"/>
      <c r="N203" s="202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173</v>
      </c>
      <c r="AU203" s="17" t="s">
        <v>71</v>
      </c>
    </row>
    <row r="204" s="2" customFormat="1">
      <c r="A204" s="38"/>
      <c r="B204" s="39"/>
      <c r="C204" s="185" t="s">
        <v>372</v>
      </c>
      <c r="D204" s="185" t="s">
        <v>165</v>
      </c>
      <c r="E204" s="186" t="s">
        <v>373</v>
      </c>
      <c r="F204" s="187" t="s">
        <v>374</v>
      </c>
      <c r="G204" s="188" t="s">
        <v>304</v>
      </c>
      <c r="H204" s="189">
        <v>0.036999999999999998</v>
      </c>
      <c r="I204" s="190"/>
      <c r="J204" s="191">
        <f>ROUND(I204*H204,2)</f>
        <v>0</v>
      </c>
      <c r="K204" s="187" t="s">
        <v>19</v>
      </c>
      <c r="L204" s="44"/>
      <c r="M204" s="192" t="s">
        <v>19</v>
      </c>
      <c r="N204" s="193" t="s">
        <v>42</v>
      </c>
      <c r="O204" s="84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6" t="s">
        <v>170</v>
      </c>
      <c r="AT204" s="196" t="s">
        <v>165</v>
      </c>
      <c r="AU204" s="196" t="s">
        <v>71</v>
      </c>
      <c r="AY204" s="17" t="s">
        <v>171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7" t="s">
        <v>78</v>
      </c>
      <c r="BK204" s="197">
        <f>ROUND(I204*H204,2)</f>
        <v>0</v>
      </c>
      <c r="BL204" s="17" t="s">
        <v>170</v>
      </c>
      <c r="BM204" s="196" t="s">
        <v>375</v>
      </c>
    </row>
    <row r="205" s="2" customFormat="1">
      <c r="A205" s="38"/>
      <c r="B205" s="39"/>
      <c r="C205" s="40"/>
      <c r="D205" s="198" t="s">
        <v>173</v>
      </c>
      <c r="E205" s="40"/>
      <c r="F205" s="199" t="s">
        <v>376</v>
      </c>
      <c r="G205" s="40"/>
      <c r="H205" s="40"/>
      <c r="I205" s="200"/>
      <c r="J205" s="40"/>
      <c r="K205" s="40"/>
      <c r="L205" s="44"/>
      <c r="M205" s="201"/>
      <c r="N205" s="202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173</v>
      </c>
      <c r="AU205" s="17" t="s">
        <v>71</v>
      </c>
    </row>
    <row r="206" s="10" customFormat="1">
      <c r="A206" s="10"/>
      <c r="B206" s="203"/>
      <c r="C206" s="204"/>
      <c r="D206" s="198" t="s">
        <v>175</v>
      </c>
      <c r="E206" s="205" t="s">
        <v>19</v>
      </c>
      <c r="F206" s="206" t="s">
        <v>377</v>
      </c>
      <c r="G206" s="204"/>
      <c r="H206" s="207">
        <v>0.036999999999999998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13" t="s">
        <v>175</v>
      </c>
      <c r="AU206" s="213" t="s">
        <v>71</v>
      </c>
      <c r="AV206" s="10" t="s">
        <v>81</v>
      </c>
      <c r="AW206" s="10" t="s">
        <v>33</v>
      </c>
      <c r="AX206" s="10" t="s">
        <v>78</v>
      </c>
      <c r="AY206" s="213" t="s">
        <v>171</v>
      </c>
    </row>
    <row r="207" s="2" customFormat="1">
      <c r="A207" s="38"/>
      <c r="B207" s="39"/>
      <c r="C207" s="235" t="s">
        <v>378</v>
      </c>
      <c r="D207" s="235" t="s">
        <v>356</v>
      </c>
      <c r="E207" s="236" t="s">
        <v>379</v>
      </c>
      <c r="F207" s="237" t="s">
        <v>380</v>
      </c>
      <c r="G207" s="238" t="s">
        <v>359</v>
      </c>
      <c r="H207" s="239">
        <v>37.399999999999999</v>
      </c>
      <c r="I207" s="240"/>
      <c r="J207" s="241">
        <f>ROUND(I207*H207,2)</f>
        <v>0</v>
      </c>
      <c r="K207" s="237" t="s">
        <v>19</v>
      </c>
      <c r="L207" s="242"/>
      <c r="M207" s="243" t="s">
        <v>19</v>
      </c>
      <c r="N207" s="244" t="s">
        <v>42</v>
      </c>
      <c r="O207" s="84"/>
      <c r="P207" s="194">
        <f>O207*H207</f>
        <v>0</v>
      </c>
      <c r="Q207" s="194">
        <v>0.001</v>
      </c>
      <c r="R207" s="194">
        <f>Q207*H207</f>
        <v>0.037400000000000003</v>
      </c>
      <c r="S207" s="194">
        <v>0</v>
      </c>
      <c r="T207" s="19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6" t="s">
        <v>222</v>
      </c>
      <c r="AT207" s="196" t="s">
        <v>356</v>
      </c>
      <c r="AU207" s="196" t="s">
        <v>71</v>
      </c>
      <c r="AY207" s="17" t="s">
        <v>171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7" t="s">
        <v>78</v>
      </c>
      <c r="BK207" s="197">
        <f>ROUND(I207*H207,2)</f>
        <v>0</v>
      </c>
      <c r="BL207" s="17" t="s">
        <v>170</v>
      </c>
      <c r="BM207" s="196" t="s">
        <v>381</v>
      </c>
    </row>
    <row r="208" s="2" customFormat="1">
      <c r="A208" s="38"/>
      <c r="B208" s="39"/>
      <c r="C208" s="40"/>
      <c r="D208" s="198" t="s">
        <v>173</v>
      </c>
      <c r="E208" s="40"/>
      <c r="F208" s="199" t="s">
        <v>380</v>
      </c>
      <c r="G208" s="40"/>
      <c r="H208" s="40"/>
      <c r="I208" s="200"/>
      <c r="J208" s="40"/>
      <c r="K208" s="40"/>
      <c r="L208" s="44"/>
      <c r="M208" s="201"/>
      <c r="N208" s="202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173</v>
      </c>
      <c r="AU208" s="17" t="s">
        <v>71</v>
      </c>
    </row>
    <row r="209" s="10" customFormat="1">
      <c r="A209" s="10"/>
      <c r="B209" s="203"/>
      <c r="C209" s="204"/>
      <c r="D209" s="198" t="s">
        <v>175</v>
      </c>
      <c r="E209" s="205" t="s">
        <v>19</v>
      </c>
      <c r="F209" s="206" t="s">
        <v>382</v>
      </c>
      <c r="G209" s="204"/>
      <c r="H209" s="207">
        <v>37.399999999999999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13" t="s">
        <v>175</v>
      </c>
      <c r="AU209" s="213" t="s">
        <v>71</v>
      </c>
      <c r="AV209" s="10" t="s">
        <v>81</v>
      </c>
      <c r="AW209" s="10" t="s">
        <v>33</v>
      </c>
      <c r="AX209" s="10" t="s">
        <v>78</v>
      </c>
      <c r="AY209" s="213" t="s">
        <v>171</v>
      </c>
    </row>
    <row r="210" s="2" customFormat="1">
      <c r="A210" s="38"/>
      <c r="B210" s="39"/>
      <c r="C210" s="185" t="s">
        <v>383</v>
      </c>
      <c r="D210" s="185" t="s">
        <v>165</v>
      </c>
      <c r="E210" s="186" t="s">
        <v>384</v>
      </c>
      <c r="F210" s="187" t="s">
        <v>385</v>
      </c>
      <c r="G210" s="188" t="s">
        <v>304</v>
      </c>
      <c r="H210" s="189">
        <v>0.019</v>
      </c>
      <c r="I210" s="190"/>
      <c r="J210" s="191">
        <f>ROUND(I210*H210,2)</f>
        <v>0</v>
      </c>
      <c r="K210" s="187" t="s">
        <v>169</v>
      </c>
      <c r="L210" s="44"/>
      <c r="M210" s="192" t="s">
        <v>19</v>
      </c>
      <c r="N210" s="193" t="s">
        <v>42</v>
      </c>
      <c r="O210" s="84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6" t="s">
        <v>170</v>
      </c>
      <c r="AT210" s="196" t="s">
        <v>165</v>
      </c>
      <c r="AU210" s="196" t="s">
        <v>71</v>
      </c>
      <c r="AY210" s="17" t="s">
        <v>171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7" t="s">
        <v>78</v>
      </c>
      <c r="BK210" s="197">
        <f>ROUND(I210*H210,2)</f>
        <v>0</v>
      </c>
      <c r="BL210" s="17" t="s">
        <v>170</v>
      </c>
      <c r="BM210" s="196" t="s">
        <v>386</v>
      </c>
    </row>
    <row r="211" s="2" customFormat="1">
      <c r="A211" s="38"/>
      <c r="B211" s="39"/>
      <c r="C211" s="40"/>
      <c r="D211" s="198" t="s">
        <v>173</v>
      </c>
      <c r="E211" s="40"/>
      <c r="F211" s="199" t="s">
        <v>387</v>
      </c>
      <c r="G211" s="40"/>
      <c r="H211" s="40"/>
      <c r="I211" s="200"/>
      <c r="J211" s="40"/>
      <c r="K211" s="40"/>
      <c r="L211" s="44"/>
      <c r="M211" s="201"/>
      <c r="N211" s="202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173</v>
      </c>
      <c r="AU211" s="17" t="s">
        <v>71</v>
      </c>
    </row>
    <row r="212" s="10" customFormat="1">
      <c r="A212" s="10"/>
      <c r="B212" s="203"/>
      <c r="C212" s="204"/>
      <c r="D212" s="198" t="s">
        <v>175</v>
      </c>
      <c r="E212" s="205" t="s">
        <v>19</v>
      </c>
      <c r="F212" s="206" t="s">
        <v>388</v>
      </c>
      <c r="G212" s="204"/>
      <c r="H212" s="207">
        <v>0.019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13" t="s">
        <v>175</v>
      </c>
      <c r="AU212" s="213" t="s">
        <v>71</v>
      </c>
      <c r="AV212" s="10" t="s">
        <v>81</v>
      </c>
      <c r="AW212" s="10" t="s">
        <v>33</v>
      </c>
      <c r="AX212" s="10" t="s">
        <v>78</v>
      </c>
      <c r="AY212" s="213" t="s">
        <v>171</v>
      </c>
    </row>
    <row r="213" s="2" customFormat="1" ht="16.5" customHeight="1">
      <c r="A213" s="38"/>
      <c r="B213" s="39"/>
      <c r="C213" s="235" t="s">
        <v>389</v>
      </c>
      <c r="D213" s="235" t="s">
        <v>356</v>
      </c>
      <c r="E213" s="236" t="s">
        <v>390</v>
      </c>
      <c r="F213" s="237" t="s">
        <v>391</v>
      </c>
      <c r="G213" s="238" t="s">
        <v>359</v>
      </c>
      <c r="H213" s="239">
        <v>18.699999999999999</v>
      </c>
      <c r="I213" s="240"/>
      <c r="J213" s="241">
        <f>ROUND(I213*H213,2)</f>
        <v>0</v>
      </c>
      <c r="K213" s="237" t="s">
        <v>169</v>
      </c>
      <c r="L213" s="242"/>
      <c r="M213" s="243" t="s">
        <v>19</v>
      </c>
      <c r="N213" s="244" t="s">
        <v>42</v>
      </c>
      <c r="O213" s="84"/>
      <c r="P213" s="194">
        <f>O213*H213</f>
        <v>0</v>
      </c>
      <c r="Q213" s="194">
        <v>0.001</v>
      </c>
      <c r="R213" s="194">
        <f>Q213*H213</f>
        <v>0.018700000000000001</v>
      </c>
      <c r="S213" s="194">
        <v>0</v>
      </c>
      <c r="T213" s="19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6" t="s">
        <v>222</v>
      </c>
      <c r="AT213" s="196" t="s">
        <v>356</v>
      </c>
      <c r="AU213" s="196" t="s">
        <v>71</v>
      </c>
      <c r="AY213" s="17" t="s">
        <v>171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7" t="s">
        <v>78</v>
      </c>
      <c r="BK213" s="197">
        <f>ROUND(I213*H213,2)</f>
        <v>0</v>
      </c>
      <c r="BL213" s="17" t="s">
        <v>170</v>
      </c>
      <c r="BM213" s="196" t="s">
        <v>392</v>
      </c>
    </row>
    <row r="214" s="2" customFormat="1">
      <c r="A214" s="38"/>
      <c r="B214" s="39"/>
      <c r="C214" s="40"/>
      <c r="D214" s="198" t="s">
        <v>173</v>
      </c>
      <c r="E214" s="40"/>
      <c r="F214" s="199" t="s">
        <v>391</v>
      </c>
      <c r="G214" s="40"/>
      <c r="H214" s="40"/>
      <c r="I214" s="200"/>
      <c r="J214" s="40"/>
      <c r="K214" s="40"/>
      <c r="L214" s="44"/>
      <c r="M214" s="201"/>
      <c r="N214" s="202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173</v>
      </c>
      <c r="AU214" s="17" t="s">
        <v>71</v>
      </c>
    </row>
    <row r="215" s="10" customFormat="1">
      <c r="A215" s="10"/>
      <c r="B215" s="203"/>
      <c r="C215" s="204"/>
      <c r="D215" s="198" t="s">
        <v>175</v>
      </c>
      <c r="E215" s="205" t="s">
        <v>19</v>
      </c>
      <c r="F215" s="206" t="s">
        <v>393</v>
      </c>
      <c r="G215" s="204"/>
      <c r="H215" s="207">
        <v>18.699999999999999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T215" s="213" t="s">
        <v>175</v>
      </c>
      <c r="AU215" s="213" t="s">
        <v>71</v>
      </c>
      <c r="AV215" s="10" t="s">
        <v>81</v>
      </c>
      <c r="AW215" s="10" t="s">
        <v>33</v>
      </c>
      <c r="AX215" s="10" t="s">
        <v>78</v>
      </c>
      <c r="AY215" s="213" t="s">
        <v>171</v>
      </c>
    </row>
    <row r="216" s="2" customFormat="1">
      <c r="A216" s="38"/>
      <c r="B216" s="39"/>
      <c r="C216" s="185" t="s">
        <v>394</v>
      </c>
      <c r="D216" s="185" t="s">
        <v>165</v>
      </c>
      <c r="E216" s="186" t="s">
        <v>395</v>
      </c>
      <c r="F216" s="187" t="s">
        <v>396</v>
      </c>
      <c r="G216" s="188" t="s">
        <v>212</v>
      </c>
      <c r="H216" s="189">
        <v>347</v>
      </c>
      <c r="I216" s="190"/>
      <c r="J216" s="191">
        <f>ROUND(I216*H216,2)</f>
        <v>0</v>
      </c>
      <c r="K216" s="187" t="s">
        <v>169</v>
      </c>
      <c r="L216" s="44"/>
      <c r="M216" s="192" t="s">
        <v>19</v>
      </c>
      <c r="N216" s="193" t="s">
        <v>42</v>
      </c>
      <c r="O216" s="84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6" t="s">
        <v>170</v>
      </c>
      <c r="AT216" s="196" t="s">
        <v>165</v>
      </c>
      <c r="AU216" s="196" t="s">
        <v>71</v>
      </c>
      <c r="AY216" s="17" t="s">
        <v>171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7" t="s">
        <v>78</v>
      </c>
      <c r="BK216" s="197">
        <f>ROUND(I216*H216,2)</f>
        <v>0</v>
      </c>
      <c r="BL216" s="17" t="s">
        <v>170</v>
      </c>
      <c r="BM216" s="196" t="s">
        <v>397</v>
      </c>
    </row>
    <row r="217" s="2" customFormat="1">
      <c r="A217" s="38"/>
      <c r="B217" s="39"/>
      <c r="C217" s="40"/>
      <c r="D217" s="198" t="s">
        <v>173</v>
      </c>
      <c r="E217" s="40"/>
      <c r="F217" s="199" t="s">
        <v>398</v>
      </c>
      <c r="G217" s="40"/>
      <c r="H217" s="40"/>
      <c r="I217" s="200"/>
      <c r="J217" s="40"/>
      <c r="K217" s="40"/>
      <c r="L217" s="44"/>
      <c r="M217" s="201"/>
      <c r="N217" s="202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173</v>
      </c>
      <c r="AU217" s="17" t="s">
        <v>71</v>
      </c>
    </row>
    <row r="218" s="10" customFormat="1">
      <c r="A218" s="10"/>
      <c r="B218" s="203"/>
      <c r="C218" s="204"/>
      <c r="D218" s="198" t="s">
        <v>175</v>
      </c>
      <c r="E218" s="205" t="s">
        <v>19</v>
      </c>
      <c r="F218" s="206" t="s">
        <v>399</v>
      </c>
      <c r="G218" s="204"/>
      <c r="H218" s="207">
        <v>347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13" t="s">
        <v>175</v>
      </c>
      <c r="AU218" s="213" t="s">
        <v>71</v>
      </c>
      <c r="AV218" s="10" t="s">
        <v>81</v>
      </c>
      <c r="AW218" s="10" t="s">
        <v>33</v>
      </c>
      <c r="AX218" s="10" t="s">
        <v>78</v>
      </c>
      <c r="AY218" s="213" t="s">
        <v>171</v>
      </c>
    </row>
    <row r="219" s="2" customFormat="1" ht="21.75" customHeight="1">
      <c r="A219" s="38"/>
      <c r="B219" s="39"/>
      <c r="C219" s="235" t="s">
        <v>400</v>
      </c>
      <c r="D219" s="235" t="s">
        <v>356</v>
      </c>
      <c r="E219" s="236" t="s">
        <v>401</v>
      </c>
      <c r="F219" s="237" t="s">
        <v>402</v>
      </c>
      <c r="G219" s="238" t="s">
        <v>212</v>
      </c>
      <c r="H219" s="239">
        <v>58</v>
      </c>
      <c r="I219" s="240"/>
      <c r="J219" s="241">
        <f>ROUND(I219*H219,2)</f>
        <v>0</v>
      </c>
      <c r="K219" s="237" t="s">
        <v>19</v>
      </c>
      <c r="L219" s="242"/>
      <c r="M219" s="243" t="s">
        <v>19</v>
      </c>
      <c r="N219" s="244" t="s">
        <v>42</v>
      </c>
      <c r="O219" s="84"/>
      <c r="P219" s="194">
        <f>O219*H219</f>
        <v>0</v>
      </c>
      <c r="Q219" s="194">
        <v>0.0011999999999999999</v>
      </c>
      <c r="R219" s="194">
        <f>Q219*H219</f>
        <v>0.069599999999999995</v>
      </c>
      <c r="S219" s="194">
        <v>0</v>
      </c>
      <c r="T219" s="19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6" t="s">
        <v>222</v>
      </c>
      <c r="AT219" s="196" t="s">
        <v>356</v>
      </c>
      <c r="AU219" s="196" t="s">
        <v>71</v>
      </c>
      <c r="AY219" s="17" t="s">
        <v>171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78</v>
      </c>
      <c r="BK219" s="197">
        <f>ROUND(I219*H219,2)</f>
        <v>0</v>
      </c>
      <c r="BL219" s="17" t="s">
        <v>170</v>
      </c>
      <c r="BM219" s="196" t="s">
        <v>403</v>
      </c>
    </row>
    <row r="220" s="2" customFormat="1">
      <c r="A220" s="38"/>
      <c r="B220" s="39"/>
      <c r="C220" s="40"/>
      <c r="D220" s="198" t="s">
        <v>173</v>
      </c>
      <c r="E220" s="40"/>
      <c r="F220" s="199" t="s">
        <v>402</v>
      </c>
      <c r="G220" s="40"/>
      <c r="H220" s="40"/>
      <c r="I220" s="200"/>
      <c r="J220" s="40"/>
      <c r="K220" s="40"/>
      <c r="L220" s="44"/>
      <c r="M220" s="201"/>
      <c r="N220" s="202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173</v>
      </c>
      <c r="AU220" s="17" t="s">
        <v>71</v>
      </c>
    </row>
    <row r="221" s="2" customFormat="1">
      <c r="A221" s="38"/>
      <c r="B221" s="39"/>
      <c r="C221" s="235" t="s">
        <v>404</v>
      </c>
      <c r="D221" s="235" t="s">
        <v>356</v>
      </c>
      <c r="E221" s="236" t="s">
        <v>405</v>
      </c>
      <c r="F221" s="237" t="s">
        <v>406</v>
      </c>
      <c r="G221" s="238" t="s">
        <v>212</v>
      </c>
      <c r="H221" s="239">
        <v>53</v>
      </c>
      <c r="I221" s="240"/>
      <c r="J221" s="241">
        <f>ROUND(I221*H221,2)</f>
        <v>0</v>
      </c>
      <c r="K221" s="237" t="s">
        <v>19</v>
      </c>
      <c r="L221" s="242"/>
      <c r="M221" s="243" t="s">
        <v>19</v>
      </c>
      <c r="N221" s="244" t="s">
        <v>42</v>
      </c>
      <c r="O221" s="84"/>
      <c r="P221" s="194">
        <f>O221*H221</f>
        <v>0</v>
      </c>
      <c r="Q221" s="194">
        <v>0.0015</v>
      </c>
      <c r="R221" s="194">
        <f>Q221*H221</f>
        <v>0.079500000000000001</v>
      </c>
      <c r="S221" s="194">
        <v>0</v>
      </c>
      <c r="T221" s="19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6" t="s">
        <v>222</v>
      </c>
      <c r="AT221" s="196" t="s">
        <v>356</v>
      </c>
      <c r="AU221" s="196" t="s">
        <v>71</v>
      </c>
      <c r="AY221" s="17" t="s">
        <v>171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7" t="s">
        <v>78</v>
      </c>
      <c r="BK221" s="197">
        <f>ROUND(I221*H221,2)</f>
        <v>0</v>
      </c>
      <c r="BL221" s="17" t="s">
        <v>170</v>
      </c>
      <c r="BM221" s="196" t="s">
        <v>407</v>
      </c>
    </row>
    <row r="222" s="2" customFormat="1">
      <c r="A222" s="38"/>
      <c r="B222" s="39"/>
      <c r="C222" s="40"/>
      <c r="D222" s="198" t="s">
        <v>173</v>
      </c>
      <c r="E222" s="40"/>
      <c r="F222" s="199" t="s">
        <v>406</v>
      </c>
      <c r="G222" s="40"/>
      <c r="H222" s="40"/>
      <c r="I222" s="200"/>
      <c r="J222" s="40"/>
      <c r="K222" s="40"/>
      <c r="L222" s="44"/>
      <c r="M222" s="201"/>
      <c r="N222" s="202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173</v>
      </c>
      <c r="AU222" s="17" t="s">
        <v>71</v>
      </c>
    </row>
    <row r="223" s="2" customFormat="1" ht="21.75" customHeight="1">
      <c r="A223" s="38"/>
      <c r="B223" s="39"/>
      <c r="C223" s="235" t="s">
        <v>408</v>
      </c>
      <c r="D223" s="235" t="s">
        <v>356</v>
      </c>
      <c r="E223" s="236" t="s">
        <v>409</v>
      </c>
      <c r="F223" s="237" t="s">
        <v>410</v>
      </c>
      <c r="G223" s="238" t="s">
        <v>212</v>
      </c>
      <c r="H223" s="239">
        <v>72</v>
      </c>
      <c r="I223" s="240"/>
      <c r="J223" s="241">
        <f>ROUND(I223*H223,2)</f>
        <v>0</v>
      </c>
      <c r="K223" s="237" t="s">
        <v>19</v>
      </c>
      <c r="L223" s="242"/>
      <c r="M223" s="243" t="s">
        <v>19</v>
      </c>
      <c r="N223" s="244" t="s">
        <v>42</v>
      </c>
      <c r="O223" s="84"/>
      <c r="P223" s="194">
        <f>O223*H223</f>
        <v>0</v>
      </c>
      <c r="Q223" s="194">
        <v>0.0011999999999999999</v>
      </c>
      <c r="R223" s="194">
        <f>Q223*H223</f>
        <v>0.086399999999999991</v>
      </c>
      <c r="S223" s="194">
        <v>0</v>
      </c>
      <c r="T223" s="19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6" t="s">
        <v>222</v>
      </c>
      <c r="AT223" s="196" t="s">
        <v>356</v>
      </c>
      <c r="AU223" s="196" t="s">
        <v>71</v>
      </c>
      <c r="AY223" s="17" t="s">
        <v>171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7" t="s">
        <v>78</v>
      </c>
      <c r="BK223" s="197">
        <f>ROUND(I223*H223,2)</f>
        <v>0</v>
      </c>
      <c r="BL223" s="17" t="s">
        <v>170</v>
      </c>
      <c r="BM223" s="196" t="s">
        <v>411</v>
      </c>
    </row>
    <row r="224" s="2" customFormat="1">
      <c r="A224" s="38"/>
      <c r="B224" s="39"/>
      <c r="C224" s="40"/>
      <c r="D224" s="198" t="s">
        <v>173</v>
      </c>
      <c r="E224" s="40"/>
      <c r="F224" s="199" t="s">
        <v>410</v>
      </c>
      <c r="G224" s="40"/>
      <c r="H224" s="40"/>
      <c r="I224" s="200"/>
      <c r="J224" s="40"/>
      <c r="K224" s="40"/>
      <c r="L224" s="44"/>
      <c r="M224" s="201"/>
      <c r="N224" s="202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173</v>
      </c>
      <c r="AU224" s="17" t="s">
        <v>71</v>
      </c>
    </row>
    <row r="225" s="2" customFormat="1" ht="16.5" customHeight="1">
      <c r="A225" s="38"/>
      <c r="B225" s="39"/>
      <c r="C225" s="235" t="s">
        <v>412</v>
      </c>
      <c r="D225" s="235" t="s">
        <v>356</v>
      </c>
      <c r="E225" s="236" t="s">
        <v>413</v>
      </c>
      <c r="F225" s="237" t="s">
        <v>414</v>
      </c>
      <c r="G225" s="238" t="s">
        <v>212</v>
      </c>
      <c r="H225" s="239">
        <v>28</v>
      </c>
      <c r="I225" s="240"/>
      <c r="J225" s="241">
        <f>ROUND(I225*H225,2)</f>
        <v>0</v>
      </c>
      <c r="K225" s="237" t="s">
        <v>19</v>
      </c>
      <c r="L225" s="242"/>
      <c r="M225" s="243" t="s">
        <v>19</v>
      </c>
      <c r="N225" s="244" t="s">
        <v>42</v>
      </c>
      <c r="O225" s="84"/>
      <c r="P225" s="194">
        <f>O225*H225</f>
        <v>0</v>
      </c>
      <c r="Q225" s="194">
        <v>0.0011999999999999999</v>
      </c>
      <c r="R225" s="194">
        <f>Q225*H225</f>
        <v>0.033599999999999998</v>
      </c>
      <c r="S225" s="194">
        <v>0</v>
      </c>
      <c r="T225" s="19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6" t="s">
        <v>222</v>
      </c>
      <c r="AT225" s="196" t="s">
        <v>356</v>
      </c>
      <c r="AU225" s="196" t="s">
        <v>71</v>
      </c>
      <c r="AY225" s="17" t="s">
        <v>171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7" t="s">
        <v>78</v>
      </c>
      <c r="BK225" s="197">
        <f>ROUND(I225*H225,2)</f>
        <v>0</v>
      </c>
      <c r="BL225" s="17" t="s">
        <v>170</v>
      </c>
      <c r="BM225" s="196" t="s">
        <v>415</v>
      </c>
    </row>
    <row r="226" s="2" customFormat="1">
      <c r="A226" s="38"/>
      <c r="B226" s="39"/>
      <c r="C226" s="40"/>
      <c r="D226" s="198" t="s">
        <v>173</v>
      </c>
      <c r="E226" s="40"/>
      <c r="F226" s="199" t="s">
        <v>414</v>
      </c>
      <c r="G226" s="40"/>
      <c r="H226" s="40"/>
      <c r="I226" s="200"/>
      <c r="J226" s="40"/>
      <c r="K226" s="40"/>
      <c r="L226" s="44"/>
      <c r="M226" s="201"/>
      <c r="N226" s="202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173</v>
      </c>
      <c r="AU226" s="17" t="s">
        <v>71</v>
      </c>
    </row>
    <row r="227" s="2" customFormat="1" ht="16.5" customHeight="1">
      <c r="A227" s="38"/>
      <c r="B227" s="39"/>
      <c r="C227" s="235" t="s">
        <v>416</v>
      </c>
      <c r="D227" s="235" t="s">
        <v>356</v>
      </c>
      <c r="E227" s="236" t="s">
        <v>417</v>
      </c>
      <c r="F227" s="237" t="s">
        <v>418</v>
      </c>
      <c r="G227" s="238" t="s">
        <v>212</v>
      </c>
      <c r="H227" s="239">
        <v>55</v>
      </c>
      <c r="I227" s="240"/>
      <c r="J227" s="241">
        <f>ROUND(I227*H227,2)</f>
        <v>0</v>
      </c>
      <c r="K227" s="237" t="s">
        <v>19</v>
      </c>
      <c r="L227" s="242"/>
      <c r="M227" s="243" t="s">
        <v>19</v>
      </c>
      <c r="N227" s="244" t="s">
        <v>42</v>
      </c>
      <c r="O227" s="84"/>
      <c r="P227" s="194">
        <f>O227*H227</f>
        <v>0</v>
      </c>
      <c r="Q227" s="194">
        <v>0.0011999999999999999</v>
      </c>
      <c r="R227" s="194">
        <f>Q227*H227</f>
        <v>0.065999999999999989</v>
      </c>
      <c r="S227" s="194">
        <v>0</v>
      </c>
      <c r="T227" s="19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6" t="s">
        <v>222</v>
      </c>
      <c r="AT227" s="196" t="s">
        <v>356</v>
      </c>
      <c r="AU227" s="196" t="s">
        <v>71</v>
      </c>
      <c r="AY227" s="17" t="s">
        <v>171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78</v>
      </c>
      <c r="BK227" s="197">
        <f>ROUND(I227*H227,2)</f>
        <v>0</v>
      </c>
      <c r="BL227" s="17" t="s">
        <v>170</v>
      </c>
      <c r="BM227" s="196" t="s">
        <v>419</v>
      </c>
    </row>
    <row r="228" s="2" customFormat="1">
      <c r="A228" s="38"/>
      <c r="B228" s="39"/>
      <c r="C228" s="40"/>
      <c r="D228" s="198" t="s">
        <v>173</v>
      </c>
      <c r="E228" s="40"/>
      <c r="F228" s="199" t="s">
        <v>418</v>
      </c>
      <c r="G228" s="40"/>
      <c r="H228" s="40"/>
      <c r="I228" s="200"/>
      <c r="J228" s="40"/>
      <c r="K228" s="40"/>
      <c r="L228" s="44"/>
      <c r="M228" s="201"/>
      <c r="N228" s="202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173</v>
      </c>
      <c r="AU228" s="17" t="s">
        <v>71</v>
      </c>
    </row>
    <row r="229" s="2" customFormat="1" ht="16.5" customHeight="1">
      <c r="A229" s="38"/>
      <c r="B229" s="39"/>
      <c r="C229" s="235" t="s">
        <v>420</v>
      </c>
      <c r="D229" s="235" t="s">
        <v>356</v>
      </c>
      <c r="E229" s="236" t="s">
        <v>421</v>
      </c>
      <c r="F229" s="237" t="s">
        <v>422</v>
      </c>
      <c r="G229" s="238" t="s">
        <v>212</v>
      </c>
      <c r="H229" s="239">
        <v>12</v>
      </c>
      <c r="I229" s="240"/>
      <c r="J229" s="241">
        <f>ROUND(I229*H229,2)</f>
        <v>0</v>
      </c>
      <c r="K229" s="237" t="s">
        <v>19</v>
      </c>
      <c r="L229" s="242"/>
      <c r="M229" s="243" t="s">
        <v>19</v>
      </c>
      <c r="N229" s="244" t="s">
        <v>42</v>
      </c>
      <c r="O229" s="84"/>
      <c r="P229" s="194">
        <f>O229*H229</f>
        <v>0</v>
      </c>
      <c r="Q229" s="194">
        <v>0.0011999999999999999</v>
      </c>
      <c r="R229" s="194">
        <f>Q229*H229</f>
        <v>0.0144</v>
      </c>
      <c r="S229" s="194">
        <v>0</v>
      </c>
      <c r="T229" s="19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6" t="s">
        <v>222</v>
      </c>
      <c r="AT229" s="196" t="s">
        <v>356</v>
      </c>
      <c r="AU229" s="196" t="s">
        <v>71</v>
      </c>
      <c r="AY229" s="17" t="s">
        <v>171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7" t="s">
        <v>78</v>
      </c>
      <c r="BK229" s="197">
        <f>ROUND(I229*H229,2)</f>
        <v>0</v>
      </c>
      <c r="BL229" s="17" t="s">
        <v>170</v>
      </c>
      <c r="BM229" s="196" t="s">
        <v>423</v>
      </c>
    </row>
    <row r="230" s="2" customFormat="1">
      <c r="A230" s="38"/>
      <c r="B230" s="39"/>
      <c r="C230" s="40"/>
      <c r="D230" s="198" t="s">
        <v>173</v>
      </c>
      <c r="E230" s="40"/>
      <c r="F230" s="199" t="s">
        <v>422</v>
      </c>
      <c r="G230" s="40"/>
      <c r="H230" s="40"/>
      <c r="I230" s="200"/>
      <c r="J230" s="40"/>
      <c r="K230" s="40"/>
      <c r="L230" s="44"/>
      <c r="M230" s="201"/>
      <c r="N230" s="202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173</v>
      </c>
      <c r="AU230" s="17" t="s">
        <v>71</v>
      </c>
    </row>
    <row r="231" s="2" customFormat="1" ht="21.75" customHeight="1">
      <c r="A231" s="38"/>
      <c r="B231" s="39"/>
      <c r="C231" s="235" t="s">
        <v>424</v>
      </c>
      <c r="D231" s="235" t="s">
        <v>356</v>
      </c>
      <c r="E231" s="236" t="s">
        <v>425</v>
      </c>
      <c r="F231" s="237" t="s">
        <v>426</v>
      </c>
      <c r="G231" s="238" t="s">
        <v>212</v>
      </c>
      <c r="H231" s="239">
        <v>27</v>
      </c>
      <c r="I231" s="240"/>
      <c r="J231" s="241">
        <f>ROUND(I231*H231,2)</f>
        <v>0</v>
      </c>
      <c r="K231" s="237" t="s">
        <v>19</v>
      </c>
      <c r="L231" s="242"/>
      <c r="M231" s="243" t="s">
        <v>19</v>
      </c>
      <c r="N231" s="244" t="s">
        <v>42</v>
      </c>
      <c r="O231" s="84"/>
      <c r="P231" s="194">
        <f>O231*H231</f>
        <v>0</v>
      </c>
      <c r="Q231" s="194">
        <v>0.0011999999999999999</v>
      </c>
      <c r="R231" s="194">
        <f>Q231*H231</f>
        <v>0.032399999999999998</v>
      </c>
      <c r="S231" s="194">
        <v>0</v>
      </c>
      <c r="T231" s="19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6" t="s">
        <v>222</v>
      </c>
      <c r="AT231" s="196" t="s">
        <v>356</v>
      </c>
      <c r="AU231" s="196" t="s">
        <v>71</v>
      </c>
      <c r="AY231" s="17" t="s">
        <v>171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7" t="s">
        <v>78</v>
      </c>
      <c r="BK231" s="197">
        <f>ROUND(I231*H231,2)</f>
        <v>0</v>
      </c>
      <c r="BL231" s="17" t="s">
        <v>170</v>
      </c>
      <c r="BM231" s="196" t="s">
        <v>427</v>
      </c>
    </row>
    <row r="232" s="2" customFormat="1">
      <c r="A232" s="38"/>
      <c r="B232" s="39"/>
      <c r="C232" s="40"/>
      <c r="D232" s="198" t="s">
        <v>173</v>
      </c>
      <c r="E232" s="40"/>
      <c r="F232" s="199" t="s">
        <v>426</v>
      </c>
      <c r="G232" s="40"/>
      <c r="H232" s="40"/>
      <c r="I232" s="200"/>
      <c r="J232" s="40"/>
      <c r="K232" s="40"/>
      <c r="L232" s="44"/>
      <c r="M232" s="201"/>
      <c r="N232" s="202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173</v>
      </c>
      <c r="AU232" s="17" t="s">
        <v>71</v>
      </c>
    </row>
    <row r="233" s="2" customFormat="1" ht="16.5" customHeight="1">
      <c r="A233" s="38"/>
      <c r="B233" s="39"/>
      <c r="C233" s="235" t="s">
        <v>428</v>
      </c>
      <c r="D233" s="235" t="s">
        <v>356</v>
      </c>
      <c r="E233" s="236" t="s">
        <v>429</v>
      </c>
      <c r="F233" s="237" t="s">
        <v>430</v>
      </c>
      <c r="G233" s="238" t="s">
        <v>212</v>
      </c>
      <c r="H233" s="239">
        <v>42</v>
      </c>
      <c r="I233" s="240"/>
      <c r="J233" s="241">
        <f>ROUND(I233*H233,2)</f>
        <v>0</v>
      </c>
      <c r="K233" s="237" t="s">
        <v>19</v>
      </c>
      <c r="L233" s="242"/>
      <c r="M233" s="243" t="s">
        <v>19</v>
      </c>
      <c r="N233" s="244" t="s">
        <v>42</v>
      </c>
      <c r="O233" s="84"/>
      <c r="P233" s="194">
        <f>O233*H233</f>
        <v>0</v>
      </c>
      <c r="Q233" s="194">
        <v>0.0011999999999999999</v>
      </c>
      <c r="R233" s="194">
        <f>Q233*H233</f>
        <v>0.050399999999999993</v>
      </c>
      <c r="S233" s="194">
        <v>0</v>
      </c>
      <c r="T233" s="19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6" t="s">
        <v>222</v>
      </c>
      <c r="AT233" s="196" t="s">
        <v>356</v>
      </c>
      <c r="AU233" s="196" t="s">
        <v>71</v>
      </c>
      <c r="AY233" s="17" t="s">
        <v>171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7" t="s">
        <v>78</v>
      </c>
      <c r="BK233" s="197">
        <f>ROUND(I233*H233,2)</f>
        <v>0</v>
      </c>
      <c r="BL233" s="17" t="s">
        <v>170</v>
      </c>
      <c r="BM233" s="196" t="s">
        <v>431</v>
      </c>
    </row>
    <row r="234" s="2" customFormat="1">
      <c r="A234" s="38"/>
      <c r="B234" s="39"/>
      <c r="C234" s="40"/>
      <c r="D234" s="198" t="s">
        <v>173</v>
      </c>
      <c r="E234" s="40"/>
      <c r="F234" s="199" t="s">
        <v>430</v>
      </c>
      <c r="G234" s="40"/>
      <c r="H234" s="40"/>
      <c r="I234" s="200"/>
      <c r="J234" s="40"/>
      <c r="K234" s="40"/>
      <c r="L234" s="44"/>
      <c r="M234" s="201"/>
      <c r="N234" s="202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173</v>
      </c>
      <c r="AU234" s="17" t="s">
        <v>71</v>
      </c>
    </row>
    <row r="235" s="2" customFormat="1" ht="21.75" customHeight="1">
      <c r="A235" s="38"/>
      <c r="B235" s="39"/>
      <c r="C235" s="185" t="s">
        <v>432</v>
      </c>
      <c r="D235" s="185" t="s">
        <v>165</v>
      </c>
      <c r="E235" s="186" t="s">
        <v>433</v>
      </c>
      <c r="F235" s="187" t="s">
        <v>434</v>
      </c>
      <c r="G235" s="188" t="s">
        <v>212</v>
      </c>
      <c r="H235" s="189">
        <v>347</v>
      </c>
      <c r="I235" s="190"/>
      <c r="J235" s="191">
        <f>ROUND(I235*H235,2)</f>
        <v>0</v>
      </c>
      <c r="K235" s="187" t="s">
        <v>19</v>
      </c>
      <c r="L235" s="44"/>
      <c r="M235" s="192" t="s">
        <v>19</v>
      </c>
      <c r="N235" s="193" t="s">
        <v>42</v>
      </c>
      <c r="O235" s="84"/>
      <c r="P235" s="194">
        <f>O235*H235</f>
        <v>0</v>
      </c>
      <c r="Q235" s="194">
        <v>0.0025999999999999999</v>
      </c>
      <c r="R235" s="194">
        <f>Q235*H235</f>
        <v>0.9022</v>
      </c>
      <c r="S235" s="194">
        <v>0</v>
      </c>
      <c r="T235" s="19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6" t="s">
        <v>170</v>
      </c>
      <c r="AT235" s="196" t="s">
        <v>165</v>
      </c>
      <c r="AU235" s="196" t="s">
        <v>71</v>
      </c>
      <c r="AY235" s="17" t="s">
        <v>171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7" t="s">
        <v>78</v>
      </c>
      <c r="BK235" s="197">
        <f>ROUND(I235*H235,2)</f>
        <v>0</v>
      </c>
      <c r="BL235" s="17" t="s">
        <v>170</v>
      </c>
      <c r="BM235" s="196" t="s">
        <v>435</v>
      </c>
    </row>
    <row r="236" s="2" customFormat="1">
      <c r="A236" s="38"/>
      <c r="B236" s="39"/>
      <c r="C236" s="40"/>
      <c r="D236" s="198" t="s">
        <v>173</v>
      </c>
      <c r="E236" s="40"/>
      <c r="F236" s="199" t="s">
        <v>436</v>
      </c>
      <c r="G236" s="40"/>
      <c r="H236" s="40"/>
      <c r="I236" s="200"/>
      <c r="J236" s="40"/>
      <c r="K236" s="40"/>
      <c r="L236" s="44"/>
      <c r="M236" s="201"/>
      <c r="N236" s="202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173</v>
      </c>
      <c r="AU236" s="17" t="s">
        <v>71</v>
      </c>
    </row>
    <row r="237" s="10" customFormat="1">
      <c r="A237" s="10"/>
      <c r="B237" s="203"/>
      <c r="C237" s="204"/>
      <c r="D237" s="198" t="s">
        <v>175</v>
      </c>
      <c r="E237" s="205" t="s">
        <v>19</v>
      </c>
      <c r="F237" s="206" t="s">
        <v>437</v>
      </c>
      <c r="G237" s="204"/>
      <c r="H237" s="207">
        <v>347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13" t="s">
        <v>175</v>
      </c>
      <c r="AU237" s="213" t="s">
        <v>71</v>
      </c>
      <c r="AV237" s="10" t="s">
        <v>81</v>
      </c>
      <c r="AW237" s="10" t="s">
        <v>33</v>
      </c>
      <c r="AX237" s="10" t="s">
        <v>78</v>
      </c>
      <c r="AY237" s="213" t="s">
        <v>171</v>
      </c>
    </row>
    <row r="238" s="2" customFormat="1">
      <c r="A238" s="38"/>
      <c r="B238" s="39"/>
      <c r="C238" s="185" t="s">
        <v>438</v>
      </c>
      <c r="D238" s="185" t="s">
        <v>165</v>
      </c>
      <c r="E238" s="186" t="s">
        <v>439</v>
      </c>
      <c r="F238" s="187" t="s">
        <v>440</v>
      </c>
      <c r="G238" s="188" t="s">
        <v>212</v>
      </c>
      <c r="H238" s="189">
        <v>27</v>
      </c>
      <c r="I238" s="190"/>
      <c r="J238" s="191">
        <f>ROUND(I238*H238,2)</f>
        <v>0</v>
      </c>
      <c r="K238" s="187" t="s">
        <v>169</v>
      </c>
      <c r="L238" s="44"/>
      <c r="M238" s="192" t="s">
        <v>19</v>
      </c>
      <c r="N238" s="193" t="s">
        <v>42</v>
      </c>
      <c r="O238" s="84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6" t="s">
        <v>170</v>
      </c>
      <c r="AT238" s="196" t="s">
        <v>165</v>
      </c>
      <c r="AU238" s="196" t="s">
        <v>71</v>
      </c>
      <c r="AY238" s="17" t="s">
        <v>171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7" t="s">
        <v>78</v>
      </c>
      <c r="BK238" s="197">
        <f>ROUND(I238*H238,2)</f>
        <v>0</v>
      </c>
      <c r="BL238" s="17" t="s">
        <v>170</v>
      </c>
      <c r="BM238" s="196" t="s">
        <v>441</v>
      </c>
    </row>
    <row r="239" s="2" customFormat="1">
      <c r="A239" s="38"/>
      <c r="B239" s="39"/>
      <c r="C239" s="40"/>
      <c r="D239" s="198" t="s">
        <v>173</v>
      </c>
      <c r="E239" s="40"/>
      <c r="F239" s="199" t="s">
        <v>442</v>
      </c>
      <c r="G239" s="40"/>
      <c r="H239" s="40"/>
      <c r="I239" s="200"/>
      <c r="J239" s="40"/>
      <c r="K239" s="40"/>
      <c r="L239" s="44"/>
      <c r="M239" s="201"/>
      <c r="N239" s="202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173</v>
      </c>
      <c r="AU239" s="17" t="s">
        <v>71</v>
      </c>
    </row>
    <row r="240" s="10" customFormat="1">
      <c r="A240" s="10"/>
      <c r="B240" s="203"/>
      <c r="C240" s="204"/>
      <c r="D240" s="198" t="s">
        <v>175</v>
      </c>
      <c r="E240" s="205" t="s">
        <v>19</v>
      </c>
      <c r="F240" s="206" t="s">
        <v>443</v>
      </c>
      <c r="G240" s="204"/>
      <c r="H240" s="207">
        <v>27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213" t="s">
        <v>175</v>
      </c>
      <c r="AU240" s="213" t="s">
        <v>71</v>
      </c>
      <c r="AV240" s="10" t="s">
        <v>81</v>
      </c>
      <c r="AW240" s="10" t="s">
        <v>33</v>
      </c>
      <c r="AX240" s="10" t="s">
        <v>78</v>
      </c>
      <c r="AY240" s="213" t="s">
        <v>171</v>
      </c>
    </row>
    <row r="241" s="2" customFormat="1" ht="16.5" customHeight="1">
      <c r="A241" s="38"/>
      <c r="B241" s="39"/>
      <c r="C241" s="235" t="s">
        <v>444</v>
      </c>
      <c r="D241" s="235" t="s">
        <v>356</v>
      </c>
      <c r="E241" s="236" t="s">
        <v>445</v>
      </c>
      <c r="F241" s="237" t="s">
        <v>446</v>
      </c>
      <c r="G241" s="238" t="s">
        <v>212</v>
      </c>
      <c r="H241" s="239">
        <v>6</v>
      </c>
      <c r="I241" s="240"/>
      <c r="J241" s="241">
        <f>ROUND(I241*H241,2)</f>
        <v>0</v>
      </c>
      <c r="K241" s="237" t="s">
        <v>19</v>
      </c>
      <c r="L241" s="242"/>
      <c r="M241" s="243" t="s">
        <v>19</v>
      </c>
      <c r="N241" s="244" t="s">
        <v>42</v>
      </c>
      <c r="O241" s="84"/>
      <c r="P241" s="194">
        <f>O241*H241</f>
        <v>0</v>
      </c>
      <c r="Q241" s="194">
        <v>0.040000000000000001</v>
      </c>
      <c r="R241" s="194">
        <f>Q241*H241</f>
        <v>0.23999999999999999</v>
      </c>
      <c r="S241" s="194">
        <v>0</v>
      </c>
      <c r="T241" s="19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6" t="s">
        <v>222</v>
      </c>
      <c r="AT241" s="196" t="s">
        <v>356</v>
      </c>
      <c r="AU241" s="196" t="s">
        <v>71</v>
      </c>
      <c r="AY241" s="17" t="s">
        <v>171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78</v>
      </c>
      <c r="BK241" s="197">
        <f>ROUND(I241*H241,2)</f>
        <v>0</v>
      </c>
      <c r="BL241" s="17" t="s">
        <v>170</v>
      </c>
      <c r="BM241" s="196" t="s">
        <v>447</v>
      </c>
    </row>
    <row r="242" s="2" customFormat="1">
      <c r="A242" s="38"/>
      <c r="B242" s="39"/>
      <c r="C242" s="40"/>
      <c r="D242" s="198" t="s">
        <v>173</v>
      </c>
      <c r="E242" s="40"/>
      <c r="F242" s="199" t="s">
        <v>446</v>
      </c>
      <c r="G242" s="40"/>
      <c r="H242" s="40"/>
      <c r="I242" s="200"/>
      <c r="J242" s="40"/>
      <c r="K242" s="40"/>
      <c r="L242" s="44"/>
      <c r="M242" s="201"/>
      <c r="N242" s="202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173</v>
      </c>
      <c r="AU242" s="17" t="s">
        <v>71</v>
      </c>
    </row>
    <row r="243" s="2" customFormat="1" ht="16.5" customHeight="1">
      <c r="A243" s="38"/>
      <c r="B243" s="39"/>
      <c r="C243" s="235" t="s">
        <v>448</v>
      </c>
      <c r="D243" s="235" t="s">
        <v>356</v>
      </c>
      <c r="E243" s="236" t="s">
        <v>449</v>
      </c>
      <c r="F243" s="237" t="s">
        <v>450</v>
      </c>
      <c r="G243" s="238" t="s">
        <v>212</v>
      </c>
      <c r="H243" s="239">
        <v>2</v>
      </c>
      <c r="I243" s="240"/>
      <c r="J243" s="241">
        <f>ROUND(I243*H243,2)</f>
        <v>0</v>
      </c>
      <c r="K243" s="237" t="s">
        <v>19</v>
      </c>
      <c r="L243" s="242"/>
      <c r="M243" s="243" t="s">
        <v>19</v>
      </c>
      <c r="N243" s="244" t="s">
        <v>42</v>
      </c>
      <c r="O243" s="84"/>
      <c r="P243" s="194">
        <f>O243*H243</f>
        <v>0</v>
      </c>
      <c r="Q243" s="194">
        <v>0.040000000000000001</v>
      </c>
      <c r="R243" s="194">
        <f>Q243*H243</f>
        <v>0.080000000000000002</v>
      </c>
      <c r="S243" s="194">
        <v>0</v>
      </c>
      <c r="T243" s="19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6" t="s">
        <v>222</v>
      </c>
      <c r="AT243" s="196" t="s">
        <v>356</v>
      </c>
      <c r="AU243" s="196" t="s">
        <v>71</v>
      </c>
      <c r="AY243" s="17" t="s">
        <v>171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7" t="s">
        <v>78</v>
      </c>
      <c r="BK243" s="197">
        <f>ROUND(I243*H243,2)</f>
        <v>0</v>
      </c>
      <c r="BL243" s="17" t="s">
        <v>170</v>
      </c>
      <c r="BM243" s="196" t="s">
        <v>451</v>
      </c>
    </row>
    <row r="244" s="2" customFormat="1">
      <c r="A244" s="38"/>
      <c r="B244" s="39"/>
      <c r="C244" s="40"/>
      <c r="D244" s="198" t="s">
        <v>173</v>
      </c>
      <c r="E244" s="40"/>
      <c r="F244" s="199" t="s">
        <v>450</v>
      </c>
      <c r="G244" s="40"/>
      <c r="H244" s="40"/>
      <c r="I244" s="200"/>
      <c r="J244" s="40"/>
      <c r="K244" s="40"/>
      <c r="L244" s="44"/>
      <c r="M244" s="201"/>
      <c r="N244" s="202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173</v>
      </c>
      <c r="AU244" s="17" t="s">
        <v>71</v>
      </c>
    </row>
    <row r="245" s="2" customFormat="1" ht="16.5" customHeight="1">
      <c r="A245" s="38"/>
      <c r="B245" s="39"/>
      <c r="C245" s="235" t="s">
        <v>452</v>
      </c>
      <c r="D245" s="235" t="s">
        <v>356</v>
      </c>
      <c r="E245" s="236" t="s">
        <v>453</v>
      </c>
      <c r="F245" s="237" t="s">
        <v>454</v>
      </c>
      <c r="G245" s="238" t="s">
        <v>212</v>
      </c>
      <c r="H245" s="239">
        <v>5</v>
      </c>
      <c r="I245" s="240"/>
      <c r="J245" s="241">
        <f>ROUND(I245*H245,2)</f>
        <v>0</v>
      </c>
      <c r="K245" s="237" t="s">
        <v>19</v>
      </c>
      <c r="L245" s="242"/>
      <c r="M245" s="243" t="s">
        <v>19</v>
      </c>
      <c r="N245" s="244" t="s">
        <v>42</v>
      </c>
      <c r="O245" s="84"/>
      <c r="P245" s="194">
        <f>O245*H245</f>
        <v>0</v>
      </c>
      <c r="Q245" s="194">
        <v>0.040000000000000001</v>
      </c>
      <c r="R245" s="194">
        <f>Q245*H245</f>
        <v>0.20000000000000001</v>
      </c>
      <c r="S245" s="194">
        <v>0</v>
      </c>
      <c r="T245" s="19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6" t="s">
        <v>222</v>
      </c>
      <c r="AT245" s="196" t="s">
        <v>356</v>
      </c>
      <c r="AU245" s="196" t="s">
        <v>71</v>
      </c>
      <c r="AY245" s="17" t="s">
        <v>171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7" t="s">
        <v>78</v>
      </c>
      <c r="BK245" s="197">
        <f>ROUND(I245*H245,2)</f>
        <v>0</v>
      </c>
      <c r="BL245" s="17" t="s">
        <v>170</v>
      </c>
      <c r="BM245" s="196" t="s">
        <v>455</v>
      </c>
    </row>
    <row r="246" s="2" customFormat="1">
      <c r="A246" s="38"/>
      <c r="B246" s="39"/>
      <c r="C246" s="40"/>
      <c r="D246" s="198" t="s">
        <v>173</v>
      </c>
      <c r="E246" s="40"/>
      <c r="F246" s="199" t="s">
        <v>454</v>
      </c>
      <c r="G246" s="40"/>
      <c r="H246" s="40"/>
      <c r="I246" s="200"/>
      <c r="J246" s="40"/>
      <c r="K246" s="40"/>
      <c r="L246" s="44"/>
      <c r="M246" s="201"/>
      <c r="N246" s="202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173</v>
      </c>
      <c r="AU246" s="17" t="s">
        <v>71</v>
      </c>
    </row>
    <row r="247" s="2" customFormat="1" ht="21.75" customHeight="1">
      <c r="A247" s="38"/>
      <c r="B247" s="39"/>
      <c r="C247" s="235" t="s">
        <v>456</v>
      </c>
      <c r="D247" s="235" t="s">
        <v>356</v>
      </c>
      <c r="E247" s="236" t="s">
        <v>457</v>
      </c>
      <c r="F247" s="237" t="s">
        <v>458</v>
      </c>
      <c r="G247" s="238" t="s">
        <v>212</v>
      </c>
      <c r="H247" s="239">
        <v>2</v>
      </c>
      <c r="I247" s="240"/>
      <c r="J247" s="241">
        <f>ROUND(I247*H247,2)</f>
        <v>0</v>
      </c>
      <c r="K247" s="237" t="s">
        <v>19</v>
      </c>
      <c r="L247" s="242"/>
      <c r="M247" s="243" t="s">
        <v>19</v>
      </c>
      <c r="N247" s="244" t="s">
        <v>42</v>
      </c>
      <c r="O247" s="84"/>
      <c r="P247" s="194">
        <f>O247*H247</f>
        <v>0</v>
      </c>
      <c r="Q247" s="194">
        <v>0.040000000000000001</v>
      </c>
      <c r="R247" s="194">
        <f>Q247*H247</f>
        <v>0.080000000000000002</v>
      </c>
      <c r="S247" s="194">
        <v>0</v>
      </c>
      <c r="T247" s="19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6" t="s">
        <v>222</v>
      </c>
      <c r="AT247" s="196" t="s">
        <v>356</v>
      </c>
      <c r="AU247" s="196" t="s">
        <v>71</v>
      </c>
      <c r="AY247" s="17" t="s">
        <v>171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7" t="s">
        <v>78</v>
      </c>
      <c r="BK247" s="197">
        <f>ROUND(I247*H247,2)</f>
        <v>0</v>
      </c>
      <c r="BL247" s="17" t="s">
        <v>170</v>
      </c>
      <c r="BM247" s="196" t="s">
        <v>459</v>
      </c>
    </row>
    <row r="248" s="2" customFormat="1">
      <c r="A248" s="38"/>
      <c r="B248" s="39"/>
      <c r="C248" s="40"/>
      <c r="D248" s="198" t="s">
        <v>173</v>
      </c>
      <c r="E248" s="40"/>
      <c r="F248" s="199" t="s">
        <v>458</v>
      </c>
      <c r="G248" s="40"/>
      <c r="H248" s="40"/>
      <c r="I248" s="200"/>
      <c r="J248" s="40"/>
      <c r="K248" s="40"/>
      <c r="L248" s="44"/>
      <c r="M248" s="201"/>
      <c r="N248" s="202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173</v>
      </c>
      <c r="AU248" s="17" t="s">
        <v>71</v>
      </c>
    </row>
    <row r="249" s="2" customFormat="1" ht="16.5" customHeight="1">
      <c r="A249" s="38"/>
      <c r="B249" s="39"/>
      <c r="C249" s="235" t="s">
        <v>460</v>
      </c>
      <c r="D249" s="235" t="s">
        <v>356</v>
      </c>
      <c r="E249" s="236" t="s">
        <v>461</v>
      </c>
      <c r="F249" s="237" t="s">
        <v>462</v>
      </c>
      <c r="G249" s="238" t="s">
        <v>212</v>
      </c>
      <c r="H249" s="239">
        <v>8</v>
      </c>
      <c r="I249" s="240"/>
      <c r="J249" s="241">
        <f>ROUND(I249*H249,2)</f>
        <v>0</v>
      </c>
      <c r="K249" s="237" t="s">
        <v>19</v>
      </c>
      <c r="L249" s="242"/>
      <c r="M249" s="243" t="s">
        <v>19</v>
      </c>
      <c r="N249" s="244" t="s">
        <v>42</v>
      </c>
      <c r="O249" s="84"/>
      <c r="P249" s="194">
        <f>O249*H249</f>
        <v>0</v>
      </c>
      <c r="Q249" s="194">
        <v>0.040000000000000001</v>
      </c>
      <c r="R249" s="194">
        <f>Q249*H249</f>
        <v>0.32000000000000001</v>
      </c>
      <c r="S249" s="194">
        <v>0</v>
      </c>
      <c r="T249" s="19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6" t="s">
        <v>222</v>
      </c>
      <c r="AT249" s="196" t="s">
        <v>356</v>
      </c>
      <c r="AU249" s="196" t="s">
        <v>71</v>
      </c>
      <c r="AY249" s="17" t="s">
        <v>171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78</v>
      </c>
      <c r="BK249" s="197">
        <f>ROUND(I249*H249,2)</f>
        <v>0</v>
      </c>
      <c r="BL249" s="17" t="s">
        <v>170</v>
      </c>
      <c r="BM249" s="196" t="s">
        <v>463</v>
      </c>
    </row>
    <row r="250" s="2" customFormat="1">
      <c r="A250" s="38"/>
      <c r="B250" s="39"/>
      <c r="C250" s="40"/>
      <c r="D250" s="198" t="s">
        <v>173</v>
      </c>
      <c r="E250" s="40"/>
      <c r="F250" s="199" t="s">
        <v>462</v>
      </c>
      <c r="G250" s="40"/>
      <c r="H250" s="40"/>
      <c r="I250" s="200"/>
      <c r="J250" s="40"/>
      <c r="K250" s="40"/>
      <c r="L250" s="44"/>
      <c r="M250" s="201"/>
      <c r="N250" s="202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173</v>
      </c>
      <c r="AU250" s="17" t="s">
        <v>71</v>
      </c>
    </row>
    <row r="251" s="2" customFormat="1" ht="16.5" customHeight="1">
      <c r="A251" s="38"/>
      <c r="B251" s="39"/>
      <c r="C251" s="235" t="s">
        <v>464</v>
      </c>
      <c r="D251" s="235" t="s">
        <v>356</v>
      </c>
      <c r="E251" s="236" t="s">
        <v>465</v>
      </c>
      <c r="F251" s="237" t="s">
        <v>466</v>
      </c>
      <c r="G251" s="238" t="s">
        <v>212</v>
      </c>
      <c r="H251" s="239">
        <v>4</v>
      </c>
      <c r="I251" s="240"/>
      <c r="J251" s="241">
        <f>ROUND(I251*H251,2)</f>
        <v>0</v>
      </c>
      <c r="K251" s="237" t="s">
        <v>19</v>
      </c>
      <c r="L251" s="242"/>
      <c r="M251" s="243" t="s">
        <v>19</v>
      </c>
      <c r="N251" s="244" t="s">
        <v>42</v>
      </c>
      <c r="O251" s="84"/>
      <c r="P251" s="194">
        <f>O251*H251</f>
        <v>0</v>
      </c>
      <c r="Q251" s="194">
        <v>0.040000000000000001</v>
      </c>
      <c r="R251" s="194">
        <f>Q251*H251</f>
        <v>0.16</v>
      </c>
      <c r="S251" s="194">
        <v>0</v>
      </c>
      <c r="T251" s="19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6" t="s">
        <v>222</v>
      </c>
      <c r="AT251" s="196" t="s">
        <v>356</v>
      </c>
      <c r="AU251" s="196" t="s">
        <v>71</v>
      </c>
      <c r="AY251" s="17" t="s">
        <v>171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7" t="s">
        <v>78</v>
      </c>
      <c r="BK251" s="197">
        <f>ROUND(I251*H251,2)</f>
        <v>0</v>
      </c>
      <c r="BL251" s="17" t="s">
        <v>170</v>
      </c>
      <c r="BM251" s="196" t="s">
        <v>467</v>
      </c>
    </row>
    <row r="252" s="2" customFormat="1">
      <c r="A252" s="38"/>
      <c r="B252" s="39"/>
      <c r="C252" s="40"/>
      <c r="D252" s="198" t="s">
        <v>173</v>
      </c>
      <c r="E252" s="40"/>
      <c r="F252" s="199" t="s">
        <v>466</v>
      </c>
      <c r="G252" s="40"/>
      <c r="H252" s="40"/>
      <c r="I252" s="200"/>
      <c r="J252" s="40"/>
      <c r="K252" s="40"/>
      <c r="L252" s="44"/>
      <c r="M252" s="201"/>
      <c r="N252" s="202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173</v>
      </c>
      <c r="AU252" s="17" t="s">
        <v>71</v>
      </c>
    </row>
    <row r="253" s="2" customFormat="1">
      <c r="A253" s="38"/>
      <c r="B253" s="39"/>
      <c r="C253" s="185" t="s">
        <v>468</v>
      </c>
      <c r="D253" s="185" t="s">
        <v>165</v>
      </c>
      <c r="E253" s="186" t="s">
        <v>469</v>
      </c>
      <c r="F253" s="187" t="s">
        <v>470</v>
      </c>
      <c r="G253" s="188" t="s">
        <v>212</v>
      </c>
      <c r="H253" s="189">
        <v>27</v>
      </c>
      <c r="I253" s="190"/>
      <c r="J253" s="191">
        <f>ROUND(I253*H253,2)</f>
        <v>0</v>
      </c>
      <c r="K253" s="187" t="s">
        <v>169</v>
      </c>
      <c r="L253" s="44"/>
      <c r="M253" s="192" t="s">
        <v>19</v>
      </c>
      <c r="N253" s="193" t="s">
        <v>42</v>
      </c>
      <c r="O253" s="84"/>
      <c r="P253" s="194">
        <f>O253*H253</f>
        <v>0</v>
      </c>
      <c r="Q253" s="194">
        <v>5.8E-05</v>
      </c>
      <c r="R253" s="194">
        <f>Q253*H253</f>
        <v>0.0015660000000000001</v>
      </c>
      <c r="S253" s="194">
        <v>0</v>
      </c>
      <c r="T253" s="19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6" t="s">
        <v>170</v>
      </c>
      <c r="AT253" s="196" t="s">
        <v>165</v>
      </c>
      <c r="AU253" s="196" t="s">
        <v>71</v>
      </c>
      <c r="AY253" s="17" t="s">
        <v>171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7" t="s">
        <v>78</v>
      </c>
      <c r="BK253" s="197">
        <f>ROUND(I253*H253,2)</f>
        <v>0</v>
      </c>
      <c r="BL253" s="17" t="s">
        <v>170</v>
      </c>
      <c r="BM253" s="196" t="s">
        <v>471</v>
      </c>
    </row>
    <row r="254" s="2" customFormat="1">
      <c r="A254" s="38"/>
      <c r="B254" s="39"/>
      <c r="C254" s="40"/>
      <c r="D254" s="198" t="s">
        <v>173</v>
      </c>
      <c r="E254" s="40"/>
      <c r="F254" s="199" t="s">
        <v>472</v>
      </c>
      <c r="G254" s="40"/>
      <c r="H254" s="40"/>
      <c r="I254" s="200"/>
      <c r="J254" s="40"/>
      <c r="K254" s="40"/>
      <c r="L254" s="44"/>
      <c r="M254" s="201"/>
      <c r="N254" s="202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173</v>
      </c>
      <c r="AU254" s="17" t="s">
        <v>71</v>
      </c>
    </row>
    <row r="255" s="10" customFormat="1">
      <c r="A255" s="10"/>
      <c r="B255" s="203"/>
      <c r="C255" s="204"/>
      <c r="D255" s="198" t="s">
        <v>175</v>
      </c>
      <c r="E255" s="205" t="s">
        <v>19</v>
      </c>
      <c r="F255" s="206" t="s">
        <v>473</v>
      </c>
      <c r="G255" s="204"/>
      <c r="H255" s="207">
        <v>27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T255" s="213" t="s">
        <v>175</v>
      </c>
      <c r="AU255" s="213" t="s">
        <v>71</v>
      </c>
      <c r="AV255" s="10" t="s">
        <v>81</v>
      </c>
      <c r="AW255" s="10" t="s">
        <v>33</v>
      </c>
      <c r="AX255" s="10" t="s">
        <v>78</v>
      </c>
      <c r="AY255" s="213" t="s">
        <v>171</v>
      </c>
    </row>
    <row r="256" s="2" customFormat="1" ht="21.75" customHeight="1">
      <c r="A256" s="38"/>
      <c r="B256" s="39"/>
      <c r="C256" s="235" t="s">
        <v>474</v>
      </c>
      <c r="D256" s="235" t="s">
        <v>356</v>
      </c>
      <c r="E256" s="236" t="s">
        <v>475</v>
      </c>
      <c r="F256" s="237" t="s">
        <v>476</v>
      </c>
      <c r="G256" s="238" t="s">
        <v>212</v>
      </c>
      <c r="H256" s="239">
        <v>81</v>
      </c>
      <c r="I256" s="240"/>
      <c r="J256" s="241">
        <f>ROUND(I256*H256,2)</f>
        <v>0</v>
      </c>
      <c r="K256" s="237" t="s">
        <v>169</v>
      </c>
      <c r="L256" s="242"/>
      <c r="M256" s="243" t="s">
        <v>19</v>
      </c>
      <c r="N256" s="244" t="s">
        <v>42</v>
      </c>
      <c r="O256" s="84"/>
      <c r="P256" s="194">
        <f>O256*H256</f>
        <v>0</v>
      </c>
      <c r="Q256" s="194">
        <v>0.0058999999999999999</v>
      </c>
      <c r="R256" s="194">
        <f>Q256*H256</f>
        <v>0.47789999999999999</v>
      </c>
      <c r="S256" s="194">
        <v>0</v>
      </c>
      <c r="T256" s="19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6" t="s">
        <v>222</v>
      </c>
      <c r="AT256" s="196" t="s">
        <v>356</v>
      </c>
      <c r="AU256" s="196" t="s">
        <v>71</v>
      </c>
      <c r="AY256" s="17" t="s">
        <v>171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7" t="s">
        <v>78</v>
      </c>
      <c r="BK256" s="197">
        <f>ROUND(I256*H256,2)</f>
        <v>0</v>
      </c>
      <c r="BL256" s="17" t="s">
        <v>170</v>
      </c>
      <c r="BM256" s="196" t="s">
        <v>477</v>
      </c>
    </row>
    <row r="257" s="2" customFormat="1">
      <c r="A257" s="38"/>
      <c r="B257" s="39"/>
      <c r="C257" s="40"/>
      <c r="D257" s="198" t="s">
        <v>173</v>
      </c>
      <c r="E257" s="40"/>
      <c r="F257" s="199" t="s">
        <v>476</v>
      </c>
      <c r="G257" s="40"/>
      <c r="H257" s="40"/>
      <c r="I257" s="200"/>
      <c r="J257" s="40"/>
      <c r="K257" s="40"/>
      <c r="L257" s="44"/>
      <c r="M257" s="201"/>
      <c r="N257" s="202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173</v>
      </c>
      <c r="AU257" s="17" t="s">
        <v>71</v>
      </c>
    </row>
    <row r="258" s="10" customFormat="1">
      <c r="A258" s="10"/>
      <c r="B258" s="203"/>
      <c r="C258" s="204"/>
      <c r="D258" s="198" t="s">
        <v>175</v>
      </c>
      <c r="E258" s="205" t="s">
        <v>19</v>
      </c>
      <c r="F258" s="206" t="s">
        <v>478</v>
      </c>
      <c r="G258" s="204"/>
      <c r="H258" s="207">
        <v>81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213" t="s">
        <v>175</v>
      </c>
      <c r="AU258" s="213" t="s">
        <v>71</v>
      </c>
      <c r="AV258" s="10" t="s">
        <v>81</v>
      </c>
      <c r="AW258" s="10" t="s">
        <v>33</v>
      </c>
      <c r="AX258" s="10" t="s">
        <v>78</v>
      </c>
      <c r="AY258" s="213" t="s">
        <v>171</v>
      </c>
    </row>
    <row r="259" s="2" customFormat="1">
      <c r="A259" s="38"/>
      <c r="B259" s="39"/>
      <c r="C259" s="185" t="s">
        <v>479</v>
      </c>
      <c r="D259" s="185" t="s">
        <v>165</v>
      </c>
      <c r="E259" s="186" t="s">
        <v>480</v>
      </c>
      <c r="F259" s="187" t="s">
        <v>481</v>
      </c>
      <c r="G259" s="188" t="s">
        <v>212</v>
      </c>
      <c r="H259" s="189">
        <v>27</v>
      </c>
      <c r="I259" s="190"/>
      <c r="J259" s="191">
        <f>ROUND(I259*H259,2)</f>
        <v>0</v>
      </c>
      <c r="K259" s="187" t="s">
        <v>169</v>
      </c>
      <c r="L259" s="44"/>
      <c r="M259" s="192" t="s">
        <v>19</v>
      </c>
      <c r="N259" s="193" t="s">
        <v>42</v>
      </c>
      <c r="O259" s="84"/>
      <c r="P259" s="194">
        <f>O259*H259</f>
        <v>0</v>
      </c>
      <c r="Q259" s="194">
        <v>0.0020823999999999999</v>
      </c>
      <c r="R259" s="194">
        <f>Q259*H259</f>
        <v>0.056224799999999998</v>
      </c>
      <c r="S259" s="194">
        <v>0</v>
      </c>
      <c r="T259" s="19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6" t="s">
        <v>170</v>
      </c>
      <c r="AT259" s="196" t="s">
        <v>165</v>
      </c>
      <c r="AU259" s="196" t="s">
        <v>71</v>
      </c>
      <c r="AY259" s="17" t="s">
        <v>171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7" t="s">
        <v>78</v>
      </c>
      <c r="BK259" s="197">
        <f>ROUND(I259*H259,2)</f>
        <v>0</v>
      </c>
      <c r="BL259" s="17" t="s">
        <v>170</v>
      </c>
      <c r="BM259" s="196" t="s">
        <v>482</v>
      </c>
    </row>
    <row r="260" s="2" customFormat="1">
      <c r="A260" s="38"/>
      <c r="B260" s="39"/>
      <c r="C260" s="40"/>
      <c r="D260" s="198" t="s">
        <v>173</v>
      </c>
      <c r="E260" s="40"/>
      <c r="F260" s="199" t="s">
        <v>483</v>
      </c>
      <c r="G260" s="40"/>
      <c r="H260" s="40"/>
      <c r="I260" s="200"/>
      <c r="J260" s="40"/>
      <c r="K260" s="40"/>
      <c r="L260" s="44"/>
      <c r="M260" s="201"/>
      <c r="N260" s="202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173</v>
      </c>
      <c r="AU260" s="17" t="s">
        <v>71</v>
      </c>
    </row>
    <row r="261" s="10" customFormat="1">
      <c r="A261" s="10"/>
      <c r="B261" s="203"/>
      <c r="C261" s="204"/>
      <c r="D261" s="198" t="s">
        <v>175</v>
      </c>
      <c r="E261" s="205" t="s">
        <v>19</v>
      </c>
      <c r="F261" s="206" t="s">
        <v>484</v>
      </c>
      <c r="G261" s="204"/>
      <c r="H261" s="207">
        <v>27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T261" s="213" t="s">
        <v>175</v>
      </c>
      <c r="AU261" s="213" t="s">
        <v>71</v>
      </c>
      <c r="AV261" s="10" t="s">
        <v>81</v>
      </c>
      <c r="AW261" s="10" t="s">
        <v>33</v>
      </c>
      <c r="AX261" s="10" t="s">
        <v>78</v>
      </c>
      <c r="AY261" s="213" t="s">
        <v>171</v>
      </c>
    </row>
    <row r="262" s="2" customFormat="1" ht="21.75" customHeight="1">
      <c r="A262" s="38"/>
      <c r="B262" s="39"/>
      <c r="C262" s="185" t="s">
        <v>485</v>
      </c>
      <c r="D262" s="185" t="s">
        <v>165</v>
      </c>
      <c r="E262" s="186" t="s">
        <v>486</v>
      </c>
      <c r="F262" s="187" t="s">
        <v>487</v>
      </c>
      <c r="G262" s="188" t="s">
        <v>168</v>
      </c>
      <c r="H262" s="189">
        <v>374</v>
      </c>
      <c r="I262" s="190"/>
      <c r="J262" s="191">
        <f>ROUND(I262*H262,2)</f>
        <v>0</v>
      </c>
      <c r="K262" s="187" t="s">
        <v>169</v>
      </c>
      <c r="L262" s="44"/>
      <c r="M262" s="192" t="s">
        <v>19</v>
      </c>
      <c r="N262" s="193" t="s">
        <v>42</v>
      </c>
      <c r="O262" s="84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96" t="s">
        <v>170</v>
      </c>
      <c r="AT262" s="196" t="s">
        <v>165</v>
      </c>
      <c r="AU262" s="196" t="s">
        <v>71</v>
      </c>
      <c r="AY262" s="17" t="s">
        <v>171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7" t="s">
        <v>78</v>
      </c>
      <c r="BK262" s="197">
        <f>ROUND(I262*H262,2)</f>
        <v>0</v>
      </c>
      <c r="BL262" s="17" t="s">
        <v>170</v>
      </c>
      <c r="BM262" s="196" t="s">
        <v>488</v>
      </c>
    </row>
    <row r="263" s="2" customFormat="1">
      <c r="A263" s="38"/>
      <c r="B263" s="39"/>
      <c r="C263" s="40"/>
      <c r="D263" s="198" t="s">
        <v>173</v>
      </c>
      <c r="E263" s="40"/>
      <c r="F263" s="199" t="s">
        <v>489</v>
      </c>
      <c r="G263" s="40"/>
      <c r="H263" s="40"/>
      <c r="I263" s="200"/>
      <c r="J263" s="40"/>
      <c r="K263" s="40"/>
      <c r="L263" s="44"/>
      <c r="M263" s="201"/>
      <c r="N263" s="202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173</v>
      </c>
      <c r="AU263" s="17" t="s">
        <v>71</v>
      </c>
    </row>
    <row r="264" s="10" customFormat="1">
      <c r="A264" s="10"/>
      <c r="B264" s="203"/>
      <c r="C264" s="204"/>
      <c r="D264" s="198" t="s">
        <v>175</v>
      </c>
      <c r="E264" s="205" t="s">
        <v>19</v>
      </c>
      <c r="F264" s="206" t="s">
        <v>490</v>
      </c>
      <c r="G264" s="204"/>
      <c r="H264" s="207">
        <v>374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T264" s="213" t="s">
        <v>175</v>
      </c>
      <c r="AU264" s="213" t="s">
        <v>71</v>
      </c>
      <c r="AV264" s="10" t="s">
        <v>81</v>
      </c>
      <c r="AW264" s="10" t="s">
        <v>33</v>
      </c>
      <c r="AX264" s="10" t="s">
        <v>78</v>
      </c>
      <c r="AY264" s="213" t="s">
        <v>171</v>
      </c>
    </row>
    <row r="265" s="2" customFormat="1" ht="16.5" customHeight="1">
      <c r="A265" s="38"/>
      <c r="B265" s="39"/>
      <c r="C265" s="235" t="s">
        <v>491</v>
      </c>
      <c r="D265" s="235" t="s">
        <v>356</v>
      </c>
      <c r="E265" s="236" t="s">
        <v>492</v>
      </c>
      <c r="F265" s="237" t="s">
        <v>493</v>
      </c>
      <c r="G265" s="238" t="s">
        <v>310</v>
      </c>
      <c r="H265" s="239">
        <v>37.399999999999999</v>
      </c>
      <c r="I265" s="240"/>
      <c r="J265" s="241">
        <f>ROUND(I265*H265,2)</f>
        <v>0</v>
      </c>
      <c r="K265" s="237" t="s">
        <v>19</v>
      </c>
      <c r="L265" s="242"/>
      <c r="M265" s="243" t="s">
        <v>19</v>
      </c>
      <c r="N265" s="244" t="s">
        <v>42</v>
      </c>
      <c r="O265" s="84"/>
      <c r="P265" s="194">
        <f>O265*H265</f>
        <v>0</v>
      </c>
      <c r="Q265" s="194">
        <v>0.20000000000000001</v>
      </c>
      <c r="R265" s="194">
        <f>Q265*H265</f>
        <v>7.4800000000000004</v>
      </c>
      <c r="S265" s="194">
        <v>0</v>
      </c>
      <c r="T265" s="19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6" t="s">
        <v>222</v>
      </c>
      <c r="AT265" s="196" t="s">
        <v>356</v>
      </c>
      <c r="AU265" s="196" t="s">
        <v>71</v>
      </c>
      <c r="AY265" s="17" t="s">
        <v>171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7" t="s">
        <v>78</v>
      </c>
      <c r="BK265" s="197">
        <f>ROUND(I265*H265,2)</f>
        <v>0</v>
      </c>
      <c r="BL265" s="17" t="s">
        <v>170</v>
      </c>
      <c r="BM265" s="196" t="s">
        <v>494</v>
      </c>
    </row>
    <row r="266" s="2" customFormat="1">
      <c r="A266" s="38"/>
      <c r="B266" s="39"/>
      <c r="C266" s="40"/>
      <c r="D266" s="198" t="s">
        <v>173</v>
      </c>
      <c r="E266" s="40"/>
      <c r="F266" s="199" t="s">
        <v>493</v>
      </c>
      <c r="G266" s="40"/>
      <c r="H266" s="40"/>
      <c r="I266" s="200"/>
      <c r="J266" s="40"/>
      <c r="K266" s="40"/>
      <c r="L266" s="44"/>
      <c r="M266" s="201"/>
      <c r="N266" s="202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173</v>
      </c>
      <c r="AU266" s="17" t="s">
        <v>71</v>
      </c>
    </row>
    <row r="267" s="10" customFormat="1">
      <c r="A267" s="10"/>
      <c r="B267" s="203"/>
      <c r="C267" s="204"/>
      <c r="D267" s="198" t="s">
        <v>175</v>
      </c>
      <c r="E267" s="205" t="s">
        <v>19</v>
      </c>
      <c r="F267" s="206" t="s">
        <v>495</v>
      </c>
      <c r="G267" s="204"/>
      <c r="H267" s="207">
        <v>37.399999999999999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T267" s="213" t="s">
        <v>175</v>
      </c>
      <c r="AU267" s="213" t="s">
        <v>71</v>
      </c>
      <c r="AV267" s="10" t="s">
        <v>81</v>
      </c>
      <c r="AW267" s="10" t="s">
        <v>33</v>
      </c>
      <c r="AX267" s="10" t="s">
        <v>78</v>
      </c>
      <c r="AY267" s="213" t="s">
        <v>171</v>
      </c>
    </row>
    <row r="268" s="2" customFormat="1" ht="16.5" customHeight="1">
      <c r="A268" s="38"/>
      <c r="B268" s="39"/>
      <c r="C268" s="185" t="s">
        <v>496</v>
      </c>
      <c r="D268" s="185" t="s">
        <v>165</v>
      </c>
      <c r="E268" s="186" t="s">
        <v>497</v>
      </c>
      <c r="F268" s="187" t="s">
        <v>498</v>
      </c>
      <c r="G268" s="188" t="s">
        <v>310</v>
      </c>
      <c r="H268" s="189">
        <v>10.18</v>
      </c>
      <c r="I268" s="190"/>
      <c r="J268" s="191">
        <f>ROUND(I268*H268,2)</f>
        <v>0</v>
      </c>
      <c r="K268" s="187" t="s">
        <v>169</v>
      </c>
      <c r="L268" s="44"/>
      <c r="M268" s="192" t="s">
        <v>19</v>
      </c>
      <c r="N268" s="193" t="s">
        <v>42</v>
      </c>
      <c r="O268" s="84"/>
      <c r="P268" s="194">
        <f>O268*H268</f>
        <v>0</v>
      </c>
      <c r="Q268" s="194">
        <v>0</v>
      </c>
      <c r="R268" s="194">
        <f>Q268*H268</f>
        <v>0</v>
      </c>
      <c r="S268" s="194">
        <v>0</v>
      </c>
      <c r="T268" s="19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6" t="s">
        <v>170</v>
      </c>
      <c r="AT268" s="196" t="s">
        <v>165</v>
      </c>
      <c r="AU268" s="196" t="s">
        <v>71</v>
      </c>
      <c r="AY268" s="17" t="s">
        <v>171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7" t="s">
        <v>78</v>
      </c>
      <c r="BK268" s="197">
        <f>ROUND(I268*H268,2)</f>
        <v>0</v>
      </c>
      <c r="BL268" s="17" t="s">
        <v>170</v>
      </c>
      <c r="BM268" s="196" t="s">
        <v>499</v>
      </c>
    </row>
    <row r="269" s="2" customFormat="1">
      <c r="A269" s="38"/>
      <c r="B269" s="39"/>
      <c r="C269" s="40"/>
      <c r="D269" s="198" t="s">
        <v>173</v>
      </c>
      <c r="E269" s="40"/>
      <c r="F269" s="199" t="s">
        <v>500</v>
      </c>
      <c r="G269" s="40"/>
      <c r="H269" s="40"/>
      <c r="I269" s="200"/>
      <c r="J269" s="40"/>
      <c r="K269" s="40"/>
      <c r="L269" s="44"/>
      <c r="M269" s="201"/>
      <c r="N269" s="202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173</v>
      </c>
      <c r="AU269" s="17" t="s">
        <v>71</v>
      </c>
    </row>
    <row r="270" s="10" customFormat="1">
      <c r="A270" s="10"/>
      <c r="B270" s="203"/>
      <c r="C270" s="204"/>
      <c r="D270" s="198" t="s">
        <v>175</v>
      </c>
      <c r="E270" s="205" t="s">
        <v>19</v>
      </c>
      <c r="F270" s="206" t="s">
        <v>501</v>
      </c>
      <c r="G270" s="204"/>
      <c r="H270" s="207">
        <v>10.18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T270" s="213" t="s">
        <v>175</v>
      </c>
      <c r="AU270" s="213" t="s">
        <v>71</v>
      </c>
      <c r="AV270" s="10" t="s">
        <v>81</v>
      </c>
      <c r="AW270" s="10" t="s">
        <v>33</v>
      </c>
      <c r="AX270" s="10" t="s">
        <v>78</v>
      </c>
      <c r="AY270" s="213" t="s">
        <v>171</v>
      </c>
    </row>
    <row r="271" s="2" customFormat="1" ht="21.75" customHeight="1">
      <c r="A271" s="38"/>
      <c r="B271" s="39"/>
      <c r="C271" s="185" t="s">
        <v>502</v>
      </c>
      <c r="D271" s="185" t="s">
        <v>165</v>
      </c>
      <c r="E271" s="186" t="s">
        <v>503</v>
      </c>
      <c r="F271" s="187" t="s">
        <v>504</v>
      </c>
      <c r="G271" s="188" t="s">
        <v>310</v>
      </c>
      <c r="H271" s="189">
        <v>10.18</v>
      </c>
      <c r="I271" s="190"/>
      <c r="J271" s="191">
        <f>ROUND(I271*H271,2)</f>
        <v>0</v>
      </c>
      <c r="K271" s="187" t="s">
        <v>169</v>
      </c>
      <c r="L271" s="44"/>
      <c r="M271" s="192" t="s">
        <v>19</v>
      </c>
      <c r="N271" s="193" t="s">
        <v>42</v>
      </c>
      <c r="O271" s="84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96" t="s">
        <v>170</v>
      </c>
      <c r="AT271" s="196" t="s">
        <v>165</v>
      </c>
      <c r="AU271" s="196" t="s">
        <v>71</v>
      </c>
      <c r="AY271" s="17" t="s">
        <v>171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7" t="s">
        <v>78</v>
      </c>
      <c r="BK271" s="197">
        <f>ROUND(I271*H271,2)</f>
        <v>0</v>
      </c>
      <c r="BL271" s="17" t="s">
        <v>170</v>
      </c>
      <c r="BM271" s="196" t="s">
        <v>505</v>
      </c>
    </row>
    <row r="272" s="2" customFormat="1">
      <c r="A272" s="38"/>
      <c r="B272" s="39"/>
      <c r="C272" s="40"/>
      <c r="D272" s="198" t="s">
        <v>173</v>
      </c>
      <c r="E272" s="40"/>
      <c r="F272" s="199" t="s">
        <v>506</v>
      </c>
      <c r="G272" s="40"/>
      <c r="H272" s="40"/>
      <c r="I272" s="200"/>
      <c r="J272" s="40"/>
      <c r="K272" s="40"/>
      <c r="L272" s="44"/>
      <c r="M272" s="201"/>
      <c r="N272" s="202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173</v>
      </c>
      <c r="AU272" s="17" t="s">
        <v>71</v>
      </c>
    </row>
    <row r="273" s="2" customFormat="1">
      <c r="A273" s="38"/>
      <c r="B273" s="39"/>
      <c r="C273" s="185" t="s">
        <v>507</v>
      </c>
      <c r="D273" s="185" t="s">
        <v>165</v>
      </c>
      <c r="E273" s="186" t="s">
        <v>508</v>
      </c>
      <c r="F273" s="187" t="s">
        <v>509</v>
      </c>
      <c r="G273" s="188" t="s">
        <v>310</v>
      </c>
      <c r="H273" s="189">
        <v>40.719999999999999</v>
      </c>
      <c r="I273" s="190"/>
      <c r="J273" s="191">
        <f>ROUND(I273*H273,2)</f>
        <v>0</v>
      </c>
      <c r="K273" s="187" t="s">
        <v>169</v>
      </c>
      <c r="L273" s="44"/>
      <c r="M273" s="192" t="s">
        <v>19</v>
      </c>
      <c r="N273" s="193" t="s">
        <v>42</v>
      </c>
      <c r="O273" s="84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6" t="s">
        <v>170</v>
      </c>
      <c r="AT273" s="196" t="s">
        <v>165</v>
      </c>
      <c r="AU273" s="196" t="s">
        <v>71</v>
      </c>
      <c r="AY273" s="17" t="s">
        <v>171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7" t="s">
        <v>78</v>
      </c>
      <c r="BK273" s="197">
        <f>ROUND(I273*H273,2)</f>
        <v>0</v>
      </c>
      <c r="BL273" s="17" t="s">
        <v>170</v>
      </c>
      <c r="BM273" s="196" t="s">
        <v>510</v>
      </c>
    </row>
    <row r="274" s="2" customFormat="1">
      <c r="A274" s="38"/>
      <c r="B274" s="39"/>
      <c r="C274" s="40"/>
      <c r="D274" s="198" t="s">
        <v>173</v>
      </c>
      <c r="E274" s="40"/>
      <c r="F274" s="199" t="s">
        <v>511</v>
      </c>
      <c r="G274" s="40"/>
      <c r="H274" s="40"/>
      <c r="I274" s="200"/>
      <c r="J274" s="40"/>
      <c r="K274" s="40"/>
      <c r="L274" s="44"/>
      <c r="M274" s="201"/>
      <c r="N274" s="202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173</v>
      </c>
      <c r="AU274" s="17" t="s">
        <v>71</v>
      </c>
    </row>
    <row r="275" s="10" customFormat="1">
      <c r="A275" s="10"/>
      <c r="B275" s="203"/>
      <c r="C275" s="204"/>
      <c r="D275" s="198" t="s">
        <v>175</v>
      </c>
      <c r="E275" s="205" t="s">
        <v>19</v>
      </c>
      <c r="F275" s="206" t="s">
        <v>512</v>
      </c>
      <c r="G275" s="204"/>
      <c r="H275" s="207">
        <v>40.719999999999999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T275" s="213" t="s">
        <v>175</v>
      </c>
      <c r="AU275" s="213" t="s">
        <v>71</v>
      </c>
      <c r="AV275" s="10" t="s">
        <v>81</v>
      </c>
      <c r="AW275" s="10" t="s">
        <v>33</v>
      </c>
      <c r="AX275" s="10" t="s">
        <v>78</v>
      </c>
      <c r="AY275" s="213" t="s">
        <v>171</v>
      </c>
    </row>
    <row r="276" s="2" customFormat="1" ht="16.5" customHeight="1">
      <c r="A276" s="38"/>
      <c r="B276" s="39"/>
      <c r="C276" s="185" t="s">
        <v>513</v>
      </c>
      <c r="D276" s="185" t="s">
        <v>165</v>
      </c>
      <c r="E276" s="186" t="s">
        <v>514</v>
      </c>
      <c r="F276" s="187" t="s">
        <v>515</v>
      </c>
      <c r="G276" s="188" t="s">
        <v>516</v>
      </c>
      <c r="H276" s="189">
        <v>965</v>
      </c>
      <c r="I276" s="190"/>
      <c r="J276" s="191">
        <f>ROUND(I276*H276,2)</f>
        <v>0</v>
      </c>
      <c r="K276" s="187" t="s">
        <v>169</v>
      </c>
      <c r="L276" s="44"/>
      <c r="M276" s="192" t="s">
        <v>19</v>
      </c>
      <c r="N276" s="193" t="s">
        <v>42</v>
      </c>
      <c r="O276" s="84"/>
      <c r="P276" s="194">
        <f>O276*H276</f>
        <v>0</v>
      </c>
      <c r="Q276" s="194">
        <v>0.0068230000000000001</v>
      </c>
      <c r="R276" s="194">
        <f>Q276*H276</f>
        <v>6.5841950000000002</v>
      </c>
      <c r="S276" s="194">
        <v>0</v>
      </c>
      <c r="T276" s="19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6" t="s">
        <v>170</v>
      </c>
      <c r="AT276" s="196" t="s">
        <v>165</v>
      </c>
      <c r="AU276" s="196" t="s">
        <v>71</v>
      </c>
      <c r="AY276" s="17" t="s">
        <v>171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7" t="s">
        <v>78</v>
      </c>
      <c r="BK276" s="197">
        <f>ROUND(I276*H276,2)</f>
        <v>0</v>
      </c>
      <c r="BL276" s="17" t="s">
        <v>170</v>
      </c>
      <c r="BM276" s="196" t="s">
        <v>517</v>
      </c>
    </row>
    <row r="277" s="2" customFormat="1">
      <c r="A277" s="38"/>
      <c r="B277" s="39"/>
      <c r="C277" s="40"/>
      <c r="D277" s="198" t="s">
        <v>173</v>
      </c>
      <c r="E277" s="40"/>
      <c r="F277" s="199" t="s">
        <v>518</v>
      </c>
      <c r="G277" s="40"/>
      <c r="H277" s="40"/>
      <c r="I277" s="200"/>
      <c r="J277" s="40"/>
      <c r="K277" s="40"/>
      <c r="L277" s="44"/>
      <c r="M277" s="201"/>
      <c r="N277" s="202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173</v>
      </c>
      <c r="AU277" s="17" t="s">
        <v>71</v>
      </c>
    </row>
    <row r="278" s="10" customFormat="1">
      <c r="A278" s="10"/>
      <c r="B278" s="203"/>
      <c r="C278" s="204"/>
      <c r="D278" s="198" t="s">
        <v>175</v>
      </c>
      <c r="E278" s="205" t="s">
        <v>19</v>
      </c>
      <c r="F278" s="206" t="s">
        <v>519</v>
      </c>
      <c r="G278" s="204"/>
      <c r="H278" s="207">
        <v>965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T278" s="213" t="s">
        <v>175</v>
      </c>
      <c r="AU278" s="213" t="s">
        <v>71</v>
      </c>
      <c r="AV278" s="10" t="s">
        <v>81</v>
      </c>
      <c r="AW278" s="10" t="s">
        <v>33</v>
      </c>
      <c r="AX278" s="10" t="s">
        <v>78</v>
      </c>
      <c r="AY278" s="213" t="s">
        <v>171</v>
      </c>
    </row>
    <row r="279" s="2" customFormat="1" ht="21.75" customHeight="1">
      <c r="A279" s="38"/>
      <c r="B279" s="39"/>
      <c r="C279" s="185" t="s">
        <v>520</v>
      </c>
      <c r="D279" s="185" t="s">
        <v>165</v>
      </c>
      <c r="E279" s="186" t="s">
        <v>521</v>
      </c>
      <c r="F279" s="187" t="s">
        <v>522</v>
      </c>
      <c r="G279" s="188" t="s">
        <v>516</v>
      </c>
      <c r="H279" s="189">
        <v>12</v>
      </c>
      <c r="I279" s="190"/>
      <c r="J279" s="191">
        <f>ROUND(I279*H279,2)</f>
        <v>0</v>
      </c>
      <c r="K279" s="187" t="s">
        <v>169</v>
      </c>
      <c r="L279" s="44"/>
      <c r="M279" s="192" t="s">
        <v>19</v>
      </c>
      <c r="N279" s="193" t="s">
        <v>42</v>
      </c>
      <c r="O279" s="84"/>
      <c r="P279" s="194">
        <f>O279*H279</f>
        <v>0</v>
      </c>
      <c r="Q279" s="194">
        <v>0.074168499999999998</v>
      </c>
      <c r="R279" s="194">
        <f>Q279*H279</f>
        <v>0.89002199999999998</v>
      </c>
      <c r="S279" s="194">
        <v>0</v>
      </c>
      <c r="T279" s="19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6" t="s">
        <v>170</v>
      </c>
      <c r="AT279" s="196" t="s">
        <v>165</v>
      </c>
      <c r="AU279" s="196" t="s">
        <v>71</v>
      </c>
      <c r="AY279" s="17" t="s">
        <v>171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7" t="s">
        <v>78</v>
      </c>
      <c r="BK279" s="197">
        <f>ROUND(I279*H279,2)</f>
        <v>0</v>
      </c>
      <c r="BL279" s="17" t="s">
        <v>170</v>
      </c>
      <c r="BM279" s="196" t="s">
        <v>523</v>
      </c>
    </row>
    <row r="280" s="2" customFormat="1">
      <c r="A280" s="38"/>
      <c r="B280" s="39"/>
      <c r="C280" s="40"/>
      <c r="D280" s="198" t="s">
        <v>173</v>
      </c>
      <c r="E280" s="40"/>
      <c r="F280" s="199" t="s">
        <v>524</v>
      </c>
      <c r="G280" s="40"/>
      <c r="H280" s="40"/>
      <c r="I280" s="200"/>
      <c r="J280" s="40"/>
      <c r="K280" s="40"/>
      <c r="L280" s="44"/>
      <c r="M280" s="201"/>
      <c r="N280" s="202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173</v>
      </c>
      <c r="AU280" s="17" t="s">
        <v>71</v>
      </c>
    </row>
    <row r="281" s="10" customFormat="1">
      <c r="A281" s="10"/>
      <c r="B281" s="203"/>
      <c r="C281" s="204"/>
      <c r="D281" s="198" t="s">
        <v>175</v>
      </c>
      <c r="E281" s="205" t="s">
        <v>19</v>
      </c>
      <c r="F281" s="206" t="s">
        <v>525</v>
      </c>
      <c r="G281" s="204"/>
      <c r="H281" s="207">
        <v>12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T281" s="213" t="s">
        <v>175</v>
      </c>
      <c r="AU281" s="213" t="s">
        <v>71</v>
      </c>
      <c r="AV281" s="10" t="s">
        <v>81</v>
      </c>
      <c r="AW281" s="10" t="s">
        <v>33</v>
      </c>
      <c r="AX281" s="10" t="s">
        <v>78</v>
      </c>
      <c r="AY281" s="213" t="s">
        <v>171</v>
      </c>
    </row>
    <row r="282" s="2" customFormat="1" ht="33" customHeight="1">
      <c r="A282" s="38"/>
      <c r="B282" s="39"/>
      <c r="C282" s="185" t="s">
        <v>526</v>
      </c>
      <c r="D282" s="185" t="s">
        <v>165</v>
      </c>
      <c r="E282" s="186" t="s">
        <v>527</v>
      </c>
      <c r="F282" s="187" t="s">
        <v>528</v>
      </c>
      <c r="G282" s="188" t="s">
        <v>529</v>
      </c>
      <c r="H282" s="189">
        <v>4</v>
      </c>
      <c r="I282" s="190"/>
      <c r="J282" s="191">
        <f>ROUND(I282*H282,2)</f>
        <v>0</v>
      </c>
      <c r="K282" s="187" t="s">
        <v>19</v>
      </c>
      <c r="L282" s="44"/>
      <c r="M282" s="192" t="s">
        <v>19</v>
      </c>
      <c r="N282" s="193" t="s">
        <v>42</v>
      </c>
      <c r="O282" s="84"/>
      <c r="P282" s="194">
        <f>O282*H282</f>
        <v>0</v>
      </c>
      <c r="Q282" s="194">
        <v>0.07417</v>
      </c>
      <c r="R282" s="194">
        <f>Q282*H282</f>
        <v>0.29668</v>
      </c>
      <c r="S282" s="194">
        <v>0</v>
      </c>
      <c r="T282" s="19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96" t="s">
        <v>170</v>
      </c>
      <c r="AT282" s="196" t="s">
        <v>165</v>
      </c>
      <c r="AU282" s="196" t="s">
        <v>71</v>
      </c>
      <c r="AY282" s="17" t="s">
        <v>171</v>
      </c>
      <c r="BE282" s="197">
        <f>IF(N282="základní",J282,0)</f>
        <v>0</v>
      </c>
      <c r="BF282" s="197">
        <f>IF(N282="snížená",J282,0)</f>
        <v>0</v>
      </c>
      <c r="BG282" s="197">
        <f>IF(N282="zákl. přenesená",J282,0)</f>
        <v>0</v>
      </c>
      <c r="BH282" s="197">
        <f>IF(N282="sníž. přenesená",J282,0)</f>
        <v>0</v>
      </c>
      <c r="BI282" s="197">
        <f>IF(N282="nulová",J282,0)</f>
        <v>0</v>
      </c>
      <c r="BJ282" s="17" t="s">
        <v>78</v>
      </c>
      <c r="BK282" s="197">
        <f>ROUND(I282*H282,2)</f>
        <v>0</v>
      </c>
      <c r="BL282" s="17" t="s">
        <v>170</v>
      </c>
      <c r="BM282" s="196" t="s">
        <v>530</v>
      </c>
    </row>
    <row r="283" s="2" customFormat="1">
      <c r="A283" s="38"/>
      <c r="B283" s="39"/>
      <c r="C283" s="40"/>
      <c r="D283" s="198" t="s">
        <v>173</v>
      </c>
      <c r="E283" s="40"/>
      <c r="F283" s="199" t="s">
        <v>528</v>
      </c>
      <c r="G283" s="40"/>
      <c r="H283" s="40"/>
      <c r="I283" s="200"/>
      <c r="J283" s="40"/>
      <c r="K283" s="40"/>
      <c r="L283" s="44"/>
      <c r="M283" s="201"/>
      <c r="N283" s="202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173</v>
      </c>
      <c r="AU283" s="17" t="s">
        <v>71</v>
      </c>
    </row>
    <row r="284" s="2" customFormat="1">
      <c r="A284" s="38"/>
      <c r="B284" s="39"/>
      <c r="C284" s="185" t="s">
        <v>531</v>
      </c>
      <c r="D284" s="185" t="s">
        <v>165</v>
      </c>
      <c r="E284" s="186" t="s">
        <v>532</v>
      </c>
      <c r="F284" s="187" t="s">
        <v>533</v>
      </c>
      <c r="G284" s="188" t="s">
        <v>304</v>
      </c>
      <c r="H284" s="189">
        <v>42.723999999999997</v>
      </c>
      <c r="I284" s="190"/>
      <c r="J284" s="191">
        <f>ROUND(I284*H284,2)</f>
        <v>0</v>
      </c>
      <c r="K284" s="187" t="s">
        <v>169</v>
      </c>
      <c r="L284" s="44"/>
      <c r="M284" s="192" t="s">
        <v>19</v>
      </c>
      <c r="N284" s="193" t="s">
        <v>42</v>
      </c>
      <c r="O284" s="84"/>
      <c r="P284" s="194">
        <f>O284*H284</f>
        <v>0</v>
      </c>
      <c r="Q284" s="194">
        <v>0</v>
      </c>
      <c r="R284" s="194">
        <f>Q284*H284</f>
        <v>0</v>
      </c>
      <c r="S284" s="194">
        <v>0</v>
      </c>
      <c r="T284" s="19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96" t="s">
        <v>170</v>
      </c>
      <c r="AT284" s="196" t="s">
        <v>165</v>
      </c>
      <c r="AU284" s="196" t="s">
        <v>71</v>
      </c>
      <c r="AY284" s="17" t="s">
        <v>171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7" t="s">
        <v>78</v>
      </c>
      <c r="BK284" s="197">
        <f>ROUND(I284*H284,2)</f>
        <v>0</v>
      </c>
      <c r="BL284" s="17" t="s">
        <v>170</v>
      </c>
      <c r="BM284" s="196" t="s">
        <v>534</v>
      </c>
    </row>
    <row r="285" s="2" customFormat="1">
      <c r="A285" s="38"/>
      <c r="B285" s="39"/>
      <c r="C285" s="40"/>
      <c r="D285" s="198" t="s">
        <v>173</v>
      </c>
      <c r="E285" s="40"/>
      <c r="F285" s="199" t="s">
        <v>535</v>
      </c>
      <c r="G285" s="40"/>
      <c r="H285" s="40"/>
      <c r="I285" s="200"/>
      <c r="J285" s="40"/>
      <c r="K285" s="40"/>
      <c r="L285" s="44"/>
      <c r="M285" s="245"/>
      <c r="N285" s="246"/>
      <c r="O285" s="247"/>
      <c r="P285" s="247"/>
      <c r="Q285" s="247"/>
      <c r="R285" s="247"/>
      <c r="S285" s="247"/>
      <c r="T285" s="24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173</v>
      </c>
      <c r="AU285" s="17" t="s">
        <v>71</v>
      </c>
    </row>
    <row r="286" s="2" customFormat="1" ht="6.96" customHeight="1">
      <c r="A286" s="38"/>
      <c r="B286" s="59"/>
      <c r="C286" s="60"/>
      <c r="D286" s="60"/>
      <c r="E286" s="60"/>
      <c r="F286" s="60"/>
      <c r="G286" s="60"/>
      <c r="H286" s="60"/>
      <c r="I286" s="60"/>
      <c r="J286" s="60"/>
      <c r="K286" s="60"/>
      <c r="L286" s="44"/>
      <c r="M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</row>
  </sheetData>
  <sheetProtection sheet="1" autoFilter="0" formatColumns="0" formatRows="0" objects="1" scenarios="1" spinCount="100000" saltValue="RzEkrCwJeouTw3Jhqly4yuaDGZv6tCD0OEpysPm+bcTYpahw8jDQpmTxc2dvBGOnFN9Fsu7pnAJXljXM6GMzcg==" hashValue="PFEe0yfREB0Ra9Qw0eG38Veu5FpMEvaCLQokdAva7qgJB2UB6GtE7BxC0cVSlEOyjbGjrzyaIhTtRaT2hz+Djg==" algorithmName="SHA-512" password="CC35"/>
  <autoFilter ref="C78:K28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769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859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ROUND((SUM(BE85:BE103)),  2)</f>
        <v>0</v>
      </c>
      <c r="G35" s="38"/>
      <c r="H35" s="38"/>
      <c r="I35" s="157">
        <v>0.20999999999999999</v>
      </c>
      <c r="J35" s="156">
        <f>ROUND(((SUM(BE85:BE103))*I35),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ROUND((SUM(BF85:BF103)),  2)</f>
        <v>0</v>
      </c>
      <c r="G36" s="38"/>
      <c r="H36" s="38"/>
      <c r="I36" s="157">
        <v>0.14999999999999999</v>
      </c>
      <c r="J36" s="156">
        <f>ROUND(((SUM(BF85:BF103))*I36),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769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SO-052 - IP N (2.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769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SO-052 - IP N (2.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SUM(P86:P103)</f>
        <v>0</v>
      </c>
      <c r="Q85" s="96"/>
      <c r="R85" s="182">
        <f>SUM(R86:R103)</f>
        <v>5.3999999999999998E-05</v>
      </c>
      <c r="S85" s="96"/>
      <c r="T85" s="183">
        <f>SUM(T86:T103)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SUM(BK86:BK103)</f>
        <v>0</v>
      </c>
    </row>
    <row r="86" s="2" customFormat="1">
      <c r="A86" s="38"/>
      <c r="B86" s="39"/>
      <c r="C86" s="185" t="s">
        <v>78</v>
      </c>
      <c r="D86" s="185" t="s">
        <v>165</v>
      </c>
      <c r="E86" s="186" t="s">
        <v>538</v>
      </c>
      <c r="F86" s="187" t="s">
        <v>539</v>
      </c>
      <c r="G86" s="188" t="s">
        <v>212</v>
      </c>
      <c r="H86" s="189">
        <v>54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860</v>
      </c>
    </row>
    <row r="87" s="2" customFormat="1">
      <c r="A87" s="38"/>
      <c r="B87" s="39"/>
      <c r="C87" s="40"/>
      <c r="D87" s="198" t="s">
        <v>173</v>
      </c>
      <c r="E87" s="40"/>
      <c r="F87" s="199" t="s">
        <v>541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 ht="16.5" customHeight="1">
      <c r="A88" s="38"/>
      <c r="B88" s="39"/>
      <c r="C88" s="185" t="s">
        <v>81</v>
      </c>
      <c r="D88" s="185" t="s">
        <v>165</v>
      </c>
      <c r="E88" s="186" t="s">
        <v>542</v>
      </c>
      <c r="F88" s="187" t="s">
        <v>543</v>
      </c>
      <c r="G88" s="188" t="s">
        <v>212</v>
      </c>
      <c r="H88" s="189">
        <v>3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1.8E-05</v>
      </c>
      <c r="R88" s="194">
        <f>Q88*H88</f>
        <v>5.3999999999999998E-05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861</v>
      </c>
    </row>
    <row r="89" s="2" customFormat="1">
      <c r="A89" s="38"/>
      <c r="B89" s="39"/>
      <c r="C89" s="40"/>
      <c r="D89" s="198" t="s">
        <v>173</v>
      </c>
      <c r="E89" s="40"/>
      <c r="F89" s="199" t="s">
        <v>545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2" customFormat="1">
      <c r="A90" s="38"/>
      <c r="B90" s="39"/>
      <c r="C90" s="185" t="s">
        <v>188</v>
      </c>
      <c r="D90" s="185" t="s">
        <v>165</v>
      </c>
      <c r="E90" s="186" t="s">
        <v>546</v>
      </c>
      <c r="F90" s="187" t="s">
        <v>547</v>
      </c>
      <c r="G90" s="188" t="s">
        <v>168</v>
      </c>
      <c r="H90" s="189">
        <v>1800</v>
      </c>
      <c r="I90" s="190"/>
      <c r="J90" s="191">
        <f>ROUND(I90*H90,2)</f>
        <v>0</v>
      </c>
      <c r="K90" s="187" t="s">
        <v>169</v>
      </c>
      <c r="L90" s="44"/>
      <c r="M90" s="192" t="s">
        <v>19</v>
      </c>
      <c r="N90" s="193" t="s">
        <v>42</v>
      </c>
      <c r="O90" s="84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6" t="s">
        <v>170</v>
      </c>
      <c r="AT90" s="196" t="s">
        <v>165</v>
      </c>
      <c r="AU90" s="196" t="s">
        <v>71</v>
      </c>
      <c r="AY90" s="17" t="s">
        <v>171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7" t="s">
        <v>78</v>
      </c>
      <c r="BK90" s="197">
        <f>ROUND(I90*H90,2)</f>
        <v>0</v>
      </c>
      <c r="BL90" s="17" t="s">
        <v>170</v>
      </c>
      <c r="BM90" s="196" t="s">
        <v>862</v>
      </c>
    </row>
    <row r="91" s="2" customFormat="1">
      <c r="A91" s="38"/>
      <c r="B91" s="39"/>
      <c r="C91" s="40"/>
      <c r="D91" s="198" t="s">
        <v>173</v>
      </c>
      <c r="E91" s="40"/>
      <c r="F91" s="199" t="s">
        <v>549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173</v>
      </c>
      <c r="AU91" s="17" t="s">
        <v>71</v>
      </c>
    </row>
    <row r="92" s="10" customFormat="1">
      <c r="A92" s="10"/>
      <c r="B92" s="203"/>
      <c r="C92" s="204"/>
      <c r="D92" s="198" t="s">
        <v>175</v>
      </c>
      <c r="E92" s="205" t="s">
        <v>19</v>
      </c>
      <c r="F92" s="206" t="s">
        <v>851</v>
      </c>
      <c r="G92" s="204"/>
      <c r="H92" s="207">
        <v>1800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3" t="s">
        <v>175</v>
      </c>
      <c r="AU92" s="213" t="s">
        <v>71</v>
      </c>
      <c r="AV92" s="10" t="s">
        <v>81</v>
      </c>
      <c r="AW92" s="10" t="s">
        <v>33</v>
      </c>
      <c r="AX92" s="10" t="s">
        <v>78</v>
      </c>
      <c r="AY92" s="213" t="s">
        <v>171</v>
      </c>
    </row>
    <row r="93" s="2" customFormat="1">
      <c r="A93" s="38"/>
      <c r="B93" s="39"/>
      <c r="C93" s="185" t="s">
        <v>170</v>
      </c>
      <c r="D93" s="185" t="s">
        <v>165</v>
      </c>
      <c r="E93" s="186" t="s">
        <v>551</v>
      </c>
      <c r="F93" s="187" t="s">
        <v>552</v>
      </c>
      <c r="G93" s="188" t="s">
        <v>225</v>
      </c>
      <c r="H93" s="189">
        <v>5.5499999999999998</v>
      </c>
      <c r="I93" s="190"/>
      <c r="J93" s="191">
        <f>ROUND(I93*H93,2)</f>
        <v>0</v>
      </c>
      <c r="K93" s="187" t="s">
        <v>169</v>
      </c>
      <c r="L93" s="44"/>
      <c r="M93" s="192" t="s">
        <v>19</v>
      </c>
      <c r="N93" s="193" t="s">
        <v>42</v>
      </c>
      <c r="O93" s="84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6" t="s">
        <v>170</v>
      </c>
      <c r="AT93" s="196" t="s">
        <v>165</v>
      </c>
      <c r="AU93" s="196" t="s">
        <v>71</v>
      </c>
      <c r="AY93" s="17" t="s">
        <v>171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7" t="s">
        <v>78</v>
      </c>
      <c r="BK93" s="197">
        <f>ROUND(I93*H93,2)</f>
        <v>0</v>
      </c>
      <c r="BL93" s="17" t="s">
        <v>170</v>
      </c>
      <c r="BM93" s="196" t="s">
        <v>863</v>
      </c>
    </row>
    <row r="94" s="2" customFormat="1">
      <c r="A94" s="38"/>
      <c r="B94" s="39"/>
      <c r="C94" s="40"/>
      <c r="D94" s="198" t="s">
        <v>173</v>
      </c>
      <c r="E94" s="40"/>
      <c r="F94" s="199" t="s">
        <v>554</v>
      </c>
      <c r="G94" s="40"/>
      <c r="H94" s="40"/>
      <c r="I94" s="200"/>
      <c r="J94" s="40"/>
      <c r="K94" s="40"/>
      <c r="L94" s="44"/>
      <c r="M94" s="201"/>
      <c r="N94" s="20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173</v>
      </c>
      <c r="AU94" s="17" t="s">
        <v>71</v>
      </c>
    </row>
    <row r="95" s="10" customFormat="1">
      <c r="A95" s="10"/>
      <c r="B95" s="203"/>
      <c r="C95" s="204"/>
      <c r="D95" s="198" t="s">
        <v>175</v>
      </c>
      <c r="E95" s="205" t="s">
        <v>19</v>
      </c>
      <c r="F95" s="206" t="s">
        <v>853</v>
      </c>
      <c r="G95" s="204"/>
      <c r="H95" s="207">
        <v>5.5499999999999998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175</v>
      </c>
      <c r="AU95" s="213" t="s">
        <v>71</v>
      </c>
      <c r="AV95" s="10" t="s">
        <v>81</v>
      </c>
      <c r="AW95" s="10" t="s">
        <v>33</v>
      </c>
      <c r="AX95" s="10" t="s">
        <v>78</v>
      </c>
      <c r="AY95" s="213" t="s">
        <v>171</v>
      </c>
    </row>
    <row r="96" s="2" customFormat="1" ht="16.5" customHeight="1">
      <c r="A96" s="38"/>
      <c r="B96" s="39"/>
      <c r="C96" s="185" t="s">
        <v>201</v>
      </c>
      <c r="D96" s="185" t="s">
        <v>165</v>
      </c>
      <c r="E96" s="186" t="s">
        <v>497</v>
      </c>
      <c r="F96" s="187" t="s">
        <v>498</v>
      </c>
      <c r="G96" s="188" t="s">
        <v>310</v>
      </c>
      <c r="H96" s="189">
        <v>4.3200000000000003</v>
      </c>
      <c r="I96" s="190"/>
      <c r="J96" s="191">
        <f>ROUND(I96*H96,2)</f>
        <v>0</v>
      </c>
      <c r="K96" s="187" t="s">
        <v>169</v>
      </c>
      <c r="L96" s="44"/>
      <c r="M96" s="192" t="s">
        <v>19</v>
      </c>
      <c r="N96" s="193" t="s">
        <v>42</v>
      </c>
      <c r="O96" s="84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6" t="s">
        <v>170</v>
      </c>
      <c r="AT96" s="196" t="s">
        <v>165</v>
      </c>
      <c r="AU96" s="196" t="s">
        <v>71</v>
      </c>
      <c r="AY96" s="17" t="s">
        <v>171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78</v>
      </c>
      <c r="BK96" s="197">
        <f>ROUND(I96*H96,2)</f>
        <v>0</v>
      </c>
      <c r="BL96" s="17" t="s">
        <v>170</v>
      </c>
      <c r="BM96" s="196" t="s">
        <v>864</v>
      </c>
    </row>
    <row r="97" s="2" customFormat="1">
      <c r="A97" s="38"/>
      <c r="B97" s="39"/>
      <c r="C97" s="40"/>
      <c r="D97" s="198" t="s">
        <v>173</v>
      </c>
      <c r="E97" s="40"/>
      <c r="F97" s="199" t="s">
        <v>500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173</v>
      </c>
      <c r="AU97" s="17" t="s">
        <v>71</v>
      </c>
    </row>
    <row r="98" s="10" customFormat="1">
      <c r="A98" s="10"/>
      <c r="B98" s="203"/>
      <c r="C98" s="204"/>
      <c r="D98" s="198" t="s">
        <v>175</v>
      </c>
      <c r="E98" s="205" t="s">
        <v>19</v>
      </c>
      <c r="F98" s="206" t="s">
        <v>865</v>
      </c>
      <c r="G98" s="204"/>
      <c r="H98" s="207">
        <v>4.3200000000000003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175</v>
      </c>
      <c r="AU98" s="213" t="s">
        <v>71</v>
      </c>
      <c r="AV98" s="10" t="s">
        <v>81</v>
      </c>
      <c r="AW98" s="10" t="s">
        <v>33</v>
      </c>
      <c r="AX98" s="10" t="s">
        <v>78</v>
      </c>
      <c r="AY98" s="213" t="s">
        <v>171</v>
      </c>
    </row>
    <row r="99" s="2" customFormat="1" ht="21.75" customHeight="1">
      <c r="A99" s="38"/>
      <c r="B99" s="39"/>
      <c r="C99" s="185" t="s">
        <v>209</v>
      </c>
      <c r="D99" s="185" t="s">
        <v>165</v>
      </c>
      <c r="E99" s="186" t="s">
        <v>503</v>
      </c>
      <c r="F99" s="187" t="s">
        <v>504</v>
      </c>
      <c r="G99" s="188" t="s">
        <v>310</v>
      </c>
      <c r="H99" s="189">
        <v>4.3200000000000003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866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506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2" customFormat="1">
      <c r="A101" s="38"/>
      <c r="B101" s="39"/>
      <c r="C101" s="185" t="s">
        <v>216</v>
      </c>
      <c r="D101" s="185" t="s">
        <v>165</v>
      </c>
      <c r="E101" s="186" t="s">
        <v>508</v>
      </c>
      <c r="F101" s="187" t="s">
        <v>509</v>
      </c>
      <c r="G101" s="188" t="s">
        <v>310</v>
      </c>
      <c r="H101" s="189">
        <v>17.280000000000001</v>
      </c>
      <c r="I101" s="190"/>
      <c r="J101" s="191">
        <f>ROUND(I101*H101,2)</f>
        <v>0</v>
      </c>
      <c r="K101" s="187" t="s">
        <v>169</v>
      </c>
      <c r="L101" s="44"/>
      <c r="M101" s="192" t="s">
        <v>19</v>
      </c>
      <c r="N101" s="193" t="s">
        <v>42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170</v>
      </c>
      <c r="AT101" s="196" t="s">
        <v>165</v>
      </c>
      <c r="AU101" s="196" t="s">
        <v>71</v>
      </c>
      <c r="AY101" s="17" t="s">
        <v>171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78</v>
      </c>
      <c r="BK101" s="197">
        <f>ROUND(I101*H101,2)</f>
        <v>0</v>
      </c>
      <c r="BL101" s="17" t="s">
        <v>170</v>
      </c>
      <c r="BM101" s="196" t="s">
        <v>867</v>
      </c>
    </row>
    <row r="102" s="2" customFormat="1">
      <c r="A102" s="38"/>
      <c r="B102" s="39"/>
      <c r="C102" s="40"/>
      <c r="D102" s="198" t="s">
        <v>173</v>
      </c>
      <c r="E102" s="40"/>
      <c r="F102" s="199" t="s">
        <v>511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173</v>
      </c>
      <c r="AU102" s="17" t="s">
        <v>71</v>
      </c>
    </row>
    <row r="103" s="10" customFormat="1">
      <c r="A103" s="10"/>
      <c r="B103" s="203"/>
      <c r="C103" s="204"/>
      <c r="D103" s="198" t="s">
        <v>175</v>
      </c>
      <c r="E103" s="205" t="s">
        <v>19</v>
      </c>
      <c r="F103" s="206" t="s">
        <v>868</v>
      </c>
      <c r="G103" s="204"/>
      <c r="H103" s="207">
        <v>17.280000000000001</v>
      </c>
      <c r="I103" s="208"/>
      <c r="J103" s="204"/>
      <c r="K103" s="204"/>
      <c r="L103" s="209"/>
      <c r="M103" s="249"/>
      <c r="N103" s="250"/>
      <c r="O103" s="250"/>
      <c r="P103" s="250"/>
      <c r="Q103" s="250"/>
      <c r="R103" s="250"/>
      <c r="S103" s="250"/>
      <c r="T103" s="251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175</v>
      </c>
      <c r="AU103" s="213" t="s">
        <v>71</v>
      </c>
      <c r="AV103" s="10" t="s">
        <v>81</v>
      </c>
      <c r="AW103" s="10" t="s">
        <v>33</v>
      </c>
      <c r="AX103" s="10" t="s">
        <v>78</v>
      </c>
      <c r="AY103" s="213" t="s">
        <v>171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7VScCazznmIbaU5erRs/YVA7Gk4f/F5AbeKazdxyi+KQaVcyltgpOFvPJ9rkCbvu3Q9fgkbOX2WHvVOaWztQjQ==" hashValue="q2pMGL1fwOV5KtKiKYmzBaY15bwmf10E0xX4KUOweDDYRAAwh18srNh3p1QuZkReSCRZZjQTviSo9YtUnnQyQQ==" algorithmName="SHA-512" password="CC35"/>
  <autoFilter ref="C84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769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869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ROUND((SUM(BE85:BE106)),  2)</f>
        <v>0</v>
      </c>
      <c r="G35" s="38"/>
      <c r="H35" s="38"/>
      <c r="I35" s="157">
        <v>0.20999999999999999</v>
      </c>
      <c r="J35" s="156">
        <f>ROUND(((SUM(BE85:BE106))*I35),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ROUND((SUM(BF85:BF106)),  2)</f>
        <v>0</v>
      </c>
      <c r="G36" s="38"/>
      <c r="H36" s="38"/>
      <c r="I36" s="157">
        <v>0.14999999999999999</v>
      </c>
      <c r="J36" s="156">
        <f>ROUND(((SUM(BF85:BF106))*I36),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769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SO-053 - IP N (3.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769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SO-053 - IP N (3.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SUM(P86:P106)</f>
        <v>0</v>
      </c>
      <c r="Q85" s="96"/>
      <c r="R85" s="182">
        <f>SUM(R86:R106)</f>
        <v>5.3999999999999998E-05</v>
      </c>
      <c r="S85" s="96"/>
      <c r="T85" s="183">
        <f>SUM(T86:T106)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SUM(BK86:BK106)</f>
        <v>0</v>
      </c>
    </row>
    <row r="86" s="2" customFormat="1">
      <c r="A86" s="38"/>
      <c r="B86" s="39"/>
      <c r="C86" s="185" t="s">
        <v>78</v>
      </c>
      <c r="D86" s="185" t="s">
        <v>165</v>
      </c>
      <c r="E86" s="186" t="s">
        <v>538</v>
      </c>
      <c r="F86" s="187" t="s">
        <v>539</v>
      </c>
      <c r="G86" s="188" t="s">
        <v>212</v>
      </c>
      <c r="H86" s="189">
        <v>54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870</v>
      </c>
    </row>
    <row r="87" s="2" customFormat="1">
      <c r="A87" s="38"/>
      <c r="B87" s="39"/>
      <c r="C87" s="40"/>
      <c r="D87" s="198" t="s">
        <v>173</v>
      </c>
      <c r="E87" s="40"/>
      <c r="F87" s="199" t="s">
        <v>541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 ht="16.5" customHeight="1">
      <c r="A88" s="38"/>
      <c r="B88" s="39"/>
      <c r="C88" s="185" t="s">
        <v>81</v>
      </c>
      <c r="D88" s="185" t="s">
        <v>165</v>
      </c>
      <c r="E88" s="186" t="s">
        <v>542</v>
      </c>
      <c r="F88" s="187" t="s">
        <v>543</v>
      </c>
      <c r="G88" s="188" t="s">
        <v>212</v>
      </c>
      <c r="H88" s="189">
        <v>3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1.8E-05</v>
      </c>
      <c r="R88" s="194">
        <f>Q88*H88</f>
        <v>5.3999999999999998E-05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871</v>
      </c>
    </row>
    <row r="89" s="2" customFormat="1">
      <c r="A89" s="38"/>
      <c r="B89" s="39"/>
      <c r="C89" s="40"/>
      <c r="D89" s="198" t="s">
        <v>173</v>
      </c>
      <c r="E89" s="40"/>
      <c r="F89" s="199" t="s">
        <v>545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2" customFormat="1">
      <c r="A90" s="38"/>
      <c r="B90" s="39"/>
      <c r="C90" s="185" t="s">
        <v>188</v>
      </c>
      <c r="D90" s="185" t="s">
        <v>165</v>
      </c>
      <c r="E90" s="186" t="s">
        <v>546</v>
      </c>
      <c r="F90" s="187" t="s">
        <v>547</v>
      </c>
      <c r="G90" s="188" t="s">
        <v>168</v>
      </c>
      <c r="H90" s="189">
        <v>1800</v>
      </c>
      <c r="I90" s="190"/>
      <c r="J90" s="191">
        <f>ROUND(I90*H90,2)</f>
        <v>0</v>
      </c>
      <c r="K90" s="187" t="s">
        <v>169</v>
      </c>
      <c r="L90" s="44"/>
      <c r="M90" s="192" t="s">
        <v>19</v>
      </c>
      <c r="N90" s="193" t="s">
        <v>42</v>
      </c>
      <c r="O90" s="84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6" t="s">
        <v>170</v>
      </c>
      <c r="AT90" s="196" t="s">
        <v>165</v>
      </c>
      <c r="AU90" s="196" t="s">
        <v>71</v>
      </c>
      <c r="AY90" s="17" t="s">
        <v>171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7" t="s">
        <v>78</v>
      </c>
      <c r="BK90" s="197">
        <f>ROUND(I90*H90,2)</f>
        <v>0</v>
      </c>
      <c r="BL90" s="17" t="s">
        <v>170</v>
      </c>
      <c r="BM90" s="196" t="s">
        <v>872</v>
      </c>
    </row>
    <row r="91" s="2" customFormat="1">
      <c r="A91" s="38"/>
      <c r="B91" s="39"/>
      <c r="C91" s="40"/>
      <c r="D91" s="198" t="s">
        <v>173</v>
      </c>
      <c r="E91" s="40"/>
      <c r="F91" s="199" t="s">
        <v>549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173</v>
      </c>
      <c r="AU91" s="17" t="s">
        <v>71</v>
      </c>
    </row>
    <row r="92" s="10" customFormat="1">
      <c r="A92" s="10"/>
      <c r="B92" s="203"/>
      <c r="C92" s="204"/>
      <c r="D92" s="198" t="s">
        <v>175</v>
      </c>
      <c r="E92" s="205" t="s">
        <v>19</v>
      </c>
      <c r="F92" s="206" t="s">
        <v>851</v>
      </c>
      <c r="G92" s="204"/>
      <c r="H92" s="207">
        <v>1800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3" t="s">
        <v>175</v>
      </c>
      <c r="AU92" s="213" t="s">
        <v>71</v>
      </c>
      <c r="AV92" s="10" t="s">
        <v>81</v>
      </c>
      <c r="AW92" s="10" t="s">
        <v>33</v>
      </c>
      <c r="AX92" s="10" t="s">
        <v>78</v>
      </c>
      <c r="AY92" s="213" t="s">
        <v>171</v>
      </c>
    </row>
    <row r="93" s="2" customFormat="1">
      <c r="A93" s="38"/>
      <c r="B93" s="39"/>
      <c r="C93" s="185" t="s">
        <v>170</v>
      </c>
      <c r="D93" s="185" t="s">
        <v>165</v>
      </c>
      <c r="E93" s="186" t="s">
        <v>551</v>
      </c>
      <c r="F93" s="187" t="s">
        <v>552</v>
      </c>
      <c r="G93" s="188" t="s">
        <v>225</v>
      </c>
      <c r="H93" s="189">
        <v>5.5499999999999998</v>
      </c>
      <c r="I93" s="190"/>
      <c r="J93" s="191">
        <f>ROUND(I93*H93,2)</f>
        <v>0</v>
      </c>
      <c r="K93" s="187" t="s">
        <v>169</v>
      </c>
      <c r="L93" s="44"/>
      <c r="M93" s="192" t="s">
        <v>19</v>
      </c>
      <c r="N93" s="193" t="s">
        <v>42</v>
      </c>
      <c r="O93" s="84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6" t="s">
        <v>170</v>
      </c>
      <c r="AT93" s="196" t="s">
        <v>165</v>
      </c>
      <c r="AU93" s="196" t="s">
        <v>71</v>
      </c>
      <c r="AY93" s="17" t="s">
        <v>171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7" t="s">
        <v>78</v>
      </c>
      <c r="BK93" s="197">
        <f>ROUND(I93*H93,2)</f>
        <v>0</v>
      </c>
      <c r="BL93" s="17" t="s">
        <v>170</v>
      </c>
      <c r="BM93" s="196" t="s">
        <v>873</v>
      </c>
    </row>
    <row r="94" s="2" customFormat="1">
      <c r="A94" s="38"/>
      <c r="B94" s="39"/>
      <c r="C94" s="40"/>
      <c r="D94" s="198" t="s">
        <v>173</v>
      </c>
      <c r="E94" s="40"/>
      <c r="F94" s="199" t="s">
        <v>554</v>
      </c>
      <c r="G94" s="40"/>
      <c r="H94" s="40"/>
      <c r="I94" s="200"/>
      <c r="J94" s="40"/>
      <c r="K94" s="40"/>
      <c r="L94" s="44"/>
      <c r="M94" s="201"/>
      <c r="N94" s="20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173</v>
      </c>
      <c r="AU94" s="17" t="s">
        <v>71</v>
      </c>
    </row>
    <row r="95" s="10" customFormat="1">
      <c r="A95" s="10"/>
      <c r="B95" s="203"/>
      <c r="C95" s="204"/>
      <c r="D95" s="198" t="s">
        <v>175</v>
      </c>
      <c r="E95" s="205" t="s">
        <v>19</v>
      </c>
      <c r="F95" s="206" t="s">
        <v>853</v>
      </c>
      <c r="G95" s="204"/>
      <c r="H95" s="207">
        <v>5.5499999999999998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175</v>
      </c>
      <c r="AU95" s="213" t="s">
        <v>71</v>
      </c>
      <c r="AV95" s="10" t="s">
        <v>81</v>
      </c>
      <c r="AW95" s="10" t="s">
        <v>33</v>
      </c>
      <c r="AX95" s="10" t="s">
        <v>78</v>
      </c>
      <c r="AY95" s="213" t="s">
        <v>171</v>
      </c>
    </row>
    <row r="96" s="2" customFormat="1" ht="16.5" customHeight="1">
      <c r="A96" s="38"/>
      <c r="B96" s="39"/>
      <c r="C96" s="185" t="s">
        <v>201</v>
      </c>
      <c r="D96" s="185" t="s">
        <v>165</v>
      </c>
      <c r="E96" s="186" t="s">
        <v>497</v>
      </c>
      <c r="F96" s="187" t="s">
        <v>498</v>
      </c>
      <c r="G96" s="188" t="s">
        <v>310</v>
      </c>
      <c r="H96" s="189">
        <v>1.44</v>
      </c>
      <c r="I96" s="190"/>
      <c r="J96" s="191">
        <f>ROUND(I96*H96,2)</f>
        <v>0</v>
      </c>
      <c r="K96" s="187" t="s">
        <v>169</v>
      </c>
      <c r="L96" s="44"/>
      <c r="M96" s="192" t="s">
        <v>19</v>
      </c>
      <c r="N96" s="193" t="s">
        <v>42</v>
      </c>
      <c r="O96" s="84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6" t="s">
        <v>170</v>
      </c>
      <c r="AT96" s="196" t="s">
        <v>165</v>
      </c>
      <c r="AU96" s="196" t="s">
        <v>71</v>
      </c>
      <c r="AY96" s="17" t="s">
        <v>171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78</v>
      </c>
      <c r="BK96" s="197">
        <f>ROUND(I96*H96,2)</f>
        <v>0</v>
      </c>
      <c r="BL96" s="17" t="s">
        <v>170</v>
      </c>
      <c r="BM96" s="196" t="s">
        <v>874</v>
      </c>
    </row>
    <row r="97" s="2" customFormat="1">
      <c r="A97" s="38"/>
      <c r="B97" s="39"/>
      <c r="C97" s="40"/>
      <c r="D97" s="198" t="s">
        <v>173</v>
      </c>
      <c r="E97" s="40"/>
      <c r="F97" s="199" t="s">
        <v>500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173</v>
      </c>
      <c r="AU97" s="17" t="s">
        <v>71</v>
      </c>
    </row>
    <row r="98" s="10" customFormat="1">
      <c r="A98" s="10"/>
      <c r="B98" s="203"/>
      <c r="C98" s="204"/>
      <c r="D98" s="198" t="s">
        <v>175</v>
      </c>
      <c r="E98" s="205" t="s">
        <v>19</v>
      </c>
      <c r="F98" s="206" t="s">
        <v>875</v>
      </c>
      <c r="G98" s="204"/>
      <c r="H98" s="207">
        <v>1.44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175</v>
      </c>
      <c r="AU98" s="213" t="s">
        <v>71</v>
      </c>
      <c r="AV98" s="10" t="s">
        <v>81</v>
      </c>
      <c r="AW98" s="10" t="s">
        <v>33</v>
      </c>
      <c r="AX98" s="10" t="s">
        <v>78</v>
      </c>
      <c r="AY98" s="213" t="s">
        <v>171</v>
      </c>
    </row>
    <row r="99" s="2" customFormat="1" ht="21.75" customHeight="1">
      <c r="A99" s="38"/>
      <c r="B99" s="39"/>
      <c r="C99" s="185" t="s">
        <v>209</v>
      </c>
      <c r="D99" s="185" t="s">
        <v>165</v>
      </c>
      <c r="E99" s="186" t="s">
        <v>503</v>
      </c>
      <c r="F99" s="187" t="s">
        <v>504</v>
      </c>
      <c r="G99" s="188" t="s">
        <v>310</v>
      </c>
      <c r="H99" s="189">
        <v>1.44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876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506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2" customFormat="1">
      <c r="A101" s="38"/>
      <c r="B101" s="39"/>
      <c r="C101" s="185" t="s">
        <v>216</v>
      </c>
      <c r="D101" s="185" t="s">
        <v>165</v>
      </c>
      <c r="E101" s="186" t="s">
        <v>508</v>
      </c>
      <c r="F101" s="187" t="s">
        <v>509</v>
      </c>
      <c r="G101" s="188" t="s">
        <v>310</v>
      </c>
      <c r="H101" s="189">
        <v>5.7599999999999998</v>
      </c>
      <c r="I101" s="190"/>
      <c r="J101" s="191">
        <f>ROUND(I101*H101,2)</f>
        <v>0</v>
      </c>
      <c r="K101" s="187" t="s">
        <v>169</v>
      </c>
      <c r="L101" s="44"/>
      <c r="M101" s="192" t="s">
        <v>19</v>
      </c>
      <c r="N101" s="193" t="s">
        <v>42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170</v>
      </c>
      <c r="AT101" s="196" t="s">
        <v>165</v>
      </c>
      <c r="AU101" s="196" t="s">
        <v>71</v>
      </c>
      <c r="AY101" s="17" t="s">
        <v>171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78</v>
      </c>
      <c r="BK101" s="197">
        <f>ROUND(I101*H101,2)</f>
        <v>0</v>
      </c>
      <c r="BL101" s="17" t="s">
        <v>170</v>
      </c>
      <c r="BM101" s="196" t="s">
        <v>877</v>
      </c>
    </row>
    <row r="102" s="2" customFormat="1">
      <c r="A102" s="38"/>
      <c r="B102" s="39"/>
      <c r="C102" s="40"/>
      <c r="D102" s="198" t="s">
        <v>173</v>
      </c>
      <c r="E102" s="40"/>
      <c r="F102" s="199" t="s">
        <v>511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173</v>
      </c>
      <c r="AU102" s="17" t="s">
        <v>71</v>
      </c>
    </row>
    <row r="103" s="10" customFormat="1">
      <c r="A103" s="10"/>
      <c r="B103" s="203"/>
      <c r="C103" s="204"/>
      <c r="D103" s="198" t="s">
        <v>175</v>
      </c>
      <c r="E103" s="205" t="s">
        <v>19</v>
      </c>
      <c r="F103" s="206" t="s">
        <v>845</v>
      </c>
      <c r="G103" s="204"/>
      <c r="H103" s="207">
        <v>5.7599999999999998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175</v>
      </c>
      <c r="AU103" s="213" t="s">
        <v>71</v>
      </c>
      <c r="AV103" s="10" t="s">
        <v>81</v>
      </c>
      <c r="AW103" s="10" t="s">
        <v>33</v>
      </c>
      <c r="AX103" s="10" t="s">
        <v>78</v>
      </c>
      <c r="AY103" s="213" t="s">
        <v>171</v>
      </c>
    </row>
    <row r="104" s="2" customFormat="1">
      <c r="A104" s="38"/>
      <c r="B104" s="39"/>
      <c r="C104" s="185" t="s">
        <v>222</v>
      </c>
      <c r="D104" s="185" t="s">
        <v>165</v>
      </c>
      <c r="E104" s="186" t="s">
        <v>579</v>
      </c>
      <c r="F104" s="187" t="s">
        <v>580</v>
      </c>
      <c r="G104" s="188" t="s">
        <v>212</v>
      </c>
      <c r="H104" s="189">
        <v>3</v>
      </c>
      <c r="I104" s="190"/>
      <c r="J104" s="191">
        <f>ROUND(I104*H104,2)</f>
        <v>0</v>
      </c>
      <c r="K104" s="187" t="s">
        <v>169</v>
      </c>
      <c r="L104" s="44"/>
      <c r="M104" s="192" t="s">
        <v>19</v>
      </c>
      <c r="N104" s="193" t="s">
        <v>42</v>
      </c>
      <c r="O104" s="84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6" t="s">
        <v>170</v>
      </c>
      <c r="AT104" s="196" t="s">
        <v>165</v>
      </c>
      <c r="AU104" s="196" t="s">
        <v>71</v>
      </c>
      <c r="AY104" s="17" t="s">
        <v>171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78</v>
      </c>
      <c r="BK104" s="197">
        <f>ROUND(I104*H104,2)</f>
        <v>0</v>
      </c>
      <c r="BL104" s="17" t="s">
        <v>170</v>
      </c>
      <c r="BM104" s="196" t="s">
        <v>878</v>
      </c>
    </row>
    <row r="105" s="2" customFormat="1">
      <c r="A105" s="38"/>
      <c r="B105" s="39"/>
      <c r="C105" s="40"/>
      <c r="D105" s="198" t="s">
        <v>173</v>
      </c>
      <c r="E105" s="40"/>
      <c r="F105" s="199" t="s">
        <v>582</v>
      </c>
      <c r="G105" s="40"/>
      <c r="H105" s="40"/>
      <c r="I105" s="200"/>
      <c r="J105" s="40"/>
      <c r="K105" s="40"/>
      <c r="L105" s="44"/>
      <c r="M105" s="201"/>
      <c r="N105" s="20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173</v>
      </c>
      <c r="AU105" s="17" t="s">
        <v>71</v>
      </c>
    </row>
    <row r="106" s="10" customFormat="1">
      <c r="A106" s="10"/>
      <c r="B106" s="203"/>
      <c r="C106" s="204"/>
      <c r="D106" s="198" t="s">
        <v>175</v>
      </c>
      <c r="E106" s="205" t="s">
        <v>19</v>
      </c>
      <c r="F106" s="206" t="s">
        <v>879</v>
      </c>
      <c r="G106" s="204"/>
      <c r="H106" s="207">
        <v>3</v>
      </c>
      <c r="I106" s="208"/>
      <c r="J106" s="204"/>
      <c r="K106" s="204"/>
      <c r="L106" s="209"/>
      <c r="M106" s="249"/>
      <c r="N106" s="250"/>
      <c r="O106" s="250"/>
      <c r="P106" s="250"/>
      <c r="Q106" s="250"/>
      <c r="R106" s="250"/>
      <c r="S106" s="250"/>
      <c r="T106" s="25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3" t="s">
        <v>175</v>
      </c>
      <c r="AU106" s="213" t="s">
        <v>71</v>
      </c>
      <c r="AV106" s="10" t="s">
        <v>81</v>
      </c>
      <c r="AW106" s="10" t="s">
        <v>33</v>
      </c>
      <c r="AX106" s="10" t="s">
        <v>78</v>
      </c>
      <c r="AY106" s="213" t="s">
        <v>171</v>
      </c>
    </row>
    <row r="107" s="2" customFormat="1" ht="6.96" customHeight="1">
      <c r="A107" s="38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44"/>
      <c r="M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</sheetData>
  <sheetProtection sheet="1" autoFilter="0" formatColumns="0" formatRows="0" objects="1" scenarios="1" spinCount="100000" saltValue="qZXpsiqc+7FGtZvjx7SFu7PH8q5gfEaLOiDV1k95Itc10jzmqVD6sXuUp2YQGLxemF5rJd4RlxmHvV4Lpbe9nQ==" hashValue="1Mown5AQTwNzdrZk9pVt8zQX5dMzGSEwve9b/k2w4fIBQ1W7GAEovNbbJxM8aNSwW7HJeXhGTIcRPjpoaEXBTQ==" algorithmName="SHA-512" password="CC35"/>
  <autoFilter ref="C84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146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880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3. 5. 2021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32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ROUND(J83,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ROUND((SUM(BE83:BE99)),  2)</f>
        <v>0</v>
      </c>
      <c r="G33" s="38"/>
      <c r="H33" s="38"/>
      <c r="I33" s="157">
        <v>0.20999999999999999</v>
      </c>
      <c r="J33" s="156">
        <f>ROUND(((SUM(BE83:BE99))*I33),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ROUND((SUM(BF83:BF99)),  2)</f>
        <v>0</v>
      </c>
      <c r="G34" s="38"/>
      <c r="H34" s="38"/>
      <c r="I34" s="157">
        <v>0.14999999999999999</v>
      </c>
      <c r="J34" s="156">
        <f>ROUND(((SUM(BF83:BF99))*I34),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ROUND((SUM(BG83:BG99)),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ROUND((SUM(BH83:BH99)),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ROUND((SUM(BI83:BI99)),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148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PD na realizaci PEO a EKO opatření v k.ú. Zaječí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146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VRN - Vedlejší rozpočtové náklady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Zaječí</v>
      </c>
      <c r="G52" s="40"/>
      <c r="H52" s="40"/>
      <c r="I52" s="32" t="s">
        <v>23</v>
      </c>
      <c r="J52" s="72" t="str">
        <f>IF(J12="","",J12)</f>
        <v>3. 5. 2021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SPÚ ČR, KPÚ pro JMK, Pobočka Břeclav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149</v>
      </c>
      <c r="D57" s="171"/>
      <c r="E57" s="171"/>
      <c r="F57" s="171"/>
      <c r="G57" s="171"/>
      <c r="H57" s="171"/>
      <c r="I57" s="171"/>
      <c r="J57" s="172" t="s">
        <v>150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151</v>
      </c>
    </row>
    <row r="60" hidden="1" s="13" customFormat="1" ht="24.96" customHeight="1">
      <c r="A60" s="13"/>
      <c r="B60" s="252"/>
      <c r="C60" s="253"/>
      <c r="D60" s="254" t="s">
        <v>880</v>
      </c>
      <c r="E60" s="255"/>
      <c r="F60" s="255"/>
      <c r="G60" s="255"/>
      <c r="H60" s="255"/>
      <c r="I60" s="255"/>
      <c r="J60" s="256">
        <f>J84</f>
        <v>0</v>
      </c>
      <c r="K60" s="253"/>
      <c r="L60" s="257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hidden="1" s="14" customFormat="1" ht="19.92" customHeight="1">
      <c r="A61" s="14"/>
      <c r="B61" s="258"/>
      <c r="C61" s="125"/>
      <c r="D61" s="259" t="s">
        <v>881</v>
      </c>
      <c r="E61" s="260"/>
      <c r="F61" s="260"/>
      <c r="G61" s="260"/>
      <c r="H61" s="260"/>
      <c r="I61" s="260"/>
      <c r="J61" s="261">
        <f>J85</f>
        <v>0</v>
      </c>
      <c r="K61" s="125"/>
      <c r="L61" s="262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hidden="1" s="14" customFormat="1" ht="19.92" customHeight="1">
      <c r="A62" s="14"/>
      <c r="B62" s="258"/>
      <c r="C62" s="125"/>
      <c r="D62" s="259" t="s">
        <v>882</v>
      </c>
      <c r="E62" s="260"/>
      <c r="F62" s="260"/>
      <c r="G62" s="260"/>
      <c r="H62" s="260"/>
      <c r="I62" s="260"/>
      <c r="J62" s="261">
        <f>J91</f>
        <v>0</v>
      </c>
      <c r="K62" s="125"/>
      <c r="L62" s="262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hidden="1" s="14" customFormat="1" ht="19.92" customHeight="1">
      <c r="A63" s="14"/>
      <c r="B63" s="258"/>
      <c r="C63" s="125"/>
      <c r="D63" s="259" t="s">
        <v>883</v>
      </c>
      <c r="E63" s="260"/>
      <c r="F63" s="260"/>
      <c r="G63" s="260"/>
      <c r="H63" s="260"/>
      <c r="I63" s="260"/>
      <c r="J63" s="261">
        <f>J96</f>
        <v>0</v>
      </c>
      <c r="K63" s="125"/>
      <c r="L63" s="262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146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VRN - Vedlejší rozpočtové náklady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Zaječí</v>
      </c>
      <c r="G77" s="40"/>
      <c r="H77" s="40"/>
      <c r="I77" s="32" t="s">
        <v>23</v>
      </c>
      <c r="J77" s="72" t="str">
        <f>IF(J12="","",J12)</f>
        <v>3. 5. 2021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SPÚ ČR, KPÚ pro JMK, Pobočka Břeclav</v>
      </c>
      <c r="G79" s="40"/>
      <c r="H79" s="40"/>
      <c r="I79" s="32" t="s">
        <v>31</v>
      </c>
      <c r="J79" s="36" t="str">
        <f>E21</f>
        <v>Agroprojekt PSO s.r.o.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>Agroprojekt PSO s.r.o.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9" customFormat="1" ht="29.28" customHeight="1">
      <c r="A82" s="174"/>
      <c r="B82" s="175"/>
      <c r="C82" s="176" t="s">
        <v>153</v>
      </c>
      <c r="D82" s="177" t="s">
        <v>56</v>
      </c>
      <c r="E82" s="177" t="s">
        <v>52</v>
      </c>
      <c r="F82" s="177" t="s">
        <v>53</v>
      </c>
      <c r="G82" s="177" t="s">
        <v>154</v>
      </c>
      <c r="H82" s="177" t="s">
        <v>155</v>
      </c>
      <c r="I82" s="177" t="s">
        <v>156</v>
      </c>
      <c r="J82" s="177" t="s">
        <v>150</v>
      </c>
      <c r="K82" s="178" t="s">
        <v>157</v>
      </c>
      <c r="L82" s="179"/>
      <c r="M82" s="92" t="s">
        <v>19</v>
      </c>
      <c r="N82" s="93" t="s">
        <v>41</v>
      </c>
      <c r="O82" s="93" t="s">
        <v>158</v>
      </c>
      <c r="P82" s="93" t="s">
        <v>159</v>
      </c>
      <c r="Q82" s="93" t="s">
        <v>160</v>
      </c>
      <c r="R82" s="93" t="s">
        <v>161</v>
      </c>
      <c r="S82" s="93" t="s">
        <v>162</v>
      </c>
      <c r="T82" s="94" t="s">
        <v>163</v>
      </c>
      <c r="U82" s="174"/>
      <c r="V82" s="174"/>
      <c r="W82" s="174"/>
      <c r="X82" s="174"/>
      <c r="Y82" s="174"/>
      <c r="Z82" s="174"/>
      <c r="AA82" s="174"/>
      <c r="AB82" s="174"/>
      <c r="AC82" s="174"/>
      <c r="AD82" s="174"/>
      <c r="AE82" s="174"/>
    </row>
    <row r="83" s="2" customFormat="1" ht="22.8" customHeight="1">
      <c r="A83" s="38"/>
      <c r="B83" s="39"/>
      <c r="C83" s="99" t="s">
        <v>164</v>
      </c>
      <c r="D83" s="40"/>
      <c r="E83" s="40"/>
      <c r="F83" s="40"/>
      <c r="G83" s="40"/>
      <c r="H83" s="40"/>
      <c r="I83" s="40"/>
      <c r="J83" s="180">
        <f>BK83</f>
        <v>0</v>
      </c>
      <c r="K83" s="40"/>
      <c r="L83" s="44"/>
      <c r="M83" s="95"/>
      <c r="N83" s="181"/>
      <c r="O83" s="96"/>
      <c r="P83" s="182">
        <f>P84</f>
        <v>0</v>
      </c>
      <c r="Q83" s="96"/>
      <c r="R83" s="182">
        <f>R84</f>
        <v>0</v>
      </c>
      <c r="S83" s="96"/>
      <c r="T83" s="183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151</v>
      </c>
      <c r="BK83" s="184">
        <f>BK84</f>
        <v>0</v>
      </c>
    </row>
    <row r="84" s="15" customFormat="1" ht="25.92" customHeight="1">
      <c r="A84" s="15"/>
      <c r="B84" s="263"/>
      <c r="C84" s="264"/>
      <c r="D84" s="265" t="s">
        <v>70</v>
      </c>
      <c r="E84" s="266" t="s">
        <v>142</v>
      </c>
      <c r="F84" s="266" t="s">
        <v>143</v>
      </c>
      <c r="G84" s="264"/>
      <c r="H84" s="264"/>
      <c r="I84" s="267"/>
      <c r="J84" s="268">
        <f>BK84</f>
        <v>0</v>
      </c>
      <c r="K84" s="264"/>
      <c r="L84" s="269"/>
      <c r="M84" s="270"/>
      <c r="N84" s="271"/>
      <c r="O84" s="271"/>
      <c r="P84" s="272">
        <f>P85+P91+P96</f>
        <v>0</v>
      </c>
      <c r="Q84" s="271"/>
      <c r="R84" s="272">
        <f>R85+R91+R96</f>
        <v>0</v>
      </c>
      <c r="S84" s="271"/>
      <c r="T84" s="273">
        <f>T85+T91+T96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274" t="s">
        <v>201</v>
      </c>
      <c r="AT84" s="275" t="s">
        <v>70</v>
      </c>
      <c r="AU84" s="275" t="s">
        <v>71</v>
      </c>
      <c r="AY84" s="274" t="s">
        <v>171</v>
      </c>
      <c r="BK84" s="276">
        <f>BK85+BK91+BK96</f>
        <v>0</v>
      </c>
    </row>
    <row r="85" s="15" customFormat="1" ht="22.8" customHeight="1">
      <c r="A85" s="15"/>
      <c r="B85" s="263"/>
      <c r="C85" s="264"/>
      <c r="D85" s="265" t="s">
        <v>70</v>
      </c>
      <c r="E85" s="277" t="s">
        <v>884</v>
      </c>
      <c r="F85" s="277" t="s">
        <v>885</v>
      </c>
      <c r="G85" s="264"/>
      <c r="H85" s="264"/>
      <c r="I85" s="267"/>
      <c r="J85" s="278">
        <f>BK85</f>
        <v>0</v>
      </c>
      <c r="K85" s="264"/>
      <c r="L85" s="269"/>
      <c r="M85" s="270"/>
      <c r="N85" s="271"/>
      <c r="O85" s="271"/>
      <c r="P85" s="272">
        <f>SUM(P86:P90)</f>
        <v>0</v>
      </c>
      <c r="Q85" s="271"/>
      <c r="R85" s="272">
        <f>SUM(R86:R90)</f>
        <v>0</v>
      </c>
      <c r="S85" s="271"/>
      <c r="T85" s="273">
        <f>SUM(T86:T90)</f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274" t="s">
        <v>201</v>
      </c>
      <c r="AT85" s="275" t="s">
        <v>70</v>
      </c>
      <c r="AU85" s="275" t="s">
        <v>78</v>
      </c>
      <c r="AY85" s="274" t="s">
        <v>171</v>
      </c>
      <c r="BK85" s="276">
        <f>SUM(BK86:BK90)</f>
        <v>0</v>
      </c>
    </row>
    <row r="86" s="2" customFormat="1" ht="16.5" customHeight="1">
      <c r="A86" s="38"/>
      <c r="B86" s="39"/>
      <c r="C86" s="185" t="s">
        <v>78</v>
      </c>
      <c r="D86" s="185" t="s">
        <v>165</v>
      </c>
      <c r="E86" s="186" t="s">
        <v>886</v>
      </c>
      <c r="F86" s="187" t="s">
        <v>887</v>
      </c>
      <c r="G86" s="188" t="s">
        <v>888</v>
      </c>
      <c r="H86" s="189">
        <v>1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889</v>
      </c>
      <c r="AT86" s="196" t="s">
        <v>165</v>
      </c>
      <c r="AU86" s="196" t="s">
        <v>81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889</v>
      </c>
      <c r="BM86" s="196" t="s">
        <v>890</v>
      </c>
    </row>
    <row r="87" s="2" customFormat="1">
      <c r="A87" s="38"/>
      <c r="B87" s="39"/>
      <c r="C87" s="40"/>
      <c r="D87" s="198" t="s">
        <v>173</v>
      </c>
      <c r="E87" s="40"/>
      <c r="F87" s="199" t="s">
        <v>887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81</v>
      </c>
    </row>
    <row r="88" s="2" customFormat="1" ht="16.5" customHeight="1">
      <c r="A88" s="38"/>
      <c r="B88" s="39"/>
      <c r="C88" s="185" t="s">
        <v>81</v>
      </c>
      <c r="D88" s="185" t="s">
        <v>165</v>
      </c>
      <c r="E88" s="186" t="s">
        <v>891</v>
      </c>
      <c r="F88" s="187" t="s">
        <v>892</v>
      </c>
      <c r="G88" s="188" t="s">
        <v>888</v>
      </c>
      <c r="H88" s="189">
        <v>1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889</v>
      </c>
      <c r="AT88" s="196" t="s">
        <v>165</v>
      </c>
      <c r="AU88" s="196" t="s">
        <v>81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889</v>
      </c>
      <c r="BM88" s="196" t="s">
        <v>893</v>
      </c>
    </row>
    <row r="89" s="2" customFormat="1">
      <c r="A89" s="38"/>
      <c r="B89" s="39"/>
      <c r="C89" s="40"/>
      <c r="D89" s="198" t="s">
        <v>173</v>
      </c>
      <c r="E89" s="40"/>
      <c r="F89" s="199" t="s">
        <v>892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81</v>
      </c>
    </row>
    <row r="90" s="10" customFormat="1">
      <c r="A90" s="10"/>
      <c r="B90" s="203"/>
      <c r="C90" s="204"/>
      <c r="D90" s="198" t="s">
        <v>175</v>
      </c>
      <c r="E90" s="205" t="s">
        <v>19</v>
      </c>
      <c r="F90" s="206" t="s">
        <v>894</v>
      </c>
      <c r="G90" s="204"/>
      <c r="H90" s="207">
        <v>1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175</v>
      </c>
      <c r="AU90" s="213" t="s">
        <v>81</v>
      </c>
      <c r="AV90" s="10" t="s">
        <v>81</v>
      </c>
      <c r="AW90" s="10" t="s">
        <v>33</v>
      </c>
      <c r="AX90" s="10" t="s">
        <v>78</v>
      </c>
      <c r="AY90" s="213" t="s">
        <v>171</v>
      </c>
    </row>
    <row r="91" s="15" customFormat="1" ht="22.8" customHeight="1">
      <c r="A91" s="15"/>
      <c r="B91" s="263"/>
      <c r="C91" s="264"/>
      <c r="D91" s="265" t="s">
        <v>70</v>
      </c>
      <c r="E91" s="277" t="s">
        <v>895</v>
      </c>
      <c r="F91" s="277" t="s">
        <v>896</v>
      </c>
      <c r="G91" s="264"/>
      <c r="H91" s="264"/>
      <c r="I91" s="267"/>
      <c r="J91" s="278">
        <f>BK91</f>
        <v>0</v>
      </c>
      <c r="K91" s="264"/>
      <c r="L91" s="269"/>
      <c r="M91" s="270"/>
      <c r="N91" s="271"/>
      <c r="O91" s="271"/>
      <c r="P91" s="272">
        <f>SUM(P92:P95)</f>
        <v>0</v>
      </c>
      <c r="Q91" s="271"/>
      <c r="R91" s="272">
        <f>SUM(R92:R95)</f>
        <v>0</v>
      </c>
      <c r="S91" s="271"/>
      <c r="T91" s="273">
        <f>SUM(T92:T95)</f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274" t="s">
        <v>201</v>
      </c>
      <c r="AT91" s="275" t="s">
        <v>70</v>
      </c>
      <c r="AU91" s="275" t="s">
        <v>78</v>
      </c>
      <c r="AY91" s="274" t="s">
        <v>171</v>
      </c>
      <c r="BK91" s="276">
        <f>SUM(BK92:BK95)</f>
        <v>0</v>
      </c>
    </row>
    <row r="92" s="2" customFormat="1" ht="16.5" customHeight="1">
      <c r="A92" s="38"/>
      <c r="B92" s="39"/>
      <c r="C92" s="185" t="s">
        <v>188</v>
      </c>
      <c r="D92" s="185" t="s">
        <v>165</v>
      </c>
      <c r="E92" s="186" t="s">
        <v>897</v>
      </c>
      <c r="F92" s="187" t="s">
        <v>898</v>
      </c>
      <c r="G92" s="188" t="s">
        <v>888</v>
      </c>
      <c r="H92" s="189">
        <v>1</v>
      </c>
      <c r="I92" s="190"/>
      <c r="J92" s="191">
        <f>ROUND(I92*H92,2)</f>
        <v>0</v>
      </c>
      <c r="K92" s="187" t="s">
        <v>169</v>
      </c>
      <c r="L92" s="44"/>
      <c r="M92" s="192" t="s">
        <v>19</v>
      </c>
      <c r="N92" s="193" t="s">
        <v>42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889</v>
      </c>
      <c r="AT92" s="196" t="s">
        <v>165</v>
      </c>
      <c r="AU92" s="196" t="s">
        <v>81</v>
      </c>
      <c r="AY92" s="17" t="s">
        <v>171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78</v>
      </c>
      <c r="BK92" s="197">
        <f>ROUND(I92*H92,2)</f>
        <v>0</v>
      </c>
      <c r="BL92" s="17" t="s">
        <v>889</v>
      </c>
      <c r="BM92" s="196" t="s">
        <v>899</v>
      </c>
    </row>
    <row r="93" s="2" customFormat="1">
      <c r="A93" s="38"/>
      <c r="B93" s="39"/>
      <c r="C93" s="40"/>
      <c r="D93" s="198" t="s">
        <v>173</v>
      </c>
      <c r="E93" s="40"/>
      <c r="F93" s="199" t="s">
        <v>898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173</v>
      </c>
      <c r="AU93" s="17" t="s">
        <v>81</v>
      </c>
    </row>
    <row r="94" s="2" customFormat="1" ht="16.5" customHeight="1">
      <c r="A94" s="38"/>
      <c r="B94" s="39"/>
      <c r="C94" s="185" t="s">
        <v>170</v>
      </c>
      <c r="D94" s="185" t="s">
        <v>165</v>
      </c>
      <c r="E94" s="186" t="s">
        <v>900</v>
      </c>
      <c r="F94" s="187" t="s">
        <v>901</v>
      </c>
      <c r="G94" s="188" t="s">
        <v>888</v>
      </c>
      <c r="H94" s="189">
        <v>1</v>
      </c>
      <c r="I94" s="190"/>
      <c r="J94" s="191">
        <f>ROUND(I94*H94,2)</f>
        <v>0</v>
      </c>
      <c r="K94" s="187" t="s">
        <v>169</v>
      </c>
      <c r="L94" s="44"/>
      <c r="M94" s="192" t="s">
        <v>19</v>
      </c>
      <c r="N94" s="193" t="s">
        <v>42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889</v>
      </c>
      <c r="AT94" s="196" t="s">
        <v>165</v>
      </c>
      <c r="AU94" s="196" t="s">
        <v>81</v>
      </c>
      <c r="AY94" s="17" t="s">
        <v>171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78</v>
      </c>
      <c r="BK94" s="197">
        <f>ROUND(I94*H94,2)</f>
        <v>0</v>
      </c>
      <c r="BL94" s="17" t="s">
        <v>889</v>
      </c>
      <c r="BM94" s="196" t="s">
        <v>902</v>
      </c>
    </row>
    <row r="95" s="2" customFormat="1">
      <c r="A95" s="38"/>
      <c r="B95" s="39"/>
      <c r="C95" s="40"/>
      <c r="D95" s="198" t="s">
        <v>173</v>
      </c>
      <c r="E95" s="40"/>
      <c r="F95" s="199" t="s">
        <v>901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173</v>
      </c>
      <c r="AU95" s="17" t="s">
        <v>81</v>
      </c>
    </row>
    <row r="96" s="15" customFormat="1" ht="22.8" customHeight="1">
      <c r="A96" s="15"/>
      <c r="B96" s="263"/>
      <c r="C96" s="264"/>
      <c r="D96" s="265" t="s">
        <v>70</v>
      </c>
      <c r="E96" s="277" t="s">
        <v>903</v>
      </c>
      <c r="F96" s="277" t="s">
        <v>904</v>
      </c>
      <c r="G96" s="264"/>
      <c r="H96" s="264"/>
      <c r="I96" s="267"/>
      <c r="J96" s="278">
        <f>BK96</f>
        <v>0</v>
      </c>
      <c r="K96" s="264"/>
      <c r="L96" s="269"/>
      <c r="M96" s="270"/>
      <c r="N96" s="271"/>
      <c r="O96" s="271"/>
      <c r="P96" s="272">
        <f>SUM(P97:P99)</f>
        <v>0</v>
      </c>
      <c r="Q96" s="271"/>
      <c r="R96" s="272">
        <f>SUM(R97:R99)</f>
        <v>0</v>
      </c>
      <c r="S96" s="271"/>
      <c r="T96" s="273">
        <f>SUM(T97:T99)</f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274" t="s">
        <v>201</v>
      </c>
      <c r="AT96" s="275" t="s">
        <v>70</v>
      </c>
      <c r="AU96" s="275" t="s">
        <v>78</v>
      </c>
      <c r="AY96" s="274" t="s">
        <v>171</v>
      </c>
      <c r="BK96" s="276">
        <f>SUM(BK97:BK99)</f>
        <v>0</v>
      </c>
    </row>
    <row r="97" s="2" customFormat="1" ht="16.5" customHeight="1">
      <c r="A97" s="38"/>
      <c r="B97" s="39"/>
      <c r="C97" s="185" t="s">
        <v>201</v>
      </c>
      <c r="D97" s="185" t="s">
        <v>165</v>
      </c>
      <c r="E97" s="186" t="s">
        <v>905</v>
      </c>
      <c r="F97" s="187" t="s">
        <v>906</v>
      </c>
      <c r="G97" s="188" t="s">
        <v>888</v>
      </c>
      <c r="H97" s="189">
        <v>1</v>
      </c>
      <c r="I97" s="190"/>
      <c r="J97" s="191">
        <f>ROUND(I97*H97,2)</f>
        <v>0</v>
      </c>
      <c r="K97" s="187" t="s">
        <v>169</v>
      </c>
      <c r="L97" s="44"/>
      <c r="M97" s="192" t="s">
        <v>19</v>
      </c>
      <c r="N97" s="193" t="s">
        <v>42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889</v>
      </c>
      <c r="AT97" s="196" t="s">
        <v>165</v>
      </c>
      <c r="AU97" s="196" t="s">
        <v>81</v>
      </c>
      <c r="AY97" s="17" t="s">
        <v>171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78</v>
      </c>
      <c r="BK97" s="197">
        <f>ROUND(I97*H97,2)</f>
        <v>0</v>
      </c>
      <c r="BL97" s="17" t="s">
        <v>889</v>
      </c>
      <c r="BM97" s="196" t="s">
        <v>907</v>
      </c>
    </row>
    <row r="98" s="2" customFormat="1">
      <c r="A98" s="38"/>
      <c r="B98" s="39"/>
      <c r="C98" s="40"/>
      <c r="D98" s="198" t="s">
        <v>173</v>
      </c>
      <c r="E98" s="40"/>
      <c r="F98" s="199" t="s">
        <v>906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173</v>
      </c>
      <c r="AU98" s="17" t="s">
        <v>81</v>
      </c>
    </row>
    <row r="99" s="10" customFormat="1">
      <c r="A99" s="10"/>
      <c r="B99" s="203"/>
      <c r="C99" s="204"/>
      <c r="D99" s="198" t="s">
        <v>175</v>
      </c>
      <c r="E99" s="205" t="s">
        <v>19</v>
      </c>
      <c r="F99" s="206" t="s">
        <v>908</v>
      </c>
      <c r="G99" s="204"/>
      <c r="H99" s="207">
        <v>1</v>
      </c>
      <c r="I99" s="208"/>
      <c r="J99" s="204"/>
      <c r="K99" s="204"/>
      <c r="L99" s="209"/>
      <c r="M99" s="249"/>
      <c r="N99" s="250"/>
      <c r="O99" s="250"/>
      <c r="P99" s="250"/>
      <c r="Q99" s="250"/>
      <c r="R99" s="250"/>
      <c r="S99" s="250"/>
      <c r="T99" s="251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3" t="s">
        <v>175</v>
      </c>
      <c r="AU99" s="213" t="s">
        <v>81</v>
      </c>
      <c r="AV99" s="10" t="s">
        <v>81</v>
      </c>
      <c r="AW99" s="10" t="s">
        <v>33</v>
      </c>
      <c r="AX99" s="10" t="s">
        <v>78</v>
      </c>
      <c r="AY99" s="213" t="s">
        <v>171</v>
      </c>
    </row>
    <row r="100" s="2" customFormat="1" ht="6.96" customHeight="1">
      <c r="A100" s="38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44"/>
      <c r="M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</sheetData>
  <sheetProtection sheet="1" autoFilter="0" formatColumns="0" formatRows="0" objects="1" scenarios="1" spinCount="100000" saltValue="w7BAdxcPKq52ch1mWy9FirneSdR4+tA67dx6pBdUM/tS9aJzWeuZQP2HCSDBwlQv9+q6OGV6QFhes115V8hP0w==" hashValue="NF5hnwh/oVkDYF2wfC5Ea0xbc+a/rocGUd7hURRF8gYSqIJXHhmYhM+nqHoU/Tk+4uJu1lSong72qtpEe1Jwew==" algorithmName="SHA-512" password="CC35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147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537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ROUND((SUM(BE85:BE103)),  2)</f>
        <v>0</v>
      </c>
      <c r="G35" s="38"/>
      <c r="H35" s="38"/>
      <c r="I35" s="157">
        <v>0.20999999999999999</v>
      </c>
      <c r="J35" s="156">
        <f>ROUND(((SUM(BE85:BE103))*I35),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ROUND((SUM(BF85:BF103)),  2)</f>
        <v>0</v>
      </c>
      <c r="G36" s="38"/>
      <c r="H36" s="38"/>
      <c r="I36" s="157">
        <v>0.14999999999999999</v>
      </c>
      <c r="J36" s="156">
        <f>ROUND(((SUM(BF85:BF103))*I36),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147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SO-011 - LBK 8c (1.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147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SO-011 - LBK 8c (1.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SUM(P86:P103)</f>
        <v>0</v>
      </c>
      <c r="Q85" s="96"/>
      <c r="R85" s="182">
        <f>SUM(R86:R103)</f>
        <v>0.000486</v>
      </c>
      <c r="S85" s="96"/>
      <c r="T85" s="183">
        <f>SUM(T86:T103)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SUM(BK86:BK103)</f>
        <v>0</v>
      </c>
    </row>
    <row r="86" s="2" customFormat="1">
      <c r="A86" s="38"/>
      <c r="B86" s="39"/>
      <c r="C86" s="185" t="s">
        <v>78</v>
      </c>
      <c r="D86" s="185" t="s">
        <v>165</v>
      </c>
      <c r="E86" s="186" t="s">
        <v>538</v>
      </c>
      <c r="F86" s="187" t="s">
        <v>539</v>
      </c>
      <c r="G86" s="188" t="s">
        <v>212</v>
      </c>
      <c r="H86" s="189">
        <v>347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540</v>
      </c>
    </row>
    <row r="87" s="2" customFormat="1">
      <c r="A87" s="38"/>
      <c r="B87" s="39"/>
      <c r="C87" s="40"/>
      <c r="D87" s="198" t="s">
        <v>173</v>
      </c>
      <c r="E87" s="40"/>
      <c r="F87" s="199" t="s">
        <v>541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 ht="16.5" customHeight="1">
      <c r="A88" s="38"/>
      <c r="B88" s="39"/>
      <c r="C88" s="185" t="s">
        <v>81</v>
      </c>
      <c r="D88" s="185" t="s">
        <v>165</v>
      </c>
      <c r="E88" s="186" t="s">
        <v>542</v>
      </c>
      <c r="F88" s="187" t="s">
        <v>543</v>
      </c>
      <c r="G88" s="188" t="s">
        <v>212</v>
      </c>
      <c r="H88" s="189">
        <v>27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1.8E-05</v>
      </c>
      <c r="R88" s="194">
        <f>Q88*H88</f>
        <v>0.000486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544</v>
      </c>
    </row>
    <row r="89" s="2" customFormat="1">
      <c r="A89" s="38"/>
      <c r="B89" s="39"/>
      <c r="C89" s="40"/>
      <c r="D89" s="198" t="s">
        <v>173</v>
      </c>
      <c r="E89" s="40"/>
      <c r="F89" s="199" t="s">
        <v>545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2" customFormat="1">
      <c r="A90" s="38"/>
      <c r="B90" s="39"/>
      <c r="C90" s="185" t="s">
        <v>188</v>
      </c>
      <c r="D90" s="185" t="s">
        <v>165</v>
      </c>
      <c r="E90" s="186" t="s">
        <v>546</v>
      </c>
      <c r="F90" s="187" t="s">
        <v>547</v>
      </c>
      <c r="G90" s="188" t="s">
        <v>168</v>
      </c>
      <c r="H90" s="189">
        <v>5400</v>
      </c>
      <c r="I90" s="190"/>
      <c r="J90" s="191">
        <f>ROUND(I90*H90,2)</f>
        <v>0</v>
      </c>
      <c r="K90" s="187" t="s">
        <v>169</v>
      </c>
      <c r="L90" s="44"/>
      <c r="M90" s="192" t="s">
        <v>19</v>
      </c>
      <c r="N90" s="193" t="s">
        <v>42</v>
      </c>
      <c r="O90" s="84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6" t="s">
        <v>170</v>
      </c>
      <c r="AT90" s="196" t="s">
        <v>165</v>
      </c>
      <c r="AU90" s="196" t="s">
        <v>71</v>
      </c>
      <c r="AY90" s="17" t="s">
        <v>171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7" t="s">
        <v>78</v>
      </c>
      <c r="BK90" s="197">
        <f>ROUND(I90*H90,2)</f>
        <v>0</v>
      </c>
      <c r="BL90" s="17" t="s">
        <v>170</v>
      </c>
      <c r="BM90" s="196" t="s">
        <v>548</v>
      </c>
    </row>
    <row r="91" s="2" customFormat="1">
      <c r="A91" s="38"/>
      <c r="B91" s="39"/>
      <c r="C91" s="40"/>
      <c r="D91" s="198" t="s">
        <v>173</v>
      </c>
      <c r="E91" s="40"/>
      <c r="F91" s="199" t="s">
        <v>549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173</v>
      </c>
      <c r="AU91" s="17" t="s">
        <v>71</v>
      </c>
    </row>
    <row r="92" s="10" customFormat="1">
      <c r="A92" s="10"/>
      <c r="B92" s="203"/>
      <c r="C92" s="204"/>
      <c r="D92" s="198" t="s">
        <v>175</v>
      </c>
      <c r="E92" s="205" t="s">
        <v>19</v>
      </c>
      <c r="F92" s="206" t="s">
        <v>550</v>
      </c>
      <c r="G92" s="204"/>
      <c r="H92" s="207">
        <v>5400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3" t="s">
        <v>175</v>
      </c>
      <c r="AU92" s="213" t="s">
        <v>71</v>
      </c>
      <c r="AV92" s="10" t="s">
        <v>81</v>
      </c>
      <c r="AW92" s="10" t="s">
        <v>33</v>
      </c>
      <c r="AX92" s="10" t="s">
        <v>78</v>
      </c>
      <c r="AY92" s="213" t="s">
        <v>171</v>
      </c>
    </row>
    <row r="93" s="2" customFormat="1">
      <c r="A93" s="38"/>
      <c r="B93" s="39"/>
      <c r="C93" s="185" t="s">
        <v>170</v>
      </c>
      <c r="D93" s="185" t="s">
        <v>165</v>
      </c>
      <c r="E93" s="186" t="s">
        <v>551</v>
      </c>
      <c r="F93" s="187" t="s">
        <v>552</v>
      </c>
      <c r="G93" s="188" t="s">
        <v>225</v>
      </c>
      <c r="H93" s="189">
        <v>48</v>
      </c>
      <c r="I93" s="190"/>
      <c r="J93" s="191">
        <f>ROUND(I93*H93,2)</f>
        <v>0</v>
      </c>
      <c r="K93" s="187" t="s">
        <v>169</v>
      </c>
      <c r="L93" s="44"/>
      <c r="M93" s="192" t="s">
        <v>19</v>
      </c>
      <c r="N93" s="193" t="s">
        <v>42</v>
      </c>
      <c r="O93" s="84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6" t="s">
        <v>170</v>
      </c>
      <c r="AT93" s="196" t="s">
        <v>165</v>
      </c>
      <c r="AU93" s="196" t="s">
        <v>71</v>
      </c>
      <c r="AY93" s="17" t="s">
        <v>171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7" t="s">
        <v>78</v>
      </c>
      <c r="BK93" s="197">
        <f>ROUND(I93*H93,2)</f>
        <v>0</v>
      </c>
      <c r="BL93" s="17" t="s">
        <v>170</v>
      </c>
      <c r="BM93" s="196" t="s">
        <v>553</v>
      </c>
    </row>
    <row r="94" s="2" customFormat="1">
      <c r="A94" s="38"/>
      <c r="B94" s="39"/>
      <c r="C94" s="40"/>
      <c r="D94" s="198" t="s">
        <v>173</v>
      </c>
      <c r="E94" s="40"/>
      <c r="F94" s="199" t="s">
        <v>554</v>
      </c>
      <c r="G94" s="40"/>
      <c r="H94" s="40"/>
      <c r="I94" s="200"/>
      <c r="J94" s="40"/>
      <c r="K94" s="40"/>
      <c r="L94" s="44"/>
      <c r="M94" s="201"/>
      <c r="N94" s="20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173</v>
      </c>
      <c r="AU94" s="17" t="s">
        <v>71</v>
      </c>
    </row>
    <row r="95" s="10" customFormat="1">
      <c r="A95" s="10"/>
      <c r="B95" s="203"/>
      <c r="C95" s="204"/>
      <c r="D95" s="198" t="s">
        <v>175</v>
      </c>
      <c r="E95" s="205" t="s">
        <v>19</v>
      </c>
      <c r="F95" s="206" t="s">
        <v>555</v>
      </c>
      <c r="G95" s="204"/>
      <c r="H95" s="207">
        <v>48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175</v>
      </c>
      <c r="AU95" s="213" t="s">
        <v>71</v>
      </c>
      <c r="AV95" s="10" t="s">
        <v>81</v>
      </c>
      <c r="AW95" s="10" t="s">
        <v>33</v>
      </c>
      <c r="AX95" s="10" t="s">
        <v>78</v>
      </c>
      <c r="AY95" s="213" t="s">
        <v>171</v>
      </c>
    </row>
    <row r="96" s="2" customFormat="1" ht="16.5" customHeight="1">
      <c r="A96" s="38"/>
      <c r="B96" s="39"/>
      <c r="C96" s="185" t="s">
        <v>201</v>
      </c>
      <c r="D96" s="185" t="s">
        <v>165</v>
      </c>
      <c r="E96" s="186" t="s">
        <v>497</v>
      </c>
      <c r="F96" s="187" t="s">
        <v>498</v>
      </c>
      <c r="G96" s="188" t="s">
        <v>310</v>
      </c>
      <c r="H96" s="189">
        <v>50.899999999999999</v>
      </c>
      <c r="I96" s="190"/>
      <c r="J96" s="191">
        <f>ROUND(I96*H96,2)</f>
        <v>0</v>
      </c>
      <c r="K96" s="187" t="s">
        <v>169</v>
      </c>
      <c r="L96" s="44"/>
      <c r="M96" s="192" t="s">
        <v>19</v>
      </c>
      <c r="N96" s="193" t="s">
        <v>42</v>
      </c>
      <c r="O96" s="84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6" t="s">
        <v>170</v>
      </c>
      <c r="AT96" s="196" t="s">
        <v>165</v>
      </c>
      <c r="AU96" s="196" t="s">
        <v>71</v>
      </c>
      <c r="AY96" s="17" t="s">
        <v>171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78</v>
      </c>
      <c r="BK96" s="197">
        <f>ROUND(I96*H96,2)</f>
        <v>0</v>
      </c>
      <c r="BL96" s="17" t="s">
        <v>170</v>
      </c>
      <c r="BM96" s="196" t="s">
        <v>556</v>
      </c>
    </row>
    <row r="97" s="2" customFormat="1">
      <c r="A97" s="38"/>
      <c r="B97" s="39"/>
      <c r="C97" s="40"/>
      <c r="D97" s="198" t="s">
        <v>173</v>
      </c>
      <c r="E97" s="40"/>
      <c r="F97" s="199" t="s">
        <v>500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173</v>
      </c>
      <c r="AU97" s="17" t="s">
        <v>71</v>
      </c>
    </row>
    <row r="98" s="10" customFormat="1">
      <c r="A98" s="10"/>
      <c r="B98" s="203"/>
      <c r="C98" s="204"/>
      <c r="D98" s="198" t="s">
        <v>175</v>
      </c>
      <c r="E98" s="205" t="s">
        <v>19</v>
      </c>
      <c r="F98" s="206" t="s">
        <v>557</v>
      </c>
      <c r="G98" s="204"/>
      <c r="H98" s="207">
        <v>50.899999999999999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175</v>
      </c>
      <c r="AU98" s="213" t="s">
        <v>71</v>
      </c>
      <c r="AV98" s="10" t="s">
        <v>81</v>
      </c>
      <c r="AW98" s="10" t="s">
        <v>33</v>
      </c>
      <c r="AX98" s="10" t="s">
        <v>78</v>
      </c>
      <c r="AY98" s="213" t="s">
        <v>171</v>
      </c>
    </row>
    <row r="99" s="2" customFormat="1" ht="21.75" customHeight="1">
      <c r="A99" s="38"/>
      <c r="B99" s="39"/>
      <c r="C99" s="185" t="s">
        <v>209</v>
      </c>
      <c r="D99" s="185" t="s">
        <v>165</v>
      </c>
      <c r="E99" s="186" t="s">
        <v>503</v>
      </c>
      <c r="F99" s="187" t="s">
        <v>504</v>
      </c>
      <c r="G99" s="188" t="s">
        <v>310</v>
      </c>
      <c r="H99" s="189">
        <v>50.899999999999999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558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506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2" customFormat="1">
      <c r="A101" s="38"/>
      <c r="B101" s="39"/>
      <c r="C101" s="185" t="s">
        <v>216</v>
      </c>
      <c r="D101" s="185" t="s">
        <v>165</v>
      </c>
      <c r="E101" s="186" t="s">
        <v>508</v>
      </c>
      <c r="F101" s="187" t="s">
        <v>509</v>
      </c>
      <c r="G101" s="188" t="s">
        <v>310</v>
      </c>
      <c r="H101" s="189">
        <v>203.59999999999999</v>
      </c>
      <c r="I101" s="190"/>
      <c r="J101" s="191">
        <f>ROUND(I101*H101,2)</f>
        <v>0</v>
      </c>
      <c r="K101" s="187" t="s">
        <v>169</v>
      </c>
      <c r="L101" s="44"/>
      <c r="M101" s="192" t="s">
        <v>19</v>
      </c>
      <c r="N101" s="193" t="s">
        <v>42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170</v>
      </c>
      <c r="AT101" s="196" t="s">
        <v>165</v>
      </c>
      <c r="AU101" s="196" t="s">
        <v>71</v>
      </c>
      <c r="AY101" s="17" t="s">
        <v>171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78</v>
      </c>
      <c r="BK101" s="197">
        <f>ROUND(I101*H101,2)</f>
        <v>0</v>
      </c>
      <c r="BL101" s="17" t="s">
        <v>170</v>
      </c>
      <c r="BM101" s="196" t="s">
        <v>559</v>
      </c>
    </row>
    <row r="102" s="2" customFormat="1">
      <c r="A102" s="38"/>
      <c r="B102" s="39"/>
      <c r="C102" s="40"/>
      <c r="D102" s="198" t="s">
        <v>173</v>
      </c>
      <c r="E102" s="40"/>
      <c r="F102" s="199" t="s">
        <v>511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173</v>
      </c>
      <c r="AU102" s="17" t="s">
        <v>71</v>
      </c>
    </row>
    <row r="103" s="10" customFormat="1">
      <c r="A103" s="10"/>
      <c r="B103" s="203"/>
      <c r="C103" s="204"/>
      <c r="D103" s="198" t="s">
        <v>175</v>
      </c>
      <c r="E103" s="205" t="s">
        <v>19</v>
      </c>
      <c r="F103" s="206" t="s">
        <v>560</v>
      </c>
      <c r="G103" s="204"/>
      <c r="H103" s="207">
        <v>203.59999999999999</v>
      </c>
      <c r="I103" s="208"/>
      <c r="J103" s="204"/>
      <c r="K103" s="204"/>
      <c r="L103" s="209"/>
      <c r="M103" s="249"/>
      <c r="N103" s="250"/>
      <c r="O103" s="250"/>
      <c r="P103" s="250"/>
      <c r="Q103" s="250"/>
      <c r="R103" s="250"/>
      <c r="S103" s="250"/>
      <c r="T103" s="251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175</v>
      </c>
      <c r="AU103" s="213" t="s">
        <v>71</v>
      </c>
      <c r="AV103" s="10" t="s">
        <v>81</v>
      </c>
      <c r="AW103" s="10" t="s">
        <v>33</v>
      </c>
      <c r="AX103" s="10" t="s">
        <v>78</v>
      </c>
      <c r="AY103" s="213" t="s">
        <v>171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qqiLBJ0MUf81No6Ub4mY5TrWpbqHkCXPh30TpBguM1p9S0x8htGSkboMsm6DxCjcj1Pg2hk/ln+knpC768HO6Q==" hashValue="4+pRnoXDuo3Vw2JXYE6lzCUvUJq/YnSD2D+kkdSWs8etipbMlId3hN7UOC0wKr0yEpG134qYqJvq80jW/8pgBQ==" algorithmName="SHA-512" password="CC35"/>
  <autoFilter ref="C84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147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561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ROUND((SUM(BE85:BE103)),  2)</f>
        <v>0</v>
      </c>
      <c r="G35" s="38"/>
      <c r="H35" s="38"/>
      <c r="I35" s="157">
        <v>0.20999999999999999</v>
      </c>
      <c r="J35" s="156">
        <f>ROUND(((SUM(BE85:BE103))*I35),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ROUND((SUM(BF85:BF103)),  2)</f>
        <v>0</v>
      </c>
      <c r="G36" s="38"/>
      <c r="H36" s="38"/>
      <c r="I36" s="157">
        <v>0.14999999999999999</v>
      </c>
      <c r="J36" s="156">
        <f>ROUND(((SUM(BF85:BF103))*I36),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147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SO-012 - LBK 8c (2.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147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SO-012 - LBK 8c (2.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SUM(P86:P103)</f>
        <v>0</v>
      </c>
      <c r="Q85" s="96"/>
      <c r="R85" s="182">
        <f>SUM(R86:R103)</f>
        <v>0.000486</v>
      </c>
      <c r="S85" s="96"/>
      <c r="T85" s="183">
        <f>SUM(T86:T103)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SUM(BK86:BK103)</f>
        <v>0</v>
      </c>
    </row>
    <row r="86" s="2" customFormat="1">
      <c r="A86" s="38"/>
      <c r="B86" s="39"/>
      <c r="C86" s="185" t="s">
        <v>78</v>
      </c>
      <c r="D86" s="185" t="s">
        <v>165</v>
      </c>
      <c r="E86" s="186" t="s">
        <v>538</v>
      </c>
      <c r="F86" s="187" t="s">
        <v>539</v>
      </c>
      <c r="G86" s="188" t="s">
        <v>212</v>
      </c>
      <c r="H86" s="189">
        <v>347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562</v>
      </c>
    </row>
    <row r="87" s="2" customFormat="1">
      <c r="A87" s="38"/>
      <c r="B87" s="39"/>
      <c r="C87" s="40"/>
      <c r="D87" s="198" t="s">
        <v>173</v>
      </c>
      <c r="E87" s="40"/>
      <c r="F87" s="199" t="s">
        <v>541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 ht="16.5" customHeight="1">
      <c r="A88" s="38"/>
      <c r="B88" s="39"/>
      <c r="C88" s="185" t="s">
        <v>81</v>
      </c>
      <c r="D88" s="185" t="s">
        <v>165</v>
      </c>
      <c r="E88" s="186" t="s">
        <v>542</v>
      </c>
      <c r="F88" s="187" t="s">
        <v>543</v>
      </c>
      <c r="G88" s="188" t="s">
        <v>212</v>
      </c>
      <c r="H88" s="189">
        <v>27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1.8E-05</v>
      </c>
      <c r="R88" s="194">
        <f>Q88*H88</f>
        <v>0.000486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563</v>
      </c>
    </row>
    <row r="89" s="2" customFormat="1">
      <c r="A89" s="38"/>
      <c r="B89" s="39"/>
      <c r="C89" s="40"/>
      <c r="D89" s="198" t="s">
        <v>173</v>
      </c>
      <c r="E89" s="40"/>
      <c r="F89" s="199" t="s">
        <v>545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2" customFormat="1">
      <c r="A90" s="38"/>
      <c r="B90" s="39"/>
      <c r="C90" s="185" t="s">
        <v>188</v>
      </c>
      <c r="D90" s="185" t="s">
        <v>165</v>
      </c>
      <c r="E90" s="186" t="s">
        <v>546</v>
      </c>
      <c r="F90" s="187" t="s">
        <v>547</v>
      </c>
      <c r="G90" s="188" t="s">
        <v>168</v>
      </c>
      <c r="H90" s="189">
        <v>5400</v>
      </c>
      <c r="I90" s="190"/>
      <c r="J90" s="191">
        <f>ROUND(I90*H90,2)</f>
        <v>0</v>
      </c>
      <c r="K90" s="187" t="s">
        <v>169</v>
      </c>
      <c r="L90" s="44"/>
      <c r="M90" s="192" t="s">
        <v>19</v>
      </c>
      <c r="N90" s="193" t="s">
        <v>42</v>
      </c>
      <c r="O90" s="84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6" t="s">
        <v>170</v>
      </c>
      <c r="AT90" s="196" t="s">
        <v>165</v>
      </c>
      <c r="AU90" s="196" t="s">
        <v>71</v>
      </c>
      <c r="AY90" s="17" t="s">
        <v>171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7" t="s">
        <v>78</v>
      </c>
      <c r="BK90" s="197">
        <f>ROUND(I90*H90,2)</f>
        <v>0</v>
      </c>
      <c r="BL90" s="17" t="s">
        <v>170</v>
      </c>
      <c r="BM90" s="196" t="s">
        <v>564</v>
      </c>
    </row>
    <row r="91" s="2" customFormat="1">
      <c r="A91" s="38"/>
      <c r="B91" s="39"/>
      <c r="C91" s="40"/>
      <c r="D91" s="198" t="s">
        <v>173</v>
      </c>
      <c r="E91" s="40"/>
      <c r="F91" s="199" t="s">
        <v>549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173</v>
      </c>
      <c r="AU91" s="17" t="s">
        <v>71</v>
      </c>
    </row>
    <row r="92" s="10" customFormat="1">
      <c r="A92" s="10"/>
      <c r="B92" s="203"/>
      <c r="C92" s="204"/>
      <c r="D92" s="198" t="s">
        <v>175</v>
      </c>
      <c r="E92" s="205" t="s">
        <v>19</v>
      </c>
      <c r="F92" s="206" t="s">
        <v>550</v>
      </c>
      <c r="G92" s="204"/>
      <c r="H92" s="207">
        <v>5400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3" t="s">
        <v>175</v>
      </c>
      <c r="AU92" s="213" t="s">
        <v>71</v>
      </c>
      <c r="AV92" s="10" t="s">
        <v>81</v>
      </c>
      <c r="AW92" s="10" t="s">
        <v>33</v>
      </c>
      <c r="AX92" s="10" t="s">
        <v>78</v>
      </c>
      <c r="AY92" s="213" t="s">
        <v>171</v>
      </c>
    </row>
    <row r="93" s="2" customFormat="1">
      <c r="A93" s="38"/>
      <c r="B93" s="39"/>
      <c r="C93" s="185" t="s">
        <v>170</v>
      </c>
      <c r="D93" s="185" t="s">
        <v>165</v>
      </c>
      <c r="E93" s="186" t="s">
        <v>551</v>
      </c>
      <c r="F93" s="187" t="s">
        <v>552</v>
      </c>
      <c r="G93" s="188" t="s">
        <v>225</v>
      </c>
      <c r="H93" s="189">
        <v>48</v>
      </c>
      <c r="I93" s="190"/>
      <c r="J93" s="191">
        <f>ROUND(I93*H93,2)</f>
        <v>0</v>
      </c>
      <c r="K93" s="187" t="s">
        <v>169</v>
      </c>
      <c r="L93" s="44"/>
      <c r="M93" s="192" t="s">
        <v>19</v>
      </c>
      <c r="N93" s="193" t="s">
        <v>42</v>
      </c>
      <c r="O93" s="84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6" t="s">
        <v>170</v>
      </c>
      <c r="AT93" s="196" t="s">
        <v>165</v>
      </c>
      <c r="AU93" s="196" t="s">
        <v>71</v>
      </c>
      <c r="AY93" s="17" t="s">
        <v>171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7" t="s">
        <v>78</v>
      </c>
      <c r="BK93" s="197">
        <f>ROUND(I93*H93,2)</f>
        <v>0</v>
      </c>
      <c r="BL93" s="17" t="s">
        <v>170</v>
      </c>
      <c r="BM93" s="196" t="s">
        <v>565</v>
      </c>
    </row>
    <row r="94" s="2" customFormat="1">
      <c r="A94" s="38"/>
      <c r="B94" s="39"/>
      <c r="C94" s="40"/>
      <c r="D94" s="198" t="s">
        <v>173</v>
      </c>
      <c r="E94" s="40"/>
      <c r="F94" s="199" t="s">
        <v>554</v>
      </c>
      <c r="G94" s="40"/>
      <c r="H94" s="40"/>
      <c r="I94" s="200"/>
      <c r="J94" s="40"/>
      <c r="K94" s="40"/>
      <c r="L94" s="44"/>
      <c r="M94" s="201"/>
      <c r="N94" s="20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173</v>
      </c>
      <c r="AU94" s="17" t="s">
        <v>71</v>
      </c>
    </row>
    <row r="95" s="10" customFormat="1">
      <c r="A95" s="10"/>
      <c r="B95" s="203"/>
      <c r="C95" s="204"/>
      <c r="D95" s="198" t="s">
        <v>175</v>
      </c>
      <c r="E95" s="205" t="s">
        <v>19</v>
      </c>
      <c r="F95" s="206" t="s">
        <v>555</v>
      </c>
      <c r="G95" s="204"/>
      <c r="H95" s="207">
        <v>48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175</v>
      </c>
      <c r="AU95" s="213" t="s">
        <v>71</v>
      </c>
      <c r="AV95" s="10" t="s">
        <v>81</v>
      </c>
      <c r="AW95" s="10" t="s">
        <v>33</v>
      </c>
      <c r="AX95" s="10" t="s">
        <v>78</v>
      </c>
      <c r="AY95" s="213" t="s">
        <v>171</v>
      </c>
    </row>
    <row r="96" s="2" customFormat="1" ht="16.5" customHeight="1">
      <c r="A96" s="38"/>
      <c r="B96" s="39"/>
      <c r="C96" s="185" t="s">
        <v>201</v>
      </c>
      <c r="D96" s="185" t="s">
        <v>165</v>
      </c>
      <c r="E96" s="186" t="s">
        <v>497</v>
      </c>
      <c r="F96" s="187" t="s">
        <v>498</v>
      </c>
      <c r="G96" s="188" t="s">
        <v>310</v>
      </c>
      <c r="H96" s="189">
        <v>30.539999999999999</v>
      </c>
      <c r="I96" s="190"/>
      <c r="J96" s="191">
        <f>ROUND(I96*H96,2)</f>
        <v>0</v>
      </c>
      <c r="K96" s="187" t="s">
        <v>169</v>
      </c>
      <c r="L96" s="44"/>
      <c r="M96" s="192" t="s">
        <v>19</v>
      </c>
      <c r="N96" s="193" t="s">
        <v>42</v>
      </c>
      <c r="O96" s="84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6" t="s">
        <v>170</v>
      </c>
      <c r="AT96" s="196" t="s">
        <v>165</v>
      </c>
      <c r="AU96" s="196" t="s">
        <v>71</v>
      </c>
      <c r="AY96" s="17" t="s">
        <v>171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78</v>
      </c>
      <c r="BK96" s="197">
        <f>ROUND(I96*H96,2)</f>
        <v>0</v>
      </c>
      <c r="BL96" s="17" t="s">
        <v>170</v>
      </c>
      <c r="BM96" s="196" t="s">
        <v>566</v>
      </c>
    </row>
    <row r="97" s="2" customFormat="1">
      <c r="A97" s="38"/>
      <c r="B97" s="39"/>
      <c r="C97" s="40"/>
      <c r="D97" s="198" t="s">
        <v>173</v>
      </c>
      <c r="E97" s="40"/>
      <c r="F97" s="199" t="s">
        <v>500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173</v>
      </c>
      <c r="AU97" s="17" t="s">
        <v>71</v>
      </c>
    </row>
    <row r="98" s="10" customFormat="1">
      <c r="A98" s="10"/>
      <c r="B98" s="203"/>
      <c r="C98" s="204"/>
      <c r="D98" s="198" t="s">
        <v>175</v>
      </c>
      <c r="E98" s="205" t="s">
        <v>19</v>
      </c>
      <c r="F98" s="206" t="s">
        <v>567</v>
      </c>
      <c r="G98" s="204"/>
      <c r="H98" s="207">
        <v>30.539999999999999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175</v>
      </c>
      <c r="AU98" s="213" t="s">
        <v>71</v>
      </c>
      <c r="AV98" s="10" t="s">
        <v>81</v>
      </c>
      <c r="AW98" s="10" t="s">
        <v>33</v>
      </c>
      <c r="AX98" s="10" t="s">
        <v>78</v>
      </c>
      <c r="AY98" s="213" t="s">
        <v>171</v>
      </c>
    </row>
    <row r="99" s="2" customFormat="1" ht="21.75" customHeight="1">
      <c r="A99" s="38"/>
      <c r="B99" s="39"/>
      <c r="C99" s="185" t="s">
        <v>209</v>
      </c>
      <c r="D99" s="185" t="s">
        <v>165</v>
      </c>
      <c r="E99" s="186" t="s">
        <v>503</v>
      </c>
      <c r="F99" s="187" t="s">
        <v>504</v>
      </c>
      <c r="G99" s="188" t="s">
        <v>310</v>
      </c>
      <c r="H99" s="189">
        <v>30.539999999999999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568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506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2" customFormat="1">
      <c r="A101" s="38"/>
      <c r="B101" s="39"/>
      <c r="C101" s="185" t="s">
        <v>216</v>
      </c>
      <c r="D101" s="185" t="s">
        <v>165</v>
      </c>
      <c r="E101" s="186" t="s">
        <v>508</v>
      </c>
      <c r="F101" s="187" t="s">
        <v>509</v>
      </c>
      <c r="G101" s="188" t="s">
        <v>310</v>
      </c>
      <c r="H101" s="189">
        <v>122.16</v>
      </c>
      <c r="I101" s="190"/>
      <c r="J101" s="191">
        <f>ROUND(I101*H101,2)</f>
        <v>0</v>
      </c>
      <c r="K101" s="187" t="s">
        <v>169</v>
      </c>
      <c r="L101" s="44"/>
      <c r="M101" s="192" t="s">
        <v>19</v>
      </c>
      <c r="N101" s="193" t="s">
        <v>42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170</v>
      </c>
      <c r="AT101" s="196" t="s">
        <v>165</v>
      </c>
      <c r="AU101" s="196" t="s">
        <v>71</v>
      </c>
      <c r="AY101" s="17" t="s">
        <v>171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78</v>
      </c>
      <c r="BK101" s="197">
        <f>ROUND(I101*H101,2)</f>
        <v>0</v>
      </c>
      <c r="BL101" s="17" t="s">
        <v>170</v>
      </c>
      <c r="BM101" s="196" t="s">
        <v>569</v>
      </c>
    </row>
    <row r="102" s="2" customFormat="1">
      <c r="A102" s="38"/>
      <c r="B102" s="39"/>
      <c r="C102" s="40"/>
      <c r="D102" s="198" t="s">
        <v>173</v>
      </c>
      <c r="E102" s="40"/>
      <c r="F102" s="199" t="s">
        <v>511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173</v>
      </c>
      <c r="AU102" s="17" t="s">
        <v>71</v>
      </c>
    </row>
    <row r="103" s="10" customFormat="1">
      <c r="A103" s="10"/>
      <c r="B103" s="203"/>
      <c r="C103" s="204"/>
      <c r="D103" s="198" t="s">
        <v>175</v>
      </c>
      <c r="E103" s="205" t="s">
        <v>19</v>
      </c>
      <c r="F103" s="206" t="s">
        <v>570</v>
      </c>
      <c r="G103" s="204"/>
      <c r="H103" s="207">
        <v>122.16</v>
      </c>
      <c r="I103" s="208"/>
      <c r="J103" s="204"/>
      <c r="K103" s="204"/>
      <c r="L103" s="209"/>
      <c r="M103" s="249"/>
      <c r="N103" s="250"/>
      <c r="O103" s="250"/>
      <c r="P103" s="250"/>
      <c r="Q103" s="250"/>
      <c r="R103" s="250"/>
      <c r="S103" s="250"/>
      <c r="T103" s="251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175</v>
      </c>
      <c r="AU103" s="213" t="s">
        <v>71</v>
      </c>
      <c r="AV103" s="10" t="s">
        <v>81</v>
      </c>
      <c r="AW103" s="10" t="s">
        <v>33</v>
      </c>
      <c r="AX103" s="10" t="s">
        <v>78</v>
      </c>
      <c r="AY103" s="213" t="s">
        <v>171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NTUKvtrZmRF3H0MHurmBkW2uY/du2l8QVtLrizS2Elv8axEP8fiZelJYxP+ikHe4xDabLVyexJMi4Vt4CeSXWw==" hashValue="CEjimkuFFLJuiRismEofo98UV9/dI+YyYnAfD5uZWrJLcK9MNicSq/oaMzcSO+nuynj8x9C+rDKJ9E776qWt6w==" algorithmName="SHA-512" password="CC35"/>
  <autoFilter ref="C84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147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571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ROUND((SUM(BE85:BE106)),  2)</f>
        <v>0</v>
      </c>
      <c r="G35" s="38"/>
      <c r="H35" s="38"/>
      <c r="I35" s="157">
        <v>0.20999999999999999</v>
      </c>
      <c r="J35" s="156">
        <f>ROUND(((SUM(BE85:BE106))*I35),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ROUND((SUM(BF85:BF106)),  2)</f>
        <v>0</v>
      </c>
      <c r="G36" s="38"/>
      <c r="H36" s="38"/>
      <c r="I36" s="157">
        <v>0.14999999999999999</v>
      </c>
      <c r="J36" s="156">
        <f>ROUND(((SUM(BF85:BF106))*I36),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147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SO-013 - LBK 8c (3.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147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SO-013 - LBK 8c (3.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SUM(P86:P106)</f>
        <v>0</v>
      </c>
      <c r="Q85" s="96"/>
      <c r="R85" s="182">
        <f>SUM(R86:R106)</f>
        <v>0.000486</v>
      </c>
      <c r="S85" s="96"/>
      <c r="T85" s="183">
        <f>SUM(T86:T106)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SUM(BK86:BK106)</f>
        <v>0</v>
      </c>
    </row>
    <row r="86" s="2" customFormat="1">
      <c r="A86" s="38"/>
      <c r="B86" s="39"/>
      <c r="C86" s="185" t="s">
        <v>78</v>
      </c>
      <c r="D86" s="185" t="s">
        <v>165</v>
      </c>
      <c r="E86" s="186" t="s">
        <v>538</v>
      </c>
      <c r="F86" s="187" t="s">
        <v>539</v>
      </c>
      <c r="G86" s="188" t="s">
        <v>212</v>
      </c>
      <c r="H86" s="189">
        <v>347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572</v>
      </c>
    </row>
    <row r="87" s="2" customFormat="1">
      <c r="A87" s="38"/>
      <c r="B87" s="39"/>
      <c r="C87" s="40"/>
      <c r="D87" s="198" t="s">
        <v>173</v>
      </c>
      <c r="E87" s="40"/>
      <c r="F87" s="199" t="s">
        <v>541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 ht="16.5" customHeight="1">
      <c r="A88" s="38"/>
      <c r="B88" s="39"/>
      <c r="C88" s="185" t="s">
        <v>81</v>
      </c>
      <c r="D88" s="185" t="s">
        <v>165</v>
      </c>
      <c r="E88" s="186" t="s">
        <v>542</v>
      </c>
      <c r="F88" s="187" t="s">
        <v>543</v>
      </c>
      <c r="G88" s="188" t="s">
        <v>212</v>
      </c>
      <c r="H88" s="189">
        <v>27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1.8E-05</v>
      </c>
      <c r="R88" s="194">
        <f>Q88*H88</f>
        <v>0.000486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573</v>
      </c>
    </row>
    <row r="89" s="2" customFormat="1">
      <c r="A89" s="38"/>
      <c r="B89" s="39"/>
      <c r="C89" s="40"/>
      <c r="D89" s="198" t="s">
        <v>173</v>
      </c>
      <c r="E89" s="40"/>
      <c r="F89" s="199" t="s">
        <v>545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2" customFormat="1">
      <c r="A90" s="38"/>
      <c r="B90" s="39"/>
      <c r="C90" s="185" t="s">
        <v>188</v>
      </c>
      <c r="D90" s="185" t="s">
        <v>165</v>
      </c>
      <c r="E90" s="186" t="s">
        <v>546</v>
      </c>
      <c r="F90" s="187" t="s">
        <v>547</v>
      </c>
      <c r="G90" s="188" t="s">
        <v>168</v>
      </c>
      <c r="H90" s="189">
        <v>5400</v>
      </c>
      <c r="I90" s="190"/>
      <c r="J90" s="191">
        <f>ROUND(I90*H90,2)</f>
        <v>0</v>
      </c>
      <c r="K90" s="187" t="s">
        <v>169</v>
      </c>
      <c r="L90" s="44"/>
      <c r="M90" s="192" t="s">
        <v>19</v>
      </c>
      <c r="N90" s="193" t="s">
        <v>42</v>
      </c>
      <c r="O90" s="84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6" t="s">
        <v>170</v>
      </c>
      <c r="AT90" s="196" t="s">
        <v>165</v>
      </c>
      <c r="AU90" s="196" t="s">
        <v>71</v>
      </c>
      <c r="AY90" s="17" t="s">
        <v>171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7" t="s">
        <v>78</v>
      </c>
      <c r="BK90" s="197">
        <f>ROUND(I90*H90,2)</f>
        <v>0</v>
      </c>
      <c r="BL90" s="17" t="s">
        <v>170</v>
      </c>
      <c r="BM90" s="196" t="s">
        <v>574</v>
      </c>
    </row>
    <row r="91" s="2" customFormat="1">
      <c r="A91" s="38"/>
      <c r="B91" s="39"/>
      <c r="C91" s="40"/>
      <c r="D91" s="198" t="s">
        <v>173</v>
      </c>
      <c r="E91" s="40"/>
      <c r="F91" s="199" t="s">
        <v>549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173</v>
      </c>
      <c r="AU91" s="17" t="s">
        <v>71</v>
      </c>
    </row>
    <row r="92" s="10" customFormat="1">
      <c r="A92" s="10"/>
      <c r="B92" s="203"/>
      <c r="C92" s="204"/>
      <c r="D92" s="198" t="s">
        <v>175</v>
      </c>
      <c r="E92" s="205" t="s">
        <v>19</v>
      </c>
      <c r="F92" s="206" t="s">
        <v>550</v>
      </c>
      <c r="G92" s="204"/>
      <c r="H92" s="207">
        <v>5400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3" t="s">
        <v>175</v>
      </c>
      <c r="AU92" s="213" t="s">
        <v>71</v>
      </c>
      <c r="AV92" s="10" t="s">
        <v>81</v>
      </c>
      <c r="AW92" s="10" t="s">
        <v>33</v>
      </c>
      <c r="AX92" s="10" t="s">
        <v>78</v>
      </c>
      <c r="AY92" s="213" t="s">
        <v>171</v>
      </c>
    </row>
    <row r="93" s="2" customFormat="1">
      <c r="A93" s="38"/>
      <c r="B93" s="39"/>
      <c r="C93" s="185" t="s">
        <v>170</v>
      </c>
      <c r="D93" s="185" t="s">
        <v>165</v>
      </c>
      <c r="E93" s="186" t="s">
        <v>551</v>
      </c>
      <c r="F93" s="187" t="s">
        <v>552</v>
      </c>
      <c r="G93" s="188" t="s">
        <v>225</v>
      </c>
      <c r="H93" s="189">
        <v>48</v>
      </c>
      <c r="I93" s="190"/>
      <c r="J93" s="191">
        <f>ROUND(I93*H93,2)</f>
        <v>0</v>
      </c>
      <c r="K93" s="187" t="s">
        <v>169</v>
      </c>
      <c r="L93" s="44"/>
      <c r="M93" s="192" t="s">
        <v>19</v>
      </c>
      <c r="N93" s="193" t="s">
        <v>42</v>
      </c>
      <c r="O93" s="84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6" t="s">
        <v>170</v>
      </c>
      <c r="AT93" s="196" t="s">
        <v>165</v>
      </c>
      <c r="AU93" s="196" t="s">
        <v>71</v>
      </c>
      <c r="AY93" s="17" t="s">
        <v>171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7" t="s">
        <v>78</v>
      </c>
      <c r="BK93" s="197">
        <f>ROUND(I93*H93,2)</f>
        <v>0</v>
      </c>
      <c r="BL93" s="17" t="s">
        <v>170</v>
      </c>
      <c r="BM93" s="196" t="s">
        <v>575</v>
      </c>
    </row>
    <row r="94" s="2" customFormat="1">
      <c r="A94" s="38"/>
      <c r="B94" s="39"/>
      <c r="C94" s="40"/>
      <c r="D94" s="198" t="s">
        <v>173</v>
      </c>
      <c r="E94" s="40"/>
      <c r="F94" s="199" t="s">
        <v>554</v>
      </c>
      <c r="G94" s="40"/>
      <c r="H94" s="40"/>
      <c r="I94" s="200"/>
      <c r="J94" s="40"/>
      <c r="K94" s="40"/>
      <c r="L94" s="44"/>
      <c r="M94" s="201"/>
      <c r="N94" s="20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173</v>
      </c>
      <c r="AU94" s="17" t="s">
        <v>71</v>
      </c>
    </row>
    <row r="95" s="10" customFormat="1">
      <c r="A95" s="10"/>
      <c r="B95" s="203"/>
      <c r="C95" s="204"/>
      <c r="D95" s="198" t="s">
        <v>175</v>
      </c>
      <c r="E95" s="205" t="s">
        <v>19</v>
      </c>
      <c r="F95" s="206" t="s">
        <v>555</v>
      </c>
      <c r="G95" s="204"/>
      <c r="H95" s="207">
        <v>48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175</v>
      </c>
      <c r="AU95" s="213" t="s">
        <v>71</v>
      </c>
      <c r="AV95" s="10" t="s">
        <v>81</v>
      </c>
      <c r="AW95" s="10" t="s">
        <v>33</v>
      </c>
      <c r="AX95" s="10" t="s">
        <v>78</v>
      </c>
      <c r="AY95" s="213" t="s">
        <v>171</v>
      </c>
    </row>
    <row r="96" s="2" customFormat="1" ht="16.5" customHeight="1">
      <c r="A96" s="38"/>
      <c r="B96" s="39"/>
      <c r="C96" s="185" t="s">
        <v>201</v>
      </c>
      <c r="D96" s="185" t="s">
        <v>165</v>
      </c>
      <c r="E96" s="186" t="s">
        <v>497</v>
      </c>
      <c r="F96" s="187" t="s">
        <v>498</v>
      </c>
      <c r="G96" s="188" t="s">
        <v>310</v>
      </c>
      <c r="H96" s="189">
        <v>10.18</v>
      </c>
      <c r="I96" s="190"/>
      <c r="J96" s="191">
        <f>ROUND(I96*H96,2)</f>
        <v>0</v>
      </c>
      <c r="K96" s="187" t="s">
        <v>169</v>
      </c>
      <c r="L96" s="44"/>
      <c r="M96" s="192" t="s">
        <v>19</v>
      </c>
      <c r="N96" s="193" t="s">
        <v>42</v>
      </c>
      <c r="O96" s="84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6" t="s">
        <v>170</v>
      </c>
      <c r="AT96" s="196" t="s">
        <v>165</v>
      </c>
      <c r="AU96" s="196" t="s">
        <v>71</v>
      </c>
      <c r="AY96" s="17" t="s">
        <v>171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78</v>
      </c>
      <c r="BK96" s="197">
        <f>ROUND(I96*H96,2)</f>
        <v>0</v>
      </c>
      <c r="BL96" s="17" t="s">
        <v>170</v>
      </c>
      <c r="BM96" s="196" t="s">
        <v>576</v>
      </c>
    </row>
    <row r="97" s="2" customFormat="1">
      <c r="A97" s="38"/>
      <c r="B97" s="39"/>
      <c r="C97" s="40"/>
      <c r="D97" s="198" t="s">
        <v>173</v>
      </c>
      <c r="E97" s="40"/>
      <c r="F97" s="199" t="s">
        <v>500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173</v>
      </c>
      <c r="AU97" s="17" t="s">
        <v>71</v>
      </c>
    </row>
    <row r="98" s="10" customFormat="1">
      <c r="A98" s="10"/>
      <c r="B98" s="203"/>
      <c r="C98" s="204"/>
      <c r="D98" s="198" t="s">
        <v>175</v>
      </c>
      <c r="E98" s="205" t="s">
        <v>19</v>
      </c>
      <c r="F98" s="206" t="s">
        <v>501</v>
      </c>
      <c r="G98" s="204"/>
      <c r="H98" s="207">
        <v>10.18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175</v>
      </c>
      <c r="AU98" s="213" t="s">
        <v>71</v>
      </c>
      <c r="AV98" s="10" t="s">
        <v>81</v>
      </c>
      <c r="AW98" s="10" t="s">
        <v>33</v>
      </c>
      <c r="AX98" s="10" t="s">
        <v>78</v>
      </c>
      <c r="AY98" s="213" t="s">
        <v>171</v>
      </c>
    </row>
    <row r="99" s="2" customFormat="1" ht="21.75" customHeight="1">
      <c r="A99" s="38"/>
      <c r="B99" s="39"/>
      <c r="C99" s="185" t="s">
        <v>209</v>
      </c>
      <c r="D99" s="185" t="s">
        <v>165</v>
      </c>
      <c r="E99" s="186" t="s">
        <v>503</v>
      </c>
      <c r="F99" s="187" t="s">
        <v>504</v>
      </c>
      <c r="G99" s="188" t="s">
        <v>310</v>
      </c>
      <c r="H99" s="189">
        <v>10.18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577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506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2" customFormat="1">
      <c r="A101" s="38"/>
      <c r="B101" s="39"/>
      <c r="C101" s="185" t="s">
        <v>216</v>
      </c>
      <c r="D101" s="185" t="s">
        <v>165</v>
      </c>
      <c r="E101" s="186" t="s">
        <v>508</v>
      </c>
      <c r="F101" s="187" t="s">
        <v>509</v>
      </c>
      <c r="G101" s="188" t="s">
        <v>310</v>
      </c>
      <c r="H101" s="189">
        <v>40.719999999999999</v>
      </c>
      <c r="I101" s="190"/>
      <c r="J101" s="191">
        <f>ROUND(I101*H101,2)</f>
        <v>0</v>
      </c>
      <c r="K101" s="187" t="s">
        <v>169</v>
      </c>
      <c r="L101" s="44"/>
      <c r="M101" s="192" t="s">
        <v>19</v>
      </c>
      <c r="N101" s="193" t="s">
        <v>42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170</v>
      </c>
      <c r="AT101" s="196" t="s">
        <v>165</v>
      </c>
      <c r="AU101" s="196" t="s">
        <v>71</v>
      </c>
      <c r="AY101" s="17" t="s">
        <v>171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78</v>
      </c>
      <c r="BK101" s="197">
        <f>ROUND(I101*H101,2)</f>
        <v>0</v>
      </c>
      <c r="BL101" s="17" t="s">
        <v>170</v>
      </c>
      <c r="BM101" s="196" t="s">
        <v>578</v>
      </c>
    </row>
    <row r="102" s="2" customFormat="1">
      <c r="A102" s="38"/>
      <c r="B102" s="39"/>
      <c r="C102" s="40"/>
      <c r="D102" s="198" t="s">
        <v>173</v>
      </c>
      <c r="E102" s="40"/>
      <c r="F102" s="199" t="s">
        <v>511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173</v>
      </c>
      <c r="AU102" s="17" t="s">
        <v>71</v>
      </c>
    </row>
    <row r="103" s="10" customFormat="1">
      <c r="A103" s="10"/>
      <c r="B103" s="203"/>
      <c r="C103" s="204"/>
      <c r="D103" s="198" t="s">
        <v>175</v>
      </c>
      <c r="E103" s="205" t="s">
        <v>19</v>
      </c>
      <c r="F103" s="206" t="s">
        <v>512</v>
      </c>
      <c r="G103" s="204"/>
      <c r="H103" s="207">
        <v>40.719999999999999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175</v>
      </c>
      <c r="AU103" s="213" t="s">
        <v>71</v>
      </c>
      <c r="AV103" s="10" t="s">
        <v>81</v>
      </c>
      <c r="AW103" s="10" t="s">
        <v>33</v>
      </c>
      <c r="AX103" s="10" t="s">
        <v>78</v>
      </c>
      <c r="AY103" s="213" t="s">
        <v>171</v>
      </c>
    </row>
    <row r="104" s="2" customFormat="1">
      <c r="A104" s="38"/>
      <c r="B104" s="39"/>
      <c r="C104" s="185" t="s">
        <v>222</v>
      </c>
      <c r="D104" s="185" t="s">
        <v>165</v>
      </c>
      <c r="E104" s="186" t="s">
        <v>579</v>
      </c>
      <c r="F104" s="187" t="s">
        <v>580</v>
      </c>
      <c r="G104" s="188" t="s">
        <v>212</v>
      </c>
      <c r="H104" s="189">
        <v>27</v>
      </c>
      <c r="I104" s="190"/>
      <c r="J104" s="191">
        <f>ROUND(I104*H104,2)</f>
        <v>0</v>
      </c>
      <c r="K104" s="187" t="s">
        <v>169</v>
      </c>
      <c r="L104" s="44"/>
      <c r="M104" s="192" t="s">
        <v>19</v>
      </c>
      <c r="N104" s="193" t="s">
        <v>42</v>
      </c>
      <c r="O104" s="84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6" t="s">
        <v>170</v>
      </c>
      <c r="AT104" s="196" t="s">
        <v>165</v>
      </c>
      <c r="AU104" s="196" t="s">
        <v>71</v>
      </c>
      <c r="AY104" s="17" t="s">
        <v>171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78</v>
      </c>
      <c r="BK104" s="197">
        <f>ROUND(I104*H104,2)</f>
        <v>0</v>
      </c>
      <c r="BL104" s="17" t="s">
        <v>170</v>
      </c>
      <c r="BM104" s="196" t="s">
        <v>581</v>
      </c>
    </row>
    <row r="105" s="2" customFormat="1">
      <c r="A105" s="38"/>
      <c r="B105" s="39"/>
      <c r="C105" s="40"/>
      <c r="D105" s="198" t="s">
        <v>173</v>
      </c>
      <c r="E105" s="40"/>
      <c r="F105" s="199" t="s">
        <v>582</v>
      </c>
      <c r="G105" s="40"/>
      <c r="H105" s="40"/>
      <c r="I105" s="200"/>
      <c r="J105" s="40"/>
      <c r="K105" s="40"/>
      <c r="L105" s="44"/>
      <c r="M105" s="201"/>
      <c r="N105" s="20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173</v>
      </c>
      <c r="AU105" s="17" t="s">
        <v>71</v>
      </c>
    </row>
    <row r="106" s="10" customFormat="1">
      <c r="A106" s="10"/>
      <c r="B106" s="203"/>
      <c r="C106" s="204"/>
      <c r="D106" s="198" t="s">
        <v>175</v>
      </c>
      <c r="E106" s="205" t="s">
        <v>19</v>
      </c>
      <c r="F106" s="206" t="s">
        <v>583</v>
      </c>
      <c r="G106" s="204"/>
      <c r="H106" s="207">
        <v>27</v>
      </c>
      <c r="I106" s="208"/>
      <c r="J106" s="204"/>
      <c r="K106" s="204"/>
      <c r="L106" s="209"/>
      <c r="M106" s="249"/>
      <c r="N106" s="250"/>
      <c r="O106" s="250"/>
      <c r="P106" s="250"/>
      <c r="Q106" s="250"/>
      <c r="R106" s="250"/>
      <c r="S106" s="250"/>
      <c r="T106" s="25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3" t="s">
        <v>175</v>
      </c>
      <c r="AU106" s="213" t="s">
        <v>71</v>
      </c>
      <c r="AV106" s="10" t="s">
        <v>81</v>
      </c>
      <c r="AW106" s="10" t="s">
        <v>33</v>
      </c>
      <c r="AX106" s="10" t="s">
        <v>78</v>
      </c>
      <c r="AY106" s="213" t="s">
        <v>171</v>
      </c>
    </row>
    <row r="107" s="2" customFormat="1" ht="6.96" customHeight="1">
      <c r="A107" s="38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44"/>
      <c r="M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</sheetData>
  <sheetProtection sheet="1" autoFilter="0" formatColumns="0" formatRows="0" objects="1" scenarios="1" spinCount="100000" saltValue="a+nPg2YeIS8jXupmgv4dLNJQIMRvWz8YThOHIHuOFPFihhGkMFbOTPHtPGNFDGfXLXIVUxGg/xYsstPZtaxXMg==" hashValue="c6pivgaQfPjmOjPnmRJ5lRqZ4iQl5D7ohxo6xcte5mNG98bmX7WNlHxm8KkeTwhzg2L21+LqMNjfT+leSsY00A==" algorithmName="SHA-512" password="CC35"/>
  <autoFilter ref="C84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146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584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80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3. 5. 2021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32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2" t="s">
        <v>42</v>
      </c>
      <c r="F33" s="156">
        <f>ROUND((SUM(BE79:BE157)),  2)</f>
        <v>0</v>
      </c>
      <c r="G33" s="38"/>
      <c r="H33" s="38"/>
      <c r="I33" s="157">
        <v>0.20999999999999999</v>
      </c>
      <c r="J33" s="156">
        <f>ROUND(((SUM(BE79:BE157))*I33),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56">
        <f>ROUND((SUM(BF79:BF157)),  2)</f>
        <v>0</v>
      </c>
      <c r="G34" s="38"/>
      <c r="H34" s="38"/>
      <c r="I34" s="157">
        <v>0.14999999999999999</v>
      </c>
      <c r="J34" s="156">
        <f>ROUND(((SUM(BF79:BF157))*I34),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56">
        <f>ROUND((SUM(BG79:BG157)),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56">
        <f>ROUND((SUM(BH79:BH157)),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ROUND((SUM(BI79:BI157)),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148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PD na realizaci PEO a EKO opatření v k.ú. Zaječí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146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SO-02 - biokoridor LBK 8d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Zaječí</v>
      </c>
      <c r="G52" s="40"/>
      <c r="H52" s="40"/>
      <c r="I52" s="32" t="s">
        <v>23</v>
      </c>
      <c r="J52" s="72" t="str">
        <f>IF(J12="","",J12)</f>
        <v>3. 5. 2021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SPÚ ČR, KPÚ pro JMK, Pobočka Břeclav</v>
      </c>
      <c r="G54" s="40"/>
      <c r="H54" s="40"/>
      <c r="I54" s="32" t="s">
        <v>31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149</v>
      </c>
      <c r="D57" s="171"/>
      <c r="E57" s="171"/>
      <c r="F57" s="171"/>
      <c r="G57" s="171"/>
      <c r="H57" s="171"/>
      <c r="I57" s="171"/>
      <c r="J57" s="172" t="s">
        <v>150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69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151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152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PD na realizaci PEO a EKO opatření v k.ú. Zaječí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146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SO-02 - biokoridor LBK 8d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Zaječí</v>
      </c>
      <c r="G73" s="40"/>
      <c r="H73" s="40"/>
      <c r="I73" s="32" t="s">
        <v>23</v>
      </c>
      <c r="J73" s="72" t="str">
        <f>IF(J12="","",J12)</f>
        <v>3. 5. 2021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5.65" customHeight="1">
      <c r="A75" s="38"/>
      <c r="B75" s="39"/>
      <c r="C75" s="32" t="s">
        <v>25</v>
      </c>
      <c r="D75" s="40"/>
      <c r="E75" s="40"/>
      <c r="F75" s="27" t="str">
        <f>E15</f>
        <v>SPÚ ČR, KPÚ pro JMK, Pobočka Břeclav</v>
      </c>
      <c r="G75" s="40"/>
      <c r="H75" s="40"/>
      <c r="I75" s="32" t="s">
        <v>31</v>
      </c>
      <c r="J75" s="36" t="str">
        <f>E21</f>
        <v>Agroprojekt PSO s.r.o.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34</v>
      </c>
      <c r="J76" s="36" t="str">
        <f>E24</f>
        <v>Agroprojekt PSO s.r.o.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153</v>
      </c>
      <c r="D78" s="177" t="s">
        <v>56</v>
      </c>
      <c r="E78" s="177" t="s">
        <v>52</v>
      </c>
      <c r="F78" s="177" t="s">
        <v>53</v>
      </c>
      <c r="G78" s="177" t="s">
        <v>154</v>
      </c>
      <c r="H78" s="177" t="s">
        <v>155</v>
      </c>
      <c r="I78" s="177" t="s">
        <v>156</v>
      </c>
      <c r="J78" s="177" t="s">
        <v>150</v>
      </c>
      <c r="K78" s="178" t="s">
        <v>157</v>
      </c>
      <c r="L78" s="179"/>
      <c r="M78" s="92" t="s">
        <v>19</v>
      </c>
      <c r="N78" s="93" t="s">
        <v>41</v>
      </c>
      <c r="O78" s="93" t="s">
        <v>158</v>
      </c>
      <c r="P78" s="93" t="s">
        <v>159</v>
      </c>
      <c r="Q78" s="93" t="s">
        <v>160</v>
      </c>
      <c r="R78" s="93" t="s">
        <v>161</v>
      </c>
      <c r="S78" s="93" t="s">
        <v>162</v>
      </c>
      <c r="T78" s="94" t="s">
        <v>163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164</v>
      </c>
      <c r="D79" s="40"/>
      <c r="E79" s="40"/>
      <c r="F79" s="40"/>
      <c r="G79" s="40"/>
      <c r="H79" s="40"/>
      <c r="I79" s="40"/>
      <c r="J79" s="180">
        <f>BK79</f>
        <v>0</v>
      </c>
      <c r="K79" s="40"/>
      <c r="L79" s="44"/>
      <c r="M79" s="95"/>
      <c r="N79" s="181"/>
      <c r="O79" s="96"/>
      <c r="P79" s="182">
        <f>SUM(P80:P157)</f>
        <v>0</v>
      </c>
      <c r="Q79" s="96"/>
      <c r="R79" s="182">
        <f>SUM(R80:R157)</f>
        <v>7.2943463900000003</v>
      </c>
      <c r="S79" s="96"/>
      <c r="T79" s="183">
        <f>SUM(T80:T157)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70</v>
      </c>
      <c r="AU79" s="17" t="s">
        <v>151</v>
      </c>
      <c r="BK79" s="184">
        <f>SUM(BK80:BK157)</f>
        <v>0</v>
      </c>
    </row>
    <row r="80" s="2" customFormat="1" ht="33" customHeight="1">
      <c r="A80" s="38"/>
      <c r="B80" s="39"/>
      <c r="C80" s="185" t="s">
        <v>78</v>
      </c>
      <c r="D80" s="185" t="s">
        <v>165</v>
      </c>
      <c r="E80" s="186" t="s">
        <v>166</v>
      </c>
      <c r="F80" s="187" t="s">
        <v>167</v>
      </c>
      <c r="G80" s="188" t="s">
        <v>168</v>
      </c>
      <c r="H80" s="189">
        <v>100</v>
      </c>
      <c r="I80" s="190"/>
      <c r="J80" s="191">
        <f>ROUND(I80*H80,2)</f>
        <v>0</v>
      </c>
      <c r="K80" s="187" t="s">
        <v>169</v>
      </c>
      <c r="L80" s="44"/>
      <c r="M80" s="192" t="s">
        <v>19</v>
      </c>
      <c r="N80" s="193" t="s">
        <v>42</v>
      </c>
      <c r="O80" s="84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6" t="s">
        <v>170</v>
      </c>
      <c r="AT80" s="196" t="s">
        <v>165</v>
      </c>
      <c r="AU80" s="196" t="s">
        <v>71</v>
      </c>
      <c r="AY80" s="17" t="s">
        <v>171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7" t="s">
        <v>78</v>
      </c>
      <c r="BK80" s="197">
        <f>ROUND(I80*H80,2)</f>
        <v>0</v>
      </c>
      <c r="BL80" s="17" t="s">
        <v>170</v>
      </c>
      <c r="BM80" s="196" t="s">
        <v>585</v>
      </c>
    </row>
    <row r="81" s="2" customFormat="1">
      <c r="A81" s="38"/>
      <c r="B81" s="39"/>
      <c r="C81" s="40"/>
      <c r="D81" s="198" t="s">
        <v>173</v>
      </c>
      <c r="E81" s="40"/>
      <c r="F81" s="199" t="s">
        <v>174</v>
      </c>
      <c r="G81" s="40"/>
      <c r="H81" s="40"/>
      <c r="I81" s="200"/>
      <c r="J81" s="40"/>
      <c r="K81" s="40"/>
      <c r="L81" s="44"/>
      <c r="M81" s="201"/>
      <c r="N81" s="20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173</v>
      </c>
      <c r="AU81" s="17" t="s">
        <v>71</v>
      </c>
    </row>
    <row r="82" s="10" customFormat="1">
      <c r="A82" s="10"/>
      <c r="B82" s="203"/>
      <c r="C82" s="204"/>
      <c r="D82" s="198" t="s">
        <v>175</v>
      </c>
      <c r="E82" s="205" t="s">
        <v>19</v>
      </c>
      <c r="F82" s="206" t="s">
        <v>586</v>
      </c>
      <c r="G82" s="204"/>
      <c r="H82" s="207">
        <v>100</v>
      </c>
      <c r="I82" s="208"/>
      <c r="J82" s="204"/>
      <c r="K82" s="204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175</v>
      </c>
      <c r="AU82" s="213" t="s">
        <v>71</v>
      </c>
      <c r="AV82" s="10" t="s">
        <v>81</v>
      </c>
      <c r="AW82" s="10" t="s">
        <v>33</v>
      </c>
      <c r="AX82" s="10" t="s">
        <v>78</v>
      </c>
      <c r="AY82" s="213" t="s">
        <v>171</v>
      </c>
    </row>
    <row r="83" s="2" customFormat="1">
      <c r="A83" s="38"/>
      <c r="B83" s="39"/>
      <c r="C83" s="185" t="s">
        <v>81</v>
      </c>
      <c r="D83" s="185" t="s">
        <v>165</v>
      </c>
      <c r="E83" s="186" t="s">
        <v>180</v>
      </c>
      <c r="F83" s="187" t="s">
        <v>181</v>
      </c>
      <c r="G83" s="188" t="s">
        <v>168</v>
      </c>
      <c r="H83" s="189">
        <v>100</v>
      </c>
      <c r="I83" s="190"/>
      <c r="J83" s="191">
        <f>ROUND(I83*H83,2)</f>
        <v>0</v>
      </c>
      <c r="K83" s="187" t="s">
        <v>169</v>
      </c>
      <c r="L83" s="44"/>
      <c r="M83" s="192" t="s">
        <v>19</v>
      </c>
      <c r="N83" s="193" t="s">
        <v>42</v>
      </c>
      <c r="O83" s="84"/>
      <c r="P83" s="194">
        <f>O83*H83</f>
        <v>0</v>
      </c>
      <c r="Q83" s="194">
        <v>0</v>
      </c>
      <c r="R83" s="194">
        <f>Q83*H83</f>
        <v>0</v>
      </c>
      <c r="S83" s="194">
        <v>0</v>
      </c>
      <c r="T83" s="195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96" t="s">
        <v>170</v>
      </c>
      <c r="AT83" s="196" t="s">
        <v>165</v>
      </c>
      <c r="AU83" s="196" t="s">
        <v>71</v>
      </c>
      <c r="AY83" s="17" t="s">
        <v>171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7" t="s">
        <v>78</v>
      </c>
      <c r="BK83" s="197">
        <f>ROUND(I83*H83,2)</f>
        <v>0</v>
      </c>
      <c r="BL83" s="17" t="s">
        <v>170</v>
      </c>
      <c r="BM83" s="196" t="s">
        <v>587</v>
      </c>
    </row>
    <row r="84" s="2" customFormat="1">
      <c r="A84" s="38"/>
      <c r="B84" s="39"/>
      <c r="C84" s="40"/>
      <c r="D84" s="198" t="s">
        <v>173</v>
      </c>
      <c r="E84" s="40"/>
      <c r="F84" s="199" t="s">
        <v>183</v>
      </c>
      <c r="G84" s="40"/>
      <c r="H84" s="40"/>
      <c r="I84" s="200"/>
      <c r="J84" s="40"/>
      <c r="K84" s="40"/>
      <c r="L84" s="44"/>
      <c r="M84" s="201"/>
      <c r="N84" s="202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173</v>
      </c>
      <c r="AU84" s="17" t="s">
        <v>71</v>
      </c>
    </row>
    <row r="85" s="10" customFormat="1">
      <c r="A85" s="10"/>
      <c r="B85" s="203"/>
      <c r="C85" s="204"/>
      <c r="D85" s="198" t="s">
        <v>175</v>
      </c>
      <c r="E85" s="205" t="s">
        <v>19</v>
      </c>
      <c r="F85" s="206" t="s">
        <v>586</v>
      </c>
      <c r="G85" s="204"/>
      <c r="H85" s="207">
        <v>100</v>
      </c>
      <c r="I85" s="208"/>
      <c r="J85" s="204"/>
      <c r="K85" s="204"/>
      <c r="L85" s="209"/>
      <c r="M85" s="210"/>
      <c r="N85" s="211"/>
      <c r="O85" s="211"/>
      <c r="P85" s="211"/>
      <c r="Q85" s="211"/>
      <c r="R85" s="211"/>
      <c r="S85" s="211"/>
      <c r="T85" s="21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3" t="s">
        <v>175</v>
      </c>
      <c r="AU85" s="213" t="s">
        <v>71</v>
      </c>
      <c r="AV85" s="10" t="s">
        <v>81</v>
      </c>
      <c r="AW85" s="10" t="s">
        <v>33</v>
      </c>
      <c r="AX85" s="10" t="s">
        <v>78</v>
      </c>
      <c r="AY85" s="213" t="s">
        <v>171</v>
      </c>
    </row>
    <row r="86" s="2" customFormat="1" ht="33" customHeight="1">
      <c r="A86" s="38"/>
      <c r="B86" s="39"/>
      <c r="C86" s="185" t="s">
        <v>188</v>
      </c>
      <c r="D86" s="185" t="s">
        <v>165</v>
      </c>
      <c r="E86" s="186" t="s">
        <v>588</v>
      </c>
      <c r="F86" s="187" t="s">
        <v>589</v>
      </c>
      <c r="G86" s="188" t="s">
        <v>168</v>
      </c>
      <c r="H86" s="189">
        <v>1500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590</v>
      </c>
    </row>
    <row r="87" s="2" customFormat="1">
      <c r="A87" s="38"/>
      <c r="B87" s="39"/>
      <c r="C87" s="40"/>
      <c r="D87" s="198" t="s">
        <v>173</v>
      </c>
      <c r="E87" s="40"/>
      <c r="F87" s="199" t="s">
        <v>591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10" customFormat="1">
      <c r="A88" s="10"/>
      <c r="B88" s="203"/>
      <c r="C88" s="204"/>
      <c r="D88" s="198" t="s">
        <v>175</v>
      </c>
      <c r="E88" s="205" t="s">
        <v>19</v>
      </c>
      <c r="F88" s="206" t="s">
        <v>592</v>
      </c>
      <c r="G88" s="204"/>
      <c r="H88" s="207">
        <v>1500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175</v>
      </c>
      <c r="AU88" s="213" t="s">
        <v>71</v>
      </c>
      <c r="AV88" s="10" t="s">
        <v>81</v>
      </c>
      <c r="AW88" s="10" t="s">
        <v>33</v>
      </c>
      <c r="AX88" s="10" t="s">
        <v>78</v>
      </c>
      <c r="AY88" s="213" t="s">
        <v>171</v>
      </c>
    </row>
    <row r="89" s="2" customFormat="1">
      <c r="A89" s="38"/>
      <c r="B89" s="39"/>
      <c r="C89" s="185" t="s">
        <v>170</v>
      </c>
      <c r="D89" s="185" t="s">
        <v>165</v>
      </c>
      <c r="E89" s="186" t="s">
        <v>593</v>
      </c>
      <c r="F89" s="187" t="s">
        <v>594</v>
      </c>
      <c r="G89" s="188" t="s">
        <v>168</v>
      </c>
      <c r="H89" s="189">
        <v>1500</v>
      </c>
      <c r="I89" s="190"/>
      <c r="J89" s="191">
        <f>ROUND(I89*H89,2)</f>
        <v>0</v>
      </c>
      <c r="K89" s="187" t="s">
        <v>169</v>
      </c>
      <c r="L89" s="44"/>
      <c r="M89" s="192" t="s">
        <v>19</v>
      </c>
      <c r="N89" s="193" t="s">
        <v>42</v>
      </c>
      <c r="O89" s="84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170</v>
      </c>
      <c r="AT89" s="196" t="s">
        <v>165</v>
      </c>
      <c r="AU89" s="196" t="s">
        <v>71</v>
      </c>
      <c r="AY89" s="17" t="s">
        <v>171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78</v>
      </c>
      <c r="BK89" s="197">
        <f>ROUND(I89*H89,2)</f>
        <v>0</v>
      </c>
      <c r="BL89" s="17" t="s">
        <v>170</v>
      </c>
      <c r="BM89" s="196" t="s">
        <v>595</v>
      </c>
    </row>
    <row r="90" s="2" customFormat="1">
      <c r="A90" s="38"/>
      <c r="B90" s="39"/>
      <c r="C90" s="40"/>
      <c r="D90" s="198" t="s">
        <v>173</v>
      </c>
      <c r="E90" s="40"/>
      <c r="F90" s="199" t="s">
        <v>596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173</v>
      </c>
      <c r="AU90" s="17" t="s">
        <v>71</v>
      </c>
    </row>
    <row r="91" s="10" customFormat="1">
      <c r="A91" s="10"/>
      <c r="B91" s="203"/>
      <c r="C91" s="204"/>
      <c r="D91" s="198" t="s">
        <v>175</v>
      </c>
      <c r="E91" s="205" t="s">
        <v>19</v>
      </c>
      <c r="F91" s="206" t="s">
        <v>592</v>
      </c>
      <c r="G91" s="204"/>
      <c r="H91" s="207">
        <v>1500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175</v>
      </c>
      <c r="AU91" s="213" t="s">
        <v>71</v>
      </c>
      <c r="AV91" s="10" t="s">
        <v>81</v>
      </c>
      <c r="AW91" s="10" t="s">
        <v>33</v>
      </c>
      <c r="AX91" s="10" t="s">
        <v>78</v>
      </c>
      <c r="AY91" s="213" t="s">
        <v>171</v>
      </c>
    </row>
    <row r="92" s="2" customFormat="1" ht="16.5" customHeight="1">
      <c r="A92" s="38"/>
      <c r="B92" s="39"/>
      <c r="C92" s="185" t="s">
        <v>201</v>
      </c>
      <c r="D92" s="185" t="s">
        <v>165</v>
      </c>
      <c r="E92" s="186" t="s">
        <v>189</v>
      </c>
      <c r="F92" s="187" t="s">
        <v>190</v>
      </c>
      <c r="G92" s="188" t="s">
        <v>168</v>
      </c>
      <c r="H92" s="189">
        <v>483.33300000000003</v>
      </c>
      <c r="I92" s="190"/>
      <c r="J92" s="191">
        <f>ROUND(I92*H92,2)</f>
        <v>0</v>
      </c>
      <c r="K92" s="187" t="s">
        <v>169</v>
      </c>
      <c r="L92" s="44"/>
      <c r="M92" s="192" t="s">
        <v>19</v>
      </c>
      <c r="N92" s="193" t="s">
        <v>42</v>
      </c>
      <c r="O92" s="84"/>
      <c r="P92" s="194">
        <f>O92*H92</f>
        <v>0</v>
      </c>
      <c r="Q92" s="194">
        <v>3.0000000000000001E-05</v>
      </c>
      <c r="R92" s="194">
        <f>Q92*H92</f>
        <v>0.014499990000000001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170</v>
      </c>
      <c r="AT92" s="196" t="s">
        <v>165</v>
      </c>
      <c r="AU92" s="196" t="s">
        <v>71</v>
      </c>
      <c r="AY92" s="17" t="s">
        <v>171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78</v>
      </c>
      <c r="BK92" s="197">
        <f>ROUND(I92*H92,2)</f>
        <v>0</v>
      </c>
      <c r="BL92" s="17" t="s">
        <v>170</v>
      </c>
      <c r="BM92" s="196" t="s">
        <v>597</v>
      </c>
    </row>
    <row r="93" s="2" customFormat="1">
      <c r="A93" s="38"/>
      <c r="B93" s="39"/>
      <c r="C93" s="40"/>
      <c r="D93" s="198" t="s">
        <v>173</v>
      </c>
      <c r="E93" s="40"/>
      <c r="F93" s="199" t="s">
        <v>192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173</v>
      </c>
      <c r="AU93" s="17" t="s">
        <v>71</v>
      </c>
    </row>
    <row r="94" s="10" customFormat="1">
      <c r="A94" s="10"/>
      <c r="B94" s="203"/>
      <c r="C94" s="204"/>
      <c r="D94" s="198" t="s">
        <v>175</v>
      </c>
      <c r="E94" s="205" t="s">
        <v>19</v>
      </c>
      <c r="F94" s="206" t="s">
        <v>598</v>
      </c>
      <c r="G94" s="204"/>
      <c r="H94" s="207">
        <v>483.33300000000003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175</v>
      </c>
      <c r="AU94" s="213" t="s">
        <v>71</v>
      </c>
      <c r="AV94" s="10" t="s">
        <v>81</v>
      </c>
      <c r="AW94" s="10" t="s">
        <v>33</v>
      </c>
      <c r="AX94" s="10" t="s">
        <v>78</v>
      </c>
      <c r="AY94" s="213" t="s">
        <v>171</v>
      </c>
    </row>
    <row r="95" s="2" customFormat="1" ht="33" customHeight="1">
      <c r="A95" s="38"/>
      <c r="B95" s="39"/>
      <c r="C95" s="185" t="s">
        <v>209</v>
      </c>
      <c r="D95" s="185" t="s">
        <v>165</v>
      </c>
      <c r="E95" s="186" t="s">
        <v>202</v>
      </c>
      <c r="F95" s="187" t="s">
        <v>203</v>
      </c>
      <c r="G95" s="188" t="s">
        <v>168</v>
      </c>
      <c r="H95" s="189">
        <v>200</v>
      </c>
      <c r="I95" s="190"/>
      <c r="J95" s="191">
        <f>ROUND(I95*H95,2)</f>
        <v>0</v>
      </c>
      <c r="K95" s="187" t="s">
        <v>169</v>
      </c>
      <c r="L95" s="44"/>
      <c r="M95" s="192" t="s">
        <v>19</v>
      </c>
      <c r="N95" s="193" t="s">
        <v>42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170</v>
      </c>
      <c r="AT95" s="196" t="s">
        <v>165</v>
      </c>
      <c r="AU95" s="196" t="s">
        <v>71</v>
      </c>
      <c r="AY95" s="17" t="s">
        <v>171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78</v>
      </c>
      <c r="BK95" s="197">
        <f>ROUND(I95*H95,2)</f>
        <v>0</v>
      </c>
      <c r="BL95" s="17" t="s">
        <v>170</v>
      </c>
      <c r="BM95" s="196" t="s">
        <v>599</v>
      </c>
    </row>
    <row r="96" s="2" customFormat="1">
      <c r="A96" s="38"/>
      <c r="B96" s="39"/>
      <c r="C96" s="40"/>
      <c r="D96" s="198" t="s">
        <v>173</v>
      </c>
      <c r="E96" s="40"/>
      <c r="F96" s="199" t="s">
        <v>205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173</v>
      </c>
      <c r="AU96" s="17" t="s">
        <v>71</v>
      </c>
    </row>
    <row r="97" s="10" customFormat="1">
      <c r="A97" s="10"/>
      <c r="B97" s="203"/>
      <c r="C97" s="204"/>
      <c r="D97" s="198" t="s">
        <v>175</v>
      </c>
      <c r="E97" s="205" t="s">
        <v>19</v>
      </c>
      <c r="F97" s="206" t="s">
        <v>600</v>
      </c>
      <c r="G97" s="204"/>
      <c r="H97" s="207">
        <v>200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175</v>
      </c>
      <c r="AU97" s="213" t="s">
        <v>71</v>
      </c>
      <c r="AV97" s="10" t="s">
        <v>81</v>
      </c>
      <c r="AW97" s="10" t="s">
        <v>33</v>
      </c>
      <c r="AX97" s="10" t="s">
        <v>78</v>
      </c>
      <c r="AY97" s="213" t="s">
        <v>171</v>
      </c>
    </row>
    <row r="98" s="2" customFormat="1" ht="16.5" customHeight="1">
      <c r="A98" s="38"/>
      <c r="B98" s="39"/>
      <c r="C98" s="185" t="s">
        <v>216</v>
      </c>
      <c r="D98" s="185" t="s">
        <v>165</v>
      </c>
      <c r="E98" s="186" t="s">
        <v>223</v>
      </c>
      <c r="F98" s="187" t="s">
        <v>224</v>
      </c>
      <c r="G98" s="188" t="s">
        <v>225</v>
      </c>
      <c r="H98" s="189">
        <v>7</v>
      </c>
      <c r="I98" s="190"/>
      <c r="J98" s="191">
        <f>ROUND(I98*H98,2)</f>
        <v>0</v>
      </c>
      <c r="K98" s="187" t="s">
        <v>169</v>
      </c>
      <c r="L98" s="44"/>
      <c r="M98" s="192" t="s">
        <v>19</v>
      </c>
      <c r="N98" s="193" t="s">
        <v>42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170</v>
      </c>
      <c r="AT98" s="196" t="s">
        <v>165</v>
      </c>
      <c r="AU98" s="196" t="s">
        <v>71</v>
      </c>
      <c r="AY98" s="17" t="s">
        <v>171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78</v>
      </c>
      <c r="BK98" s="197">
        <f>ROUND(I98*H98,2)</f>
        <v>0</v>
      </c>
      <c r="BL98" s="17" t="s">
        <v>170</v>
      </c>
      <c r="BM98" s="196" t="s">
        <v>601</v>
      </c>
    </row>
    <row r="99" s="2" customFormat="1">
      <c r="A99" s="38"/>
      <c r="B99" s="39"/>
      <c r="C99" s="40"/>
      <c r="D99" s="198" t="s">
        <v>173</v>
      </c>
      <c r="E99" s="40"/>
      <c r="F99" s="199" t="s">
        <v>227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173</v>
      </c>
      <c r="AU99" s="17" t="s">
        <v>71</v>
      </c>
    </row>
    <row r="100" s="10" customFormat="1">
      <c r="A100" s="10"/>
      <c r="B100" s="203"/>
      <c r="C100" s="204"/>
      <c r="D100" s="198" t="s">
        <v>175</v>
      </c>
      <c r="E100" s="205" t="s">
        <v>19</v>
      </c>
      <c r="F100" s="206" t="s">
        <v>602</v>
      </c>
      <c r="G100" s="204"/>
      <c r="H100" s="207">
        <v>7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175</v>
      </c>
      <c r="AU100" s="213" t="s">
        <v>71</v>
      </c>
      <c r="AV100" s="10" t="s">
        <v>81</v>
      </c>
      <c r="AW100" s="10" t="s">
        <v>33</v>
      </c>
      <c r="AX100" s="10" t="s">
        <v>78</v>
      </c>
      <c r="AY100" s="213" t="s">
        <v>171</v>
      </c>
    </row>
    <row r="101" s="2" customFormat="1">
      <c r="A101" s="38"/>
      <c r="B101" s="39"/>
      <c r="C101" s="185" t="s">
        <v>222</v>
      </c>
      <c r="D101" s="185" t="s">
        <v>165</v>
      </c>
      <c r="E101" s="186" t="s">
        <v>284</v>
      </c>
      <c r="F101" s="187" t="s">
        <v>285</v>
      </c>
      <c r="G101" s="188" t="s">
        <v>168</v>
      </c>
      <c r="H101" s="189">
        <v>241.667</v>
      </c>
      <c r="I101" s="190"/>
      <c r="J101" s="191">
        <f>ROUND(I101*H101,2)</f>
        <v>0</v>
      </c>
      <c r="K101" s="187" t="s">
        <v>169</v>
      </c>
      <c r="L101" s="44"/>
      <c r="M101" s="192" t="s">
        <v>19</v>
      </c>
      <c r="N101" s="193" t="s">
        <v>42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170</v>
      </c>
      <c r="AT101" s="196" t="s">
        <v>165</v>
      </c>
      <c r="AU101" s="196" t="s">
        <v>71</v>
      </c>
      <c r="AY101" s="17" t="s">
        <v>171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78</v>
      </c>
      <c r="BK101" s="197">
        <f>ROUND(I101*H101,2)</f>
        <v>0</v>
      </c>
      <c r="BL101" s="17" t="s">
        <v>170</v>
      </c>
      <c r="BM101" s="196" t="s">
        <v>603</v>
      </c>
    </row>
    <row r="102" s="2" customFormat="1">
      <c r="A102" s="38"/>
      <c r="B102" s="39"/>
      <c r="C102" s="40"/>
      <c r="D102" s="198" t="s">
        <v>173</v>
      </c>
      <c r="E102" s="40"/>
      <c r="F102" s="199" t="s">
        <v>287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173</v>
      </c>
      <c r="AU102" s="17" t="s">
        <v>71</v>
      </c>
    </row>
    <row r="103" s="10" customFormat="1">
      <c r="A103" s="10"/>
      <c r="B103" s="203"/>
      <c r="C103" s="204"/>
      <c r="D103" s="198" t="s">
        <v>175</v>
      </c>
      <c r="E103" s="205" t="s">
        <v>19</v>
      </c>
      <c r="F103" s="206" t="s">
        <v>604</v>
      </c>
      <c r="G103" s="204"/>
      <c r="H103" s="207">
        <v>241.667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175</v>
      </c>
      <c r="AU103" s="213" t="s">
        <v>71</v>
      </c>
      <c r="AV103" s="10" t="s">
        <v>81</v>
      </c>
      <c r="AW103" s="10" t="s">
        <v>33</v>
      </c>
      <c r="AX103" s="10" t="s">
        <v>78</v>
      </c>
      <c r="AY103" s="213" t="s">
        <v>171</v>
      </c>
    </row>
    <row r="104" s="2" customFormat="1">
      <c r="A104" s="38"/>
      <c r="B104" s="39"/>
      <c r="C104" s="185" t="s">
        <v>232</v>
      </c>
      <c r="D104" s="185" t="s">
        <v>165</v>
      </c>
      <c r="E104" s="186" t="s">
        <v>290</v>
      </c>
      <c r="F104" s="187" t="s">
        <v>291</v>
      </c>
      <c r="G104" s="188" t="s">
        <v>168</v>
      </c>
      <c r="H104" s="189">
        <v>600</v>
      </c>
      <c r="I104" s="190"/>
      <c r="J104" s="191">
        <f>ROUND(I104*H104,2)</f>
        <v>0</v>
      </c>
      <c r="K104" s="187" t="s">
        <v>169</v>
      </c>
      <c r="L104" s="44"/>
      <c r="M104" s="192" t="s">
        <v>19</v>
      </c>
      <c r="N104" s="193" t="s">
        <v>42</v>
      </c>
      <c r="O104" s="84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6" t="s">
        <v>170</v>
      </c>
      <c r="AT104" s="196" t="s">
        <v>165</v>
      </c>
      <c r="AU104" s="196" t="s">
        <v>71</v>
      </c>
      <c r="AY104" s="17" t="s">
        <v>171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78</v>
      </c>
      <c r="BK104" s="197">
        <f>ROUND(I104*H104,2)</f>
        <v>0</v>
      </c>
      <c r="BL104" s="17" t="s">
        <v>170</v>
      </c>
      <c r="BM104" s="196" t="s">
        <v>605</v>
      </c>
    </row>
    <row r="105" s="2" customFormat="1">
      <c r="A105" s="38"/>
      <c r="B105" s="39"/>
      <c r="C105" s="40"/>
      <c r="D105" s="198" t="s">
        <v>173</v>
      </c>
      <c r="E105" s="40"/>
      <c r="F105" s="199" t="s">
        <v>293</v>
      </c>
      <c r="G105" s="40"/>
      <c r="H105" s="40"/>
      <c r="I105" s="200"/>
      <c r="J105" s="40"/>
      <c r="K105" s="40"/>
      <c r="L105" s="44"/>
      <c r="M105" s="201"/>
      <c r="N105" s="20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173</v>
      </c>
      <c r="AU105" s="17" t="s">
        <v>71</v>
      </c>
    </row>
    <row r="106" s="12" customFormat="1">
      <c r="A106" s="12"/>
      <c r="B106" s="225"/>
      <c r="C106" s="226"/>
      <c r="D106" s="198" t="s">
        <v>175</v>
      </c>
      <c r="E106" s="227" t="s">
        <v>19</v>
      </c>
      <c r="F106" s="228" t="s">
        <v>294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4" t="s">
        <v>175</v>
      </c>
      <c r="AU106" s="234" t="s">
        <v>71</v>
      </c>
      <c r="AV106" s="12" t="s">
        <v>78</v>
      </c>
      <c r="AW106" s="12" t="s">
        <v>33</v>
      </c>
      <c r="AX106" s="12" t="s">
        <v>71</v>
      </c>
      <c r="AY106" s="234" t="s">
        <v>171</v>
      </c>
    </row>
    <row r="107" s="10" customFormat="1">
      <c r="A107" s="10"/>
      <c r="B107" s="203"/>
      <c r="C107" s="204"/>
      <c r="D107" s="198" t="s">
        <v>175</v>
      </c>
      <c r="E107" s="205" t="s">
        <v>19</v>
      </c>
      <c r="F107" s="206" t="s">
        <v>606</v>
      </c>
      <c r="G107" s="204"/>
      <c r="H107" s="207">
        <v>600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175</v>
      </c>
      <c r="AU107" s="213" t="s">
        <v>71</v>
      </c>
      <c r="AV107" s="10" t="s">
        <v>81</v>
      </c>
      <c r="AW107" s="10" t="s">
        <v>33</v>
      </c>
      <c r="AX107" s="10" t="s">
        <v>71</v>
      </c>
      <c r="AY107" s="213" t="s">
        <v>171</v>
      </c>
    </row>
    <row r="108" s="11" customFormat="1">
      <c r="A108" s="11"/>
      <c r="B108" s="214"/>
      <c r="C108" s="215"/>
      <c r="D108" s="198" t="s">
        <v>175</v>
      </c>
      <c r="E108" s="216" t="s">
        <v>19</v>
      </c>
      <c r="F108" s="217" t="s">
        <v>179</v>
      </c>
      <c r="G108" s="215"/>
      <c r="H108" s="218">
        <v>600</v>
      </c>
      <c r="I108" s="219"/>
      <c r="J108" s="215"/>
      <c r="K108" s="215"/>
      <c r="L108" s="220"/>
      <c r="M108" s="221"/>
      <c r="N108" s="222"/>
      <c r="O108" s="222"/>
      <c r="P108" s="222"/>
      <c r="Q108" s="222"/>
      <c r="R108" s="222"/>
      <c r="S108" s="222"/>
      <c r="T108" s="223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24" t="s">
        <v>175</v>
      </c>
      <c r="AU108" s="224" t="s">
        <v>71</v>
      </c>
      <c r="AV108" s="11" t="s">
        <v>170</v>
      </c>
      <c r="AW108" s="11" t="s">
        <v>33</v>
      </c>
      <c r="AX108" s="11" t="s">
        <v>78</v>
      </c>
      <c r="AY108" s="224" t="s">
        <v>171</v>
      </c>
    </row>
    <row r="109" s="2" customFormat="1" ht="16.5" customHeight="1">
      <c r="A109" s="38"/>
      <c r="B109" s="39"/>
      <c r="C109" s="185" t="s">
        <v>239</v>
      </c>
      <c r="D109" s="185" t="s">
        <v>165</v>
      </c>
      <c r="E109" s="186" t="s">
        <v>302</v>
      </c>
      <c r="F109" s="187" t="s">
        <v>303</v>
      </c>
      <c r="G109" s="188" t="s">
        <v>304</v>
      </c>
      <c r="H109" s="189">
        <v>5.4000000000000004</v>
      </c>
      <c r="I109" s="190"/>
      <c r="J109" s="191">
        <f>ROUND(I109*H109,2)</f>
        <v>0</v>
      </c>
      <c r="K109" s="187" t="s">
        <v>19</v>
      </c>
      <c r="L109" s="44"/>
      <c r="M109" s="192" t="s">
        <v>19</v>
      </c>
      <c r="N109" s="193" t="s">
        <v>42</v>
      </c>
      <c r="O109" s="84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6" t="s">
        <v>170</v>
      </c>
      <c r="AT109" s="196" t="s">
        <v>165</v>
      </c>
      <c r="AU109" s="196" t="s">
        <v>71</v>
      </c>
      <c r="AY109" s="17" t="s">
        <v>171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7" t="s">
        <v>78</v>
      </c>
      <c r="BK109" s="197">
        <f>ROUND(I109*H109,2)</f>
        <v>0</v>
      </c>
      <c r="BL109" s="17" t="s">
        <v>170</v>
      </c>
      <c r="BM109" s="196" t="s">
        <v>607</v>
      </c>
    </row>
    <row r="110" s="2" customFormat="1">
      <c r="A110" s="38"/>
      <c r="B110" s="39"/>
      <c r="C110" s="40"/>
      <c r="D110" s="198" t="s">
        <v>173</v>
      </c>
      <c r="E110" s="40"/>
      <c r="F110" s="199" t="s">
        <v>303</v>
      </c>
      <c r="G110" s="40"/>
      <c r="H110" s="40"/>
      <c r="I110" s="200"/>
      <c r="J110" s="40"/>
      <c r="K110" s="40"/>
      <c r="L110" s="44"/>
      <c r="M110" s="201"/>
      <c r="N110" s="20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173</v>
      </c>
      <c r="AU110" s="17" t="s">
        <v>71</v>
      </c>
    </row>
    <row r="111" s="10" customFormat="1">
      <c r="A111" s="10"/>
      <c r="B111" s="203"/>
      <c r="C111" s="204"/>
      <c r="D111" s="198" t="s">
        <v>175</v>
      </c>
      <c r="E111" s="205" t="s">
        <v>19</v>
      </c>
      <c r="F111" s="206" t="s">
        <v>608</v>
      </c>
      <c r="G111" s="204"/>
      <c r="H111" s="207">
        <v>5.4000000000000004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175</v>
      </c>
      <c r="AU111" s="213" t="s">
        <v>71</v>
      </c>
      <c r="AV111" s="10" t="s">
        <v>81</v>
      </c>
      <c r="AW111" s="10" t="s">
        <v>33</v>
      </c>
      <c r="AX111" s="10" t="s">
        <v>78</v>
      </c>
      <c r="AY111" s="213" t="s">
        <v>171</v>
      </c>
    </row>
    <row r="112" s="2" customFormat="1" ht="33" customHeight="1">
      <c r="A112" s="38"/>
      <c r="B112" s="39"/>
      <c r="C112" s="185" t="s">
        <v>244</v>
      </c>
      <c r="D112" s="185" t="s">
        <v>165</v>
      </c>
      <c r="E112" s="186" t="s">
        <v>363</v>
      </c>
      <c r="F112" s="187" t="s">
        <v>364</v>
      </c>
      <c r="G112" s="188" t="s">
        <v>212</v>
      </c>
      <c r="H112" s="189">
        <v>16</v>
      </c>
      <c r="I112" s="190"/>
      <c r="J112" s="191">
        <f>ROUND(I112*H112,2)</f>
        <v>0</v>
      </c>
      <c r="K112" s="187" t="s">
        <v>169</v>
      </c>
      <c r="L112" s="44"/>
      <c r="M112" s="192" t="s">
        <v>19</v>
      </c>
      <c r="N112" s="193" t="s">
        <v>42</v>
      </c>
      <c r="O112" s="84"/>
      <c r="P112" s="194">
        <f>O112*H112</f>
        <v>0</v>
      </c>
      <c r="Q112" s="194">
        <v>0</v>
      </c>
      <c r="R112" s="194">
        <f>Q112*H112</f>
        <v>0</v>
      </c>
      <c r="S112" s="194">
        <v>0</v>
      </c>
      <c r="T112" s="19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96" t="s">
        <v>170</v>
      </c>
      <c r="AT112" s="196" t="s">
        <v>165</v>
      </c>
      <c r="AU112" s="196" t="s">
        <v>71</v>
      </c>
      <c r="AY112" s="17" t="s">
        <v>171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7" t="s">
        <v>78</v>
      </c>
      <c r="BK112" s="197">
        <f>ROUND(I112*H112,2)</f>
        <v>0</v>
      </c>
      <c r="BL112" s="17" t="s">
        <v>170</v>
      </c>
      <c r="BM112" s="196" t="s">
        <v>609</v>
      </c>
    </row>
    <row r="113" s="2" customFormat="1">
      <c r="A113" s="38"/>
      <c r="B113" s="39"/>
      <c r="C113" s="40"/>
      <c r="D113" s="198" t="s">
        <v>173</v>
      </c>
      <c r="E113" s="40"/>
      <c r="F113" s="199" t="s">
        <v>366</v>
      </c>
      <c r="G113" s="40"/>
      <c r="H113" s="40"/>
      <c r="I113" s="200"/>
      <c r="J113" s="40"/>
      <c r="K113" s="40"/>
      <c r="L113" s="44"/>
      <c r="M113" s="201"/>
      <c r="N113" s="20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173</v>
      </c>
      <c r="AU113" s="17" t="s">
        <v>71</v>
      </c>
    </row>
    <row r="114" s="2" customFormat="1">
      <c r="A114" s="38"/>
      <c r="B114" s="39"/>
      <c r="C114" s="185" t="s">
        <v>249</v>
      </c>
      <c r="D114" s="185" t="s">
        <v>165</v>
      </c>
      <c r="E114" s="186" t="s">
        <v>373</v>
      </c>
      <c r="F114" s="187" t="s">
        <v>374</v>
      </c>
      <c r="G114" s="188" t="s">
        <v>304</v>
      </c>
      <c r="H114" s="189">
        <v>0.002</v>
      </c>
      <c r="I114" s="190"/>
      <c r="J114" s="191">
        <f>ROUND(I114*H114,2)</f>
        <v>0</v>
      </c>
      <c r="K114" s="187" t="s">
        <v>19</v>
      </c>
      <c r="L114" s="44"/>
      <c r="M114" s="192" t="s">
        <v>19</v>
      </c>
      <c r="N114" s="193" t="s">
        <v>42</v>
      </c>
      <c r="O114" s="84"/>
      <c r="P114" s="194">
        <f>O114*H114</f>
        <v>0</v>
      </c>
      <c r="Q114" s="194">
        <v>0</v>
      </c>
      <c r="R114" s="194">
        <f>Q114*H114</f>
        <v>0</v>
      </c>
      <c r="S114" s="194">
        <v>0</v>
      </c>
      <c r="T114" s="19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96" t="s">
        <v>170</v>
      </c>
      <c r="AT114" s="196" t="s">
        <v>165</v>
      </c>
      <c r="AU114" s="196" t="s">
        <v>71</v>
      </c>
      <c r="AY114" s="17" t="s">
        <v>171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7" t="s">
        <v>78</v>
      </c>
      <c r="BK114" s="197">
        <f>ROUND(I114*H114,2)</f>
        <v>0</v>
      </c>
      <c r="BL114" s="17" t="s">
        <v>170</v>
      </c>
      <c r="BM114" s="196" t="s">
        <v>610</v>
      </c>
    </row>
    <row r="115" s="2" customFormat="1">
      <c r="A115" s="38"/>
      <c r="B115" s="39"/>
      <c r="C115" s="40"/>
      <c r="D115" s="198" t="s">
        <v>173</v>
      </c>
      <c r="E115" s="40"/>
      <c r="F115" s="199" t="s">
        <v>376</v>
      </c>
      <c r="G115" s="40"/>
      <c r="H115" s="40"/>
      <c r="I115" s="200"/>
      <c r="J115" s="40"/>
      <c r="K115" s="40"/>
      <c r="L115" s="44"/>
      <c r="M115" s="201"/>
      <c r="N115" s="20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173</v>
      </c>
      <c r="AU115" s="17" t="s">
        <v>71</v>
      </c>
    </row>
    <row r="116" s="10" customFormat="1">
      <c r="A116" s="10"/>
      <c r="B116" s="203"/>
      <c r="C116" s="204"/>
      <c r="D116" s="198" t="s">
        <v>175</v>
      </c>
      <c r="E116" s="205" t="s">
        <v>19</v>
      </c>
      <c r="F116" s="206" t="s">
        <v>611</v>
      </c>
      <c r="G116" s="204"/>
      <c r="H116" s="207">
        <v>0.002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3" t="s">
        <v>175</v>
      </c>
      <c r="AU116" s="213" t="s">
        <v>71</v>
      </c>
      <c r="AV116" s="10" t="s">
        <v>81</v>
      </c>
      <c r="AW116" s="10" t="s">
        <v>33</v>
      </c>
      <c r="AX116" s="10" t="s">
        <v>78</v>
      </c>
      <c r="AY116" s="213" t="s">
        <v>171</v>
      </c>
    </row>
    <row r="117" s="2" customFormat="1">
      <c r="A117" s="38"/>
      <c r="B117" s="39"/>
      <c r="C117" s="235" t="s">
        <v>257</v>
      </c>
      <c r="D117" s="235" t="s">
        <v>356</v>
      </c>
      <c r="E117" s="236" t="s">
        <v>379</v>
      </c>
      <c r="F117" s="237" t="s">
        <v>380</v>
      </c>
      <c r="G117" s="238" t="s">
        <v>359</v>
      </c>
      <c r="H117" s="239">
        <v>1.6000000000000001</v>
      </c>
      <c r="I117" s="240"/>
      <c r="J117" s="241">
        <f>ROUND(I117*H117,2)</f>
        <v>0</v>
      </c>
      <c r="K117" s="237" t="s">
        <v>19</v>
      </c>
      <c r="L117" s="242"/>
      <c r="M117" s="243" t="s">
        <v>19</v>
      </c>
      <c r="N117" s="244" t="s">
        <v>42</v>
      </c>
      <c r="O117" s="84"/>
      <c r="P117" s="194">
        <f>O117*H117</f>
        <v>0</v>
      </c>
      <c r="Q117" s="194">
        <v>0.001</v>
      </c>
      <c r="R117" s="194">
        <f>Q117*H117</f>
        <v>0.0016000000000000001</v>
      </c>
      <c r="S117" s="194">
        <v>0</v>
      </c>
      <c r="T117" s="19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6" t="s">
        <v>222</v>
      </c>
      <c r="AT117" s="196" t="s">
        <v>356</v>
      </c>
      <c r="AU117" s="196" t="s">
        <v>71</v>
      </c>
      <c r="AY117" s="17" t="s">
        <v>171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7" t="s">
        <v>78</v>
      </c>
      <c r="BK117" s="197">
        <f>ROUND(I117*H117,2)</f>
        <v>0</v>
      </c>
      <c r="BL117" s="17" t="s">
        <v>170</v>
      </c>
      <c r="BM117" s="196" t="s">
        <v>612</v>
      </c>
    </row>
    <row r="118" s="2" customFormat="1">
      <c r="A118" s="38"/>
      <c r="B118" s="39"/>
      <c r="C118" s="40"/>
      <c r="D118" s="198" t="s">
        <v>173</v>
      </c>
      <c r="E118" s="40"/>
      <c r="F118" s="199" t="s">
        <v>380</v>
      </c>
      <c r="G118" s="40"/>
      <c r="H118" s="40"/>
      <c r="I118" s="200"/>
      <c r="J118" s="40"/>
      <c r="K118" s="40"/>
      <c r="L118" s="44"/>
      <c r="M118" s="201"/>
      <c r="N118" s="20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173</v>
      </c>
      <c r="AU118" s="17" t="s">
        <v>71</v>
      </c>
    </row>
    <row r="119" s="10" customFormat="1">
      <c r="A119" s="10"/>
      <c r="B119" s="203"/>
      <c r="C119" s="204"/>
      <c r="D119" s="198" t="s">
        <v>175</v>
      </c>
      <c r="E119" s="205" t="s">
        <v>19</v>
      </c>
      <c r="F119" s="206" t="s">
        <v>613</v>
      </c>
      <c r="G119" s="204"/>
      <c r="H119" s="207">
        <v>1.6000000000000001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3" t="s">
        <v>175</v>
      </c>
      <c r="AU119" s="213" t="s">
        <v>71</v>
      </c>
      <c r="AV119" s="10" t="s">
        <v>81</v>
      </c>
      <c r="AW119" s="10" t="s">
        <v>33</v>
      </c>
      <c r="AX119" s="10" t="s">
        <v>78</v>
      </c>
      <c r="AY119" s="213" t="s">
        <v>171</v>
      </c>
    </row>
    <row r="120" s="2" customFormat="1">
      <c r="A120" s="38"/>
      <c r="B120" s="39"/>
      <c r="C120" s="185" t="s">
        <v>264</v>
      </c>
      <c r="D120" s="185" t="s">
        <v>165</v>
      </c>
      <c r="E120" s="186" t="s">
        <v>384</v>
      </c>
      <c r="F120" s="187" t="s">
        <v>385</v>
      </c>
      <c r="G120" s="188" t="s">
        <v>304</v>
      </c>
      <c r="H120" s="189">
        <v>0.001</v>
      </c>
      <c r="I120" s="190"/>
      <c r="J120" s="191">
        <f>ROUND(I120*H120,2)</f>
        <v>0</v>
      </c>
      <c r="K120" s="187" t="s">
        <v>169</v>
      </c>
      <c r="L120" s="44"/>
      <c r="M120" s="192" t="s">
        <v>19</v>
      </c>
      <c r="N120" s="193" t="s">
        <v>42</v>
      </c>
      <c r="O120" s="84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96" t="s">
        <v>170</v>
      </c>
      <c r="AT120" s="196" t="s">
        <v>165</v>
      </c>
      <c r="AU120" s="196" t="s">
        <v>71</v>
      </c>
      <c r="AY120" s="17" t="s">
        <v>171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7" t="s">
        <v>78</v>
      </c>
      <c r="BK120" s="197">
        <f>ROUND(I120*H120,2)</f>
        <v>0</v>
      </c>
      <c r="BL120" s="17" t="s">
        <v>170</v>
      </c>
      <c r="BM120" s="196" t="s">
        <v>614</v>
      </c>
    </row>
    <row r="121" s="2" customFormat="1">
      <c r="A121" s="38"/>
      <c r="B121" s="39"/>
      <c r="C121" s="40"/>
      <c r="D121" s="198" t="s">
        <v>173</v>
      </c>
      <c r="E121" s="40"/>
      <c r="F121" s="199" t="s">
        <v>387</v>
      </c>
      <c r="G121" s="40"/>
      <c r="H121" s="40"/>
      <c r="I121" s="200"/>
      <c r="J121" s="40"/>
      <c r="K121" s="40"/>
      <c r="L121" s="44"/>
      <c r="M121" s="201"/>
      <c r="N121" s="202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173</v>
      </c>
      <c r="AU121" s="17" t="s">
        <v>71</v>
      </c>
    </row>
    <row r="122" s="10" customFormat="1">
      <c r="A122" s="10"/>
      <c r="B122" s="203"/>
      <c r="C122" s="204"/>
      <c r="D122" s="198" t="s">
        <v>175</v>
      </c>
      <c r="E122" s="205" t="s">
        <v>19</v>
      </c>
      <c r="F122" s="206" t="s">
        <v>615</v>
      </c>
      <c r="G122" s="204"/>
      <c r="H122" s="207">
        <v>0.001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3" t="s">
        <v>175</v>
      </c>
      <c r="AU122" s="213" t="s">
        <v>71</v>
      </c>
      <c r="AV122" s="10" t="s">
        <v>81</v>
      </c>
      <c r="AW122" s="10" t="s">
        <v>33</v>
      </c>
      <c r="AX122" s="10" t="s">
        <v>78</v>
      </c>
      <c r="AY122" s="213" t="s">
        <v>171</v>
      </c>
    </row>
    <row r="123" s="2" customFormat="1" ht="16.5" customHeight="1">
      <c r="A123" s="38"/>
      <c r="B123" s="39"/>
      <c r="C123" s="235" t="s">
        <v>8</v>
      </c>
      <c r="D123" s="235" t="s">
        <v>356</v>
      </c>
      <c r="E123" s="236" t="s">
        <v>390</v>
      </c>
      <c r="F123" s="237" t="s">
        <v>391</v>
      </c>
      <c r="G123" s="238" t="s">
        <v>359</v>
      </c>
      <c r="H123" s="239">
        <v>0.80000000000000004</v>
      </c>
      <c r="I123" s="240"/>
      <c r="J123" s="241">
        <f>ROUND(I123*H123,2)</f>
        <v>0</v>
      </c>
      <c r="K123" s="237" t="s">
        <v>169</v>
      </c>
      <c r="L123" s="242"/>
      <c r="M123" s="243" t="s">
        <v>19</v>
      </c>
      <c r="N123" s="244" t="s">
        <v>42</v>
      </c>
      <c r="O123" s="84"/>
      <c r="P123" s="194">
        <f>O123*H123</f>
        <v>0</v>
      </c>
      <c r="Q123" s="194">
        <v>0.001</v>
      </c>
      <c r="R123" s="194">
        <f>Q123*H123</f>
        <v>0.00080000000000000004</v>
      </c>
      <c r="S123" s="194">
        <v>0</v>
      </c>
      <c r="T123" s="19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6" t="s">
        <v>222</v>
      </c>
      <c r="AT123" s="196" t="s">
        <v>356</v>
      </c>
      <c r="AU123" s="196" t="s">
        <v>71</v>
      </c>
      <c r="AY123" s="17" t="s">
        <v>171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78</v>
      </c>
      <c r="BK123" s="197">
        <f>ROUND(I123*H123,2)</f>
        <v>0</v>
      </c>
      <c r="BL123" s="17" t="s">
        <v>170</v>
      </c>
      <c r="BM123" s="196" t="s">
        <v>616</v>
      </c>
    </row>
    <row r="124" s="2" customFormat="1">
      <c r="A124" s="38"/>
      <c r="B124" s="39"/>
      <c r="C124" s="40"/>
      <c r="D124" s="198" t="s">
        <v>173</v>
      </c>
      <c r="E124" s="40"/>
      <c r="F124" s="199" t="s">
        <v>391</v>
      </c>
      <c r="G124" s="40"/>
      <c r="H124" s="40"/>
      <c r="I124" s="200"/>
      <c r="J124" s="40"/>
      <c r="K124" s="40"/>
      <c r="L124" s="44"/>
      <c r="M124" s="201"/>
      <c r="N124" s="202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173</v>
      </c>
      <c r="AU124" s="17" t="s">
        <v>71</v>
      </c>
    </row>
    <row r="125" s="10" customFormat="1">
      <c r="A125" s="10"/>
      <c r="B125" s="203"/>
      <c r="C125" s="204"/>
      <c r="D125" s="198" t="s">
        <v>175</v>
      </c>
      <c r="E125" s="205" t="s">
        <v>19</v>
      </c>
      <c r="F125" s="206" t="s">
        <v>617</v>
      </c>
      <c r="G125" s="204"/>
      <c r="H125" s="207">
        <v>0.80000000000000004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3" t="s">
        <v>175</v>
      </c>
      <c r="AU125" s="213" t="s">
        <v>71</v>
      </c>
      <c r="AV125" s="10" t="s">
        <v>81</v>
      </c>
      <c r="AW125" s="10" t="s">
        <v>33</v>
      </c>
      <c r="AX125" s="10" t="s">
        <v>78</v>
      </c>
      <c r="AY125" s="213" t="s">
        <v>171</v>
      </c>
    </row>
    <row r="126" s="2" customFormat="1">
      <c r="A126" s="38"/>
      <c r="B126" s="39"/>
      <c r="C126" s="185" t="s">
        <v>278</v>
      </c>
      <c r="D126" s="185" t="s">
        <v>165</v>
      </c>
      <c r="E126" s="186" t="s">
        <v>439</v>
      </c>
      <c r="F126" s="187" t="s">
        <v>440</v>
      </c>
      <c r="G126" s="188" t="s">
        <v>212</v>
      </c>
      <c r="H126" s="189">
        <v>16</v>
      </c>
      <c r="I126" s="190"/>
      <c r="J126" s="191">
        <f>ROUND(I126*H126,2)</f>
        <v>0</v>
      </c>
      <c r="K126" s="187" t="s">
        <v>169</v>
      </c>
      <c r="L126" s="44"/>
      <c r="M126" s="192" t="s">
        <v>19</v>
      </c>
      <c r="N126" s="193" t="s">
        <v>42</v>
      </c>
      <c r="O126" s="84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6" t="s">
        <v>170</v>
      </c>
      <c r="AT126" s="196" t="s">
        <v>165</v>
      </c>
      <c r="AU126" s="196" t="s">
        <v>71</v>
      </c>
      <c r="AY126" s="17" t="s">
        <v>171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78</v>
      </c>
      <c r="BK126" s="197">
        <f>ROUND(I126*H126,2)</f>
        <v>0</v>
      </c>
      <c r="BL126" s="17" t="s">
        <v>170</v>
      </c>
      <c r="BM126" s="196" t="s">
        <v>618</v>
      </c>
    </row>
    <row r="127" s="2" customFormat="1">
      <c r="A127" s="38"/>
      <c r="B127" s="39"/>
      <c r="C127" s="40"/>
      <c r="D127" s="198" t="s">
        <v>173</v>
      </c>
      <c r="E127" s="40"/>
      <c r="F127" s="199" t="s">
        <v>442</v>
      </c>
      <c r="G127" s="40"/>
      <c r="H127" s="40"/>
      <c r="I127" s="200"/>
      <c r="J127" s="40"/>
      <c r="K127" s="40"/>
      <c r="L127" s="44"/>
      <c r="M127" s="201"/>
      <c r="N127" s="202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173</v>
      </c>
      <c r="AU127" s="17" t="s">
        <v>71</v>
      </c>
    </row>
    <row r="128" s="10" customFormat="1">
      <c r="A128" s="10"/>
      <c r="B128" s="203"/>
      <c r="C128" s="204"/>
      <c r="D128" s="198" t="s">
        <v>175</v>
      </c>
      <c r="E128" s="205" t="s">
        <v>19</v>
      </c>
      <c r="F128" s="206" t="s">
        <v>619</v>
      </c>
      <c r="G128" s="204"/>
      <c r="H128" s="207">
        <v>16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3" t="s">
        <v>175</v>
      </c>
      <c r="AU128" s="213" t="s">
        <v>71</v>
      </c>
      <c r="AV128" s="10" t="s">
        <v>81</v>
      </c>
      <c r="AW128" s="10" t="s">
        <v>33</v>
      </c>
      <c r="AX128" s="10" t="s">
        <v>78</v>
      </c>
      <c r="AY128" s="213" t="s">
        <v>171</v>
      </c>
    </row>
    <row r="129" s="2" customFormat="1" ht="16.5" customHeight="1">
      <c r="A129" s="38"/>
      <c r="B129" s="39"/>
      <c r="C129" s="235" t="s">
        <v>283</v>
      </c>
      <c r="D129" s="235" t="s">
        <v>356</v>
      </c>
      <c r="E129" s="236" t="s">
        <v>445</v>
      </c>
      <c r="F129" s="237" t="s">
        <v>446</v>
      </c>
      <c r="G129" s="238" t="s">
        <v>212</v>
      </c>
      <c r="H129" s="239">
        <v>11</v>
      </c>
      <c r="I129" s="240"/>
      <c r="J129" s="241">
        <f>ROUND(I129*H129,2)</f>
        <v>0</v>
      </c>
      <c r="K129" s="237" t="s">
        <v>19</v>
      </c>
      <c r="L129" s="242"/>
      <c r="M129" s="243" t="s">
        <v>19</v>
      </c>
      <c r="N129" s="244" t="s">
        <v>42</v>
      </c>
      <c r="O129" s="84"/>
      <c r="P129" s="194">
        <f>O129*H129</f>
        <v>0</v>
      </c>
      <c r="Q129" s="194">
        <v>0.040000000000000001</v>
      </c>
      <c r="R129" s="194">
        <f>Q129*H129</f>
        <v>0.44</v>
      </c>
      <c r="S129" s="194">
        <v>0</v>
      </c>
      <c r="T129" s="19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6" t="s">
        <v>222</v>
      </c>
      <c r="AT129" s="196" t="s">
        <v>356</v>
      </c>
      <c r="AU129" s="196" t="s">
        <v>71</v>
      </c>
      <c r="AY129" s="17" t="s">
        <v>171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78</v>
      </c>
      <c r="BK129" s="197">
        <f>ROUND(I129*H129,2)</f>
        <v>0</v>
      </c>
      <c r="BL129" s="17" t="s">
        <v>170</v>
      </c>
      <c r="BM129" s="196" t="s">
        <v>620</v>
      </c>
    </row>
    <row r="130" s="2" customFormat="1">
      <c r="A130" s="38"/>
      <c r="B130" s="39"/>
      <c r="C130" s="40"/>
      <c r="D130" s="198" t="s">
        <v>173</v>
      </c>
      <c r="E130" s="40"/>
      <c r="F130" s="199" t="s">
        <v>446</v>
      </c>
      <c r="G130" s="40"/>
      <c r="H130" s="40"/>
      <c r="I130" s="200"/>
      <c r="J130" s="40"/>
      <c r="K130" s="40"/>
      <c r="L130" s="44"/>
      <c r="M130" s="201"/>
      <c r="N130" s="202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173</v>
      </c>
      <c r="AU130" s="17" t="s">
        <v>71</v>
      </c>
    </row>
    <row r="131" s="2" customFormat="1" ht="16.5" customHeight="1">
      <c r="A131" s="38"/>
      <c r="B131" s="39"/>
      <c r="C131" s="235" t="s">
        <v>289</v>
      </c>
      <c r="D131" s="235" t="s">
        <v>356</v>
      </c>
      <c r="E131" s="236" t="s">
        <v>453</v>
      </c>
      <c r="F131" s="237" t="s">
        <v>454</v>
      </c>
      <c r="G131" s="238" t="s">
        <v>212</v>
      </c>
      <c r="H131" s="239">
        <v>5</v>
      </c>
      <c r="I131" s="240"/>
      <c r="J131" s="241">
        <f>ROUND(I131*H131,2)</f>
        <v>0</v>
      </c>
      <c r="K131" s="237" t="s">
        <v>19</v>
      </c>
      <c r="L131" s="242"/>
      <c r="M131" s="243" t="s">
        <v>19</v>
      </c>
      <c r="N131" s="244" t="s">
        <v>42</v>
      </c>
      <c r="O131" s="84"/>
      <c r="P131" s="194">
        <f>O131*H131</f>
        <v>0</v>
      </c>
      <c r="Q131" s="194">
        <v>0.040000000000000001</v>
      </c>
      <c r="R131" s="194">
        <f>Q131*H131</f>
        <v>0.20000000000000001</v>
      </c>
      <c r="S131" s="194">
        <v>0</v>
      </c>
      <c r="T131" s="19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6" t="s">
        <v>222</v>
      </c>
      <c r="AT131" s="196" t="s">
        <v>356</v>
      </c>
      <c r="AU131" s="196" t="s">
        <v>71</v>
      </c>
      <c r="AY131" s="17" t="s">
        <v>171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78</v>
      </c>
      <c r="BK131" s="197">
        <f>ROUND(I131*H131,2)</f>
        <v>0</v>
      </c>
      <c r="BL131" s="17" t="s">
        <v>170</v>
      </c>
      <c r="BM131" s="196" t="s">
        <v>621</v>
      </c>
    </row>
    <row r="132" s="2" customFormat="1">
      <c r="A132" s="38"/>
      <c r="B132" s="39"/>
      <c r="C132" s="40"/>
      <c r="D132" s="198" t="s">
        <v>173</v>
      </c>
      <c r="E132" s="40"/>
      <c r="F132" s="199" t="s">
        <v>454</v>
      </c>
      <c r="G132" s="40"/>
      <c r="H132" s="40"/>
      <c r="I132" s="200"/>
      <c r="J132" s="40"/>
      <c r="K132" s="40"/>
      <c r="L132" s="44"/>
      <c r="M132" s="201"/>
      <c r="N132" s="20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173</v>
      </c>
      <c r="AU132" s="17" t="s">
        <v>71</v>
      </c>
    </row>
    <row r="133" s="2" customFormat="1">
      <c r="A133" s="38"/>
      <c r="B133" s="39"/>
      <c r="C133" s="185" t="s">
        <v>301</v>
      </c>
      <c r="D133" s="185" t="s">
        <v>165</v>
      </c>
      <c r="E133" s="186" t="s">
        <v>469</v>
      </c>
      <c r="F133" s="187" t="s">
        <v>470</v>
      </c>
      <c r="G133" s="188" t="s">
        <v>212</v>
      </c>
      <c r="H133" s="189">
        <v>16</v>
      </c>
      <c r="I133" s="190"/>
      <c r="J133" s="191">
        <f>ROUND(I133*H133,2)</f>
        <v>0</v>
      </c>
      <c r="K133" s="187" t="s">
        <v>169</v>
      </c>
      <c r="L133" s="44"/>
      <c r="M133" s="192" t="s">
        <v>19</v>
      </c>
      <c r="N133" s="193" t="s">
        <v>42</v>
      </c>
      <c r="O133" s="84"/>
      <c r="P133" s="194">
        <f>O133*H133</f>
        <v>0</v>
      </c>
      <c r="Q133" s="194">
        <v>5.8E-05</v>
      </c>
      <c r="R133" s="194">
        <f>Q133*H133</f>
        <v>0.00092800000000000001</v>
      </c>
      <c r="S133" s="194">
        <v>0</v>
      </c>
      <c r="T133" s="19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6" t="s">
        <v>170</v>
      </c>
      <c r="AT133" s="196" t="s">
        <v>165</v>
      </c>
      <c r="AU133" s="196" t="s">
        <v>71</v>
      </c>
      <c r="AY133" s="17" t="s">
        <v>171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78</v>
      </c>
      <c r="BK133" s="197">
        <f>ROUND(I133*H133,2)</f>
        <v>0</v>
      </c>
      <c r="BL133" s="17" t="s">
        <v>170</v>
      </c>
      <c r="BM133" s="196" t="s">
        <v>622</v>
      </c>
    </row>
    <row r="134" s="2" customFormat="1">
      <c r="A134" s="38"/>
      <c r="B134" s="39"/>
      <c r="C134" s="40"/>
      <c r="D134" s="198" t="s">
        <v>173</v>
      </c>
      <c r="E134" s="40"/>
      <c r="F134" s="199" t="s">
        <v>472</v>
      </c>
      <c r="G134" s="40"/>
      <c r="H134" s="40"/>
      <c r="I134" s="200"/>
      <c r="J134" s="40"/>
      <c r="K134" s="40"/>
      <c r="L134" s="44"/>
      <c r="M134" s="201"/>
      <c r="N134" s="202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173</v>
      </c>
      <c r="AU134" s="17" t="s">
        <v>71</v>
      </c>
    </row>
    <row r="135" s="10" customFormat="1">
      <c r="A135" s="10"/>
      <c r="B135" s="203"/>
      <c r="C135" s="204"/>
      <c r="D135" s="198" t="s">
        <v>175</v>
      </c>
      <c r="E135" s="205" t="s">
        <v>19</v>
      </c>
      <c r="F135" s="206" t="s">
        <v>623</v>
      </c>
      <c r="G135" s="204"/>
      <c r="H135" s="207">
        <v>16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3" t="s">
        <v>175</v>
      </c>
      <c r="AU135" s="213" t="s">
        <v>71</v>
      </c>
      <c r="AV135" s="10" t="s">
        <v>81</v>
      </c>
      <c r="AW135" s="10" t="s">
        <v>33</v>
      </c>
      <c r="AX135" s="10" t="s">
        <v>78</v>
      </c>
      <c r="AY135" s="213" t="s">
        <v>171</v>
      </c>
    </row>
    <row r="136" s="2" customFormat="1" ht="21.75" customHeight="1">
      <c r="A136" s="38"/>
      <c r="B136" s="39"/>
      <c r="C136" s="235" t="s">
        <v>307</v>
      </c>
      <c r="D136" s="235" t="s">
        <v>356</v>
      </c>
      <c r="E136" s="236" t="s">
        <v>475</v>
      </c>
      <c r="F136" s="237" t="s">
        <v>476</v>
      </c>
      <c r="G136" s="238" t="s">
        <v>212</v>
      </c>
      <c r="H136" s="239">
        <v>48</v>
      </c>
      <c r="I136" s="240"/>
      <c r="J136" s="241">
        <f>ROUND(I136*H136,2)</f>
        <v>0</v>
      </c>
      <c r="K136" s="237" t="s">
        <v>169</v>
      </c>
      <c r="L136" s="242"/>
      <c r="M136" s="243" t="s">
        <v>19</v>
      </c>
      <c r="N136" s="244" t="s">
        <v>42</v>
      </c>
      <c r="O136" s="84"/>
      <c r="P136" s="194">
        <f>O136*H136</f>
        <v>0</v>
      </c>
      <c r="Q136" s="194">
        <v>0.0058999999999999999</v>
      </c>
      <c r="R136" s="194">
        <f>Q136*H136</f>
        <v>0.28320000000000001</v>
      </c>
      <c r="S136" s="194">
        <v>0</v>
      </c>
      <c r="T136" s="19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6" t="s">
        <v>222</v>
      </c>
      <c r="AT136" s="196" t="s">
        <v>356</v>
      </c>
      <c r="AU136" s="196" t="s">
        <v>71</v>
      </c>
      <c r="AY136" s="17" t="s">
        <v>171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78</v>
      </c>
      <c r="BK136" s="197">
        <f>ROUND(I136*H136,2)</f>
        <v>0</v>
      </c>
      <c r="BL136" s="17" t="s">
        <v>170</v>
      </c>
      <c r="BM136" s="196" t="s">
        <v>624</v>
      </c>
    </row>
    <row r="137" s="2" customFormat="1">
      <c r="A137" s="38"/>
      <c r="B137" s="39"/>
      <c r="C137" s="40"/>
      <c r="D137" s="198" t="s">
        <v>173</v>
      </c>
      <c r="E137" s="40"/>
      <c r="F137" s="199" t="s">
        <v>476</v>
      </c>
      <c r="G137" s="40"/>
      <c r="H137" s="40"/>
      <c r="I137" s="200"/>
      <c r="J137" s="40"/>
      <c r="K137" s="40"/>
      <c r="L137" s="44"/>
      <c r="M137" s="201"/>
      <c r="N137" s="202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173</v>
      </c>
      <c r="AU137" s="17" t="s">
        <v>71</v>
      </c>
    </row>
    <row r="138" s="10" customFormat="1">
      <c r="A138" s="10"/>
      <c r="B138" s="203"/>
      <c r="C138" s="204"/>
      <c r="D138" s="198" t="s">
        <v>175</v>
      </c>
      <c r="E138" s="205" t="s">
        <v>19</v>
      </c>
      <c r="F138" s="206" t="s">
        <v>625</v>
      </c>
      <c r="G138" s="204"/>
      <c r="H138" s="207">
        <v>48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3" t="s">
        <v>175</v>
      </c>
      <c r="AU138" s="213" t="s">
        <v>71</v>
      </c>
      <c r="AV138" s="10" t="s">
        <v>81</v>
      </c>
      <c r="AW138" s="10" t="s">
        <v>33</v>
      </c>
      <c r="AX138" s="10" t="s">
        <v>78</v>
      </c>
      <c r="AY138" s="213" t="s">
        <v>171</v>
      </c>
    </row>
    <row r="139" s="2" customFormat="1">
      <c r="A139" s="38"/>
      <c r="B139" s="39"/>
      <c r="C139" s="185" t="s">
        <v>7</v>
      </c>
      <c r="D139" s="185" t="s">
        <v>165</v>
      </c>
      <c r="E139" s="186" t="s">
        <v>480</v>
      </c>
      <c r="F139" s="187" t="s">
        <v>481</v>
      </c>
      <c r="G139" s="188" t="s">
        <v>212</v>
      </c>
      <c r="H139" s="189">
        <v>16</v>
      </c>
      <c r="I139" s="190"/>
      <c r="J139" s="191">
        <f>ROUND(I139*H139,2)</f>
        <v>0</v>
      </c>
      <c r="K139" s="187" t="s">
        <v>169</v>
      </c>
      <c r="L139" s="44"/>
      <c r="M139" s="192" t="s">
        <v>19</v>
      </c>
      <c r="N139" s="193" t="s">
        <v>42</v>
      </c>
      <c r="O139" s="84"/>
      <c r="P139" s="194">
        <f>O139*H139</f>
        <v>0</v>
      </c>
      <c r="Q139" s="194">
        <v>0.0020823999999999999</v>
      </c>
      <c r="R139" s="194">
        <f>Q139*H139</f>
        <v>0.033318399999999998</v>
      </c>
      <c r="S139" s="194">
        <v>0</v>
      </c>
      <c r="T139" s="19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6" t="s">
        <v>170</v>
      </c>
      <c r="AT139" s="196" t="s">
        <v>165</v>
      </c>
      <c r="AU139" s="196" t="s">
        <v>71</v>
      </c>
      <c r="AY139" s="17" t="s">
        <v>171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78</v>
      </c>
      <c r="BK139" s="197">
        <f>ROUND(I139*H139,2)</f>
        <v>0</v>
      </c>
      <c r="BL139" s="17" t="s">
        <v>170</v>
      </c>
      <c r="BM139" s="196" t="s">
        <v>626</v>
      </c>
    </row>
    <row r="140" s="2" customFormat="1">
      <c r="A140" s="38"/>
      <c r="B140" s="39"/>
      <c r="C140" s="40"/>
      <c r="D140" s="198" t="s">
        <v>173</v>
      </c>
      <c r="E140" s="40"/>
      <c r="F140" s="199" t="s">
        <v>483</v>
      </c>
      <c r="G140" s="40"/>
      <c r="H140" s="40"/>
      <c r="I140" s="200"/>
      <c r="J140" s="40"/>
      <c r="K140" s="40"/>
      <c r="L140" s="44"/>
      <c r="M140" s="201"/>
      <c r="N140" s="202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173</v>
      </c>
      <c r="AU140" s="17" t="s">
        <v>71</v>
      </c>
    </row>
    <row r="141" s="10" customFormat="1">
      <c r="A141" s="10"/>
      <c r="B141" s="203"/>
      <c r="C141" s="204"/>
      <c r="D141" s="198" t="s">
        <v>175</v>
      </c>
      <c r="E141" s="205" t="s">
        <v>19</v>
      </c>
      <c r="F141" s="206" t="s">
        <v>627</v>
      </c>
      <c r="G141" s="204"/>
      <c r="H141" s="207">
        <v>16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13" t="s">
        <v>175</v>
      </c>
      <c r="AU141" s="213" t="s">
        <v>71</v>
      </c>
      <c r="AV141" s="10" t="s">
        <v>81</v>
      </c>
      <c r="AW141" s="10" t="s">
        <v>33</v>
      </c>
      <c r="AX141" s="10" t="s">
        <v>78</v>
      </c>
      <c r="AY141" s="213" t="s">
        <v>171</v>
      </c>
    </row>
    <row r="142" s="2" customFormat="1" ht="21.75" customHeight="1">
      <c r="A142" s="38"/>
      <c r="B142" s="39"/>
      <c r="C142" s="185" t="s">
        <v>321</v>
      </c>
      <c r="D142" s="185" t="s">
        <v>165</v>
      </c>
      <c r="E142" s="186" t="s">
        <v>486</v>
      </c>
      <c r="F142" s="187" t="s">
        <v>487</v>
      </c>
      <c r="G142" s="188" t="s">
        <v>168</v>
      </c>
      <c r="H142" s="189">
        <v>16</v>
      </c>
      <c r="I142" s="190"/>
      <c r="J142" s="191">
        <f>ROUND(I142*H142,2)</f>
        <v>0</v>
      </c>
      <c r="K142" s="187" t="s">
        <v>169</v>
      </c>
      <c r="L142" s="44"/>
      <c r="M142" s="192" t="s">
        <v>19</v>
      </c>
      <c r="N142" s="193" t="s">
        <v>42</v>
      </c>
      <c r="O142" s="84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6" t="s">
        <v>170</v>
      </c>
      <c r="AT142" s="196" t="s">
        <v>165</v>
      </c>
      <c r="AU142" s="196" t="s">
        <v>71</v>
      </c>
      <c r="AY142" s="17" t="s">
        <v>171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78</v>
      </c>
      <c r="BK142" s="197">
        <f>ROUND(I142*H142,2)</f>
        <v>0</v>
      </c>
      <c r="BL142" s="17" t="s">
        <v>170</v>
      </c>
      <c r="BM142" s="196" t="s">
        <v>628</v>
      </c>
    </row>
    <row r="143" s="2" customFormat="1">
      <c r="A143" s="38"/>
      <c r="B143" s="39"/>
      <c r="C143" s="40"/>
      <c r="D143" s="198" t="s">
        <v>173</v>
      </c>
      <c r="E143" s="40"/>
      <c r="F143" s="199" t="s">
        <v>489</v>
      </c>
      <c r="G143" s="40"/>
      <c r="H143" s="40"/>
      <c r="I143" s="200"/>
      <c r="J143" s="40"/>
      <c r="K143" s="40"/>
      <c r="L143" s="44"/>
      <c r="M143" s="201"/>
      <c r="N143" s="202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173</v>
      </c>
      <c r="AU143" s="17" t="s">
        <v>71</v>
      </c>
    </row>
    <row r="144" s="10" customFormat="1">
      <c r="A144" s="10"/>
      <c r="B144" s="203"/>
      <c r="C144" s="204"/>
      <c r="D144" s="198" t="s">
        <v>175</v>
      </c>
      <c r="E144" s="205" t="s">
        <v>19</v>
      </c>
      <c r="F144" s="206" t="s">
        <v>629</v>
      </c>
      <c r="G144" s="204"/>
      <c r="H144" s="207">
        <v>16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13" t="s">
        <v>175</v>
      </c>
      <c r="AU144" s="213" t="s">
        <v>71</v>
      </c>
      <c r="AV144" s="10" t="s">
        <v>81</v>
      </c>
      <c r="AW144" s="10" t="s">
        <v>33</v>
      </c>
      <c r="AX144" s="10" t="s">
        <v>78</v>
      </c>
      <c r="AY144" s="213" t="s">
        <v>171</v>
      </c>
    </row>
    <row r="145" s="2" customFormat="1" ht="16.5" customHeight="1">
      <c r="A145" s="38"/>
      <c r="B145" s="39"/>
      <c r="C145" s="235" t="s">
        <v>327</v>
      </c>
      <c r="D145" s="235" t="s">
        <v>356</v>
      </c>
      <c r="E145" s="236" t="s">
        <v>492</v>
      </c>
      <c r="F145" s="237" t="s">
        <v>493</v>
      </c>
      <c r="G145" s="238" t="s">
        <v>310</v>
      </c>
      <c r="H145" s="239">
        <v>31.600000000000001</v>
      </c>
      <c r="I145" s="240"/>
      <c r="J145" s="241">
        <f>ROUND(I145*H145,2)</f>
        <v>0</v>
      </c>
      <c r="K145" s="237" t="s">
        <v>19</v>
      </c>
      <c r="L145" s="242"/>
      <c r="M145" s="243" t="s">
        <v>19</v>
      </c>
      <c r="N145" s="244" t="s">
        <v>42</v>
      </c>
      <c r="O145" s="84"/>
      <c r="P145" s="194">
        <f>O145*H145</f>
        <v>0</v>
      </c>
      <c r="Q145" s="194">
        <v>0.20000000000000001</v>
      </c>
      <c r="R145" s="194">
        <f>Q145*H145</f>
        <v>6.3200000000000003</v>
      </c>
      <c r="S145" s="194">
        <v>0</v>
      </c>
      <c r="T145" s="19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6" t="s">
        <v>222</v>
      </c>
      <c r="AT145" s="196" t="s">
        <v>356</v>
      </c>
      <c r="AU145" s="196" t="s">
        <v>71</v>
      </c>
      <c r="AY145" s="17" t="s">
        <v>171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78</v>
      </c>
      <c r="BK145" s="197">
        <f>ROUND(I145*H145,2)</f>
        <v>0</v>
      </c>
      <c r="BL145" s="17" t="s">
        <v>170</v>
      </c>
      <c r="BM145" s="196" t="s">
        <v>630</v>
      </c>
    </row>
    <row r="146" s="2" customFormat="1">
      <c r="A146" s="38"/>
      <c r="B146" s="39"/>
      <c r="C146" s="40"/>
      <c r="D146" s="198" t="s">
        <v>173</v>
      </c>
      <c r="E146" s="40"/>
      <c r="F146" s="199" t="s">
        <v>493</v>
      </c>
      <c r="G146" s="40"/>
      <c r="H146" s="40"/>
      <c r="I146" s="200"/>
      <c r="J146" s="40"/>
      <c r="K146" s="40"/>
      <c r="L146" s="44"/>
      <c r="M146" s="201"/>
      <c r="N146" s="202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173</v>
      </c>
      <c r="AU146" s="17" t="s">
        <v>71</v>
      </c>
    </row>
    <row r="147" s="10" customFormat="1">
      <c r="A147" s="10"/>
      <c r="B147" s="203"/>
      <c r="C147" s="204"/>
      <c r="D147" s="198" t="s">
        <v>175</v>
      </c>
      <c r="E147" s="205" t="s">
        <v>19</v>
      </c>
      <c r="F147" s="206" t="s">
        <v>631</v>
      </c>
      <c r="G147" s="204"/>
      <c r="H147" s="207">
        <v>31.600000000000001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3" t="s">
        <v>175</v>
      </c>
      <c r="AU147" s="213" t="s">
        <v>71</v>
      </c>
      <c r="AV147" s="10" t="s">
        <v>81</v>
      </c>
      <c r="AW147" s="10" t="s">
        <v>33</v>
      </c>
      <c r="AX147" s="10" t="s">
        <v>78</v>
      </c>
      <c r="AY147" s="213" t="s">
        <v>171</v>
      </c>
    </row>
    <row r="148" s="2" customFormat="1" ht="16.5" customHeight="1">
      <c r="A148" s="38"/>
      <c r="B148" s="39"/>
      <c r="C148" s="185" t="s">
        <v>332</v>
      </c>
      <c r="D148" s="185" t="s">
        <v>165</v>
      </c>
      <c r="E148" s="186" t="s">
        <v>497</v>
      </c>
      <c r="F148" s="187" t="s">
        <v>498</v>
      </c>
      <c r="G148" s="188" t="s">
        <v>310</v>
      </c>
      <c r="H148" s="189">
        <v>1.9199999999999999</v>
      </c>
      <c r="I148" s="190"/>
      <c r="J148" s="191">
        <f>ROUND(I148*H148,2)</f>
        <v>0</v>
      </c>
      <c r="K148" s="187" t="s">
        <v>169</v>
      </c>
      <c r="L148" s="44"/>
      <c r="M148" s="192" t="s">
        <v>19</v>
      </c>
      <c r="N148" s="193" t="s">
        <v>42</v>
      </c>
      <c r="O148" s="84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6" t="s">
        <v>170</v>
      </c>
      <c r="AT148" s="196" t="s">
        <v>165</v>
      </c>
      <c r="AU148" s="196" t="s">
        <v>71</v>
      </c>
      <c r="AY148" s="17" t="s">
        <v>171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78</v>
      </c>
      <c r="BK148" s="197">
        <f>ROUND(I148*H148,2)</f>
        <v>0</v>
      </c>
      <c r="BL148" s="17" t="s">
        <v>170</v>
      </c>
      <c r="BM148" s="196" t="s">
        <v>632</v>
      </c>
    </row>
    <row r="149" s="2" customFormat="1">
      <c r="A149" s="38"/>
      <c r="B149" s="39"/>
      <c r="C149" s="40"/>
      <c r="D149" s="198" t="s">
        <v>173</v>
      </c>
      <c r="E149" s="40"/>
      <c r="F149" s="199" t="s">
        <v>500</v>
      </c>
      <c r="G149" s="40"/>
      <c r="H149" s="40"/>
      <c r="I149" s="200"/>
      <c r="J149" s="40"/>
      <c r="K149" s="40"/>
      <c r="L149" s="44"/>
      <c r="M149" s="201"/>
      <c r="N149" s="202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173</v>
      </c>
      <c r="AU149" s="17" t="s">
        <v>71</v>
      </c>
    </row>
    <row r="150" s="10" customFormat="1">
      <c r="A150" s="10"/>
      <c r="B150" s="203"/>
      <c r="C150" s="204"/>
      <c r="D150" s="198" t="s">
        <v>175</v>
      </c>
      <c r="E150" s="205" t="s">
        <v>19</v>
      </c>
      <c r="F150" s="206" t="s">
        <v>633</v>
      </c>
      <c r="G150" s="204"/>
      <c r="H150" s="207">
        <v>1.9199999999999999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13" t="s">
        <v>175</v>
      </c>
      <c r="AU150" s="213" t="s">
        <v>71</v>
      </c>
      <c r="AV150" s="10" t="s">
        <v>81</v>
      </c>
      <c r="AW150" s="10" t="s">
        <v>33</v>
      </c>
      <c r="AX150" s="10" t="s">
        <v>78</v>
      </c>
      <c r="AY150" s="213" t="s">
        <v>171</v>
      </c>
    </row>
    <row r="151" s="2" customFormat="1" ht="21.75" customHeight="1">
      <c r="A151" s="38"/>
      <c r="B151" s="39"/>
      <c r="C151" s="185" t="s">
        <v>338</v>
      </c>
      <c r="D151" s="185" t="s">
        <v>165</v>
      </c>
      <c r="E151" s="186" t="s">
        <v>503</v>
      </c>
      <c r="F151" s="187" t="s">
        <v>504</v>
      </c>
      <c r="G151" s="188" t="s">
        <v>310</v>
      </c>
      <c r="H151" s="189">
        <v>1.9199999999999999</v>
      </c>
      <c r="I151" s="190"/>
      <c r="J151" s="191">
        <f>ROUND(I151*H151,2)</f>
        <v>0</v>
      </c>
      <c r="K151" s="187" t="s">
        <v>169</v>
      </c>
      <c r="L151" s="44"/>
      <c r="M151" s="192" t="s">
        <v>19</v>
      </c>
      <c r="N151" s="193" t="s">
        <v>42</v>
      </c>
      <c r="O151" s="84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6" t="s">
        <v>170</v>
      </c>
      <c r="AT151" s="196" t="s">
        <v>165</v>
      </c>
      <c r="AU151" s="196" t="s">
        <v>71</v>
      </c>
      <c r="AY151" s="17" t="s">
        <v>171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78</v>
      </c>
      <c r="BK151" s="197">
        <f>ROUND(I151*H151,2)</f>
        <v>0</v>
      </c>
      <c r="BL151" s="17" t="s">
        <v>170</v>
      </c>
      <c r="BM151" s="196" t="s">
        <v>634</v>
      </c>
    </row>
    <row r="152" s="2" customFormat="1">
      <c r="A152" s="38"/>
      <c r="B152" s="39"/>
      <c r="C152" s="40"/>
      <c r="D152" s="198" t="s">
        <v>173</v>
      </c>
      <c r="E152" s="40"/>
      <c r="F152" s="199" t="s">
        <v>506</v>
      </c>
      <c r="G152" s="40"/>
      <c r="H152" s="40"/>
      <c r="I152" s="200"/>
      <c r="J152" s="40"/>
      <c r="K152" s="40"/>
      <c r="L152" s="44"/>
      <c r="M152" s="201"/>
      <c r="N152" s="202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173</v>
      </c>
      <c r="AU152" s="17" t="s">
        <v>71</v>
      </c>
    </row>
    <row r="153" s="2" customFormat="1">
      <c r="A153" s="38"/>
      <c r="B153" s="39"/>
      <c r="C153" s="185" t="s">
        <v>344</v>
      </c>
      <c r="D153" s="185" t="s">
        <v>165</v>
      </c>
      <c r="E153" s="186" t="s">
        <v>508</v>
      </c>
      <c r="F153" s="187" t="s">
        <v>509</v>
      </c>
      <c r="G153" s="188" t="s">
        <v>310</v>
      </c>
      <c r="H153" s="189">
        <v>7.6799999999999997</v>
      </c>
      <c r="I153" s="190"/>
      <c r="J153" s="191">
        <f>ROUND(I153*H153,2)</f>
        <v>0</v>
      </c>
      <c r="K153" s="187" t="s">
        <v>169</v>
      </c>
      <c r="L153" s="44"/>
      <c r="M153" s="192" t="s">
        <v>19</v>
      </c>
      <c r="N153" s="193" t="s">
        <v>42</v>
      </c>
      <c r="O153" s="84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6" t="s">
        <v>170</v>
      </c>
      <c r="AT153" s="196" t="s">
        <v>165</v>
      </c>
      <c r="AU153" s="196" t="s">
        <v>71</v>
      </c>
      <c r="AY153" s="17" t="s">
        <v>171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78</v>
      </c>
      <c r="BK153" s="197">
        <f>ROUND(I153*H153,2)</f>
        <v>0</v>
      </c>
      <c r="BL153" s="17" t="s">
        <v>170</v>
      </c>
      <c r="BM153" s="196" t="s">
        <v>635</v>
      </c>
    </row>
    <row r="154" s="2" customFormat="1">
      <c r="A154" s="38"/>
      <c r="B154" s="39"/>
      <c r="C154" s="40"/>
      <c r="D154" s="198" t="s">
        <v>173</v>
      </c>
      <c r="E154" s="40"/>
      <c r="F154" s="199" t="s">
        <v>511</v>
      </c>
      <c r="G154" s="40"/>
      <c r="H154" s="40"/>
      <c r="I154" s="200"/>
      <c r="J154" s="40"/>
      <c r="K154" s="40"/>
      <c r="L154" s="44"/>
      <c r="M154" s="201"/>
      <c r="N154" s="202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173</v>
      </c>
      <c r="AU154" s="17" t="s">
        <v>71</v>
      </c>
    </row>
    <row r="155" s="10" customFormat="1">
      <c r="A155" s="10"/>
      <c r="B155" s="203"/>
      <c r="C155" s="204"/>
      <c r="D155" s="198" t="s">
        <v>175</v>
      </c>
      <c r="E155" s="205" t="s">
        <v>19</v>
      </c>
      <c r="F155" s="206" t="s">
        <v>636</v>
      </c>
      <c r="G155" s="204"/>
      <c r="H155" s="207">
        <v>7.6799999999999997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13" t="s">
        <v>175</v>
      </c>
      <c r="AU155" s="213" t="s">
        <v>71</v>
      </c>
      <c r="AV155" s="10" t="s">
        <v>81</v>
      </c>
      <c r="AW155" s="10" t="s">
        <v>33</v>
      </c>
      <c r="AX155" s="10" t="s">
        <v>78</v>
      </c>
      <c r="AY155" s="213" t="s">
        <v>171</v>
      </c>
    </row>
    <row r="156" s="2" customFormat="1">
      <c r="A156" s="38"/>
      <c r="B156" s="39"/>
      <c r="C156" s="185" t="s">
        <v>350</v>
      </c>
      <c r="D156" s="185" t="s">
        <v>165</v>
      </c>
      <c r="E156" s="186" t="s">
        <v>532</v>
      </c>
      <c r="F156" s="187" t="s">
        <v>533</v>
      </c>
      <c r="G156" s="188" t="s">
        <v>304</v>
      </c>
      <c r="H156" s="189">
        <v>7.2939999999999996</v>
      </c>
      <c r="I156" s="190"/>
      <c r="J156" s="191">
        <f>ROUND(I156*H156,2)</f>
        <v>0</v>
      </c>
      <c r="K156" s="187" t="s">
        <v>169</v>
      </c>
      <c r="L156" s="44"/>
      <c r="M156" s="192" t="s">
        <v>19</v>
      </c>
      <c r="N156" s="193" t="s">
        <v>42</v>
      </c>
      <c r="O156" s="84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6" t="s">
        <v>170</v>
      </c>
      <c r="AT156" s="196" t="s">
        <v>165</v>
      </c>
      <c r="AU156" s="196" t="s">
        <v>71</v>
      </c>
      <c r="AY156" s="17" t="s">
        <v>171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78</v>
      </c>
      <c r="BK156" s="197">
        <f>ROUND(I156*H156,2)</f>
        <v>0</v>
      </c>
      <c r="BL156" s="17" t="s">
        <v>170</v>
      </c>
      <c r="BM156" s="196" t="s">
        <v>637</v>
      </c>
    </row>
    <row r="157" s="2" customFormat="1">
      <c r="A157" s="38"/>
      <c r="B157" s="39"/>
      <c r="C157" s="40"/>
      <c r="D157" s="198" t="s">
        <v>173</v>
      </c>
      <c r="E157" s="40"/>
      <c r="F157" s="199" t="s">
        <v>535</v>
      </c>
      <c r="G157" s="40"/>
      <c r="H157" s="40"/>
      <c r="I157" s="200"/>
      <c r="J157" s="40"/>
      <c r="K157" s="40"/>
      <c r="L157" s="44"/>
      <c r="M157" s="245"/>
      <c r="N157" s="246"/>
      <c r="O157" s="247"/>
      <c r="P157" s="247"/>
      <c r="Q157" s="247"/>
      <c r="R157" s="247"/>
      <c r="S157" s="247"/>
      <c r="T157" s="24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173</v>
      </c>
      <c r="AU157" s="17" t="s">
        <v>71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lI7pCS8yWRKqu5QmP4Te95I049WOjtxeNbsFsfFhaTEbKWrh6cWnHIWBuk1NwZ4gZglnujAnPrqItac3kO6o/w==" hashValue="A5uLcpBJKEgobc6wrhSvZ2Orvd+xstycnF9Ls9GpXRTW1c3IKD+RMA2rUawaio/HuQRsbPd7FIeT6z8vtFUZRw==" algorithmName="SHA-512" password="CC35"/>
  <autoFilter ref="C78:K15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584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638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ROUND((SUM(BE85:BE101)),  2)</f>
        <v>0</v>
      </c>
      <c r="G35" s="38"/>
      <c r="H35" s="38"/>
      <c r="I35" s="157">
        <v>0.20999999999999999</v>
      </c>
      <c r="J35" s="156">
        <f>ROUND(((SUM(BE85:BE101))*I35),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ROUND((SUM(BF85:BF101)),  2)</f>
        <v>0</v>
      </c>
      <c r="G36" s="38"/>
      <c r="H36" s="38"/>
      <c r="I36" s="157">
        <v>0.14999999999999999</v>
      </c>
      <c r="J36" s="156">
        <f>ROUND(((SUM(BF85:BF101))*I36),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584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SO-021 - LBK 8d (1.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584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SO-021 - LBK 8d (1.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SUM(P86:P101)</f>
        <v>0</v>
      </c>
      <c r="Q85" s="96"/>
      <c r="R85" s="182">
        <f>SUM(R86:R101)</f>
        <v>0.00028800000000000001</v>
      </c>
      <c r="S85" s="96"/>
      <c r="T85" s="183">
        <f>SUM(T86:T101)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SUM(BK86:BK101)</f>
        <v>0</v>
      </c>
    </row>
    <row r="86" s="2" customFormat="1" ht="16.5" customHeight="1">
      <c r="A86" s="38"/>
      <c r="B86" s="39"/>
      <c r="C86" s="185" t="s">
        <v>78</v>
      </c>
      <c r="D86" s="185" t="s">
        <v>165</v>
      </c>
      <c r="E86" s="186" t="s">
        <v>542</v>
      </c>
      <c r="F86" s="187" t="s">
        <v>543</v>
      </c>
      <c r="G86" s="188" t="s">
        <v>212</v>
      </c>
      <c r="H86" s="189">
        <v>16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1.8E-05</v>
      </c>
      <c r="R86" s="194">
        <f>Q86*H86</f>
        <v>0.00028800000000000001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639</v>
      </c>
    </row>
    <row r="87" s="2" customFormat="1">
      <c r="A87" s="38"/>
      <c r="B87" s="39"/>
      <c r="C87" s="40"/>
      <c r="D87" s="198" t="s">
        <v>173</v>
      </c>
      <c r="E87" s="40"/>
      <c r="F87" s="199" t="s">
        <v>545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>
      <c r="A88" s="38"/>
      <c r="B88" s="39"/>
      <c r="C88" s="185" t="s">
        <v>81</v>
      </c>
      <c r="D88" s="185" t="s">
        <v>165</v>
      </c>
      <c r="E88" s="186" t="s">
        <v>546</v>
      </c>
      <c r="F88" s="187" t="s">
        <v>547</v>
      </c>
      <c r="G88" s="188" t="s">
        <v>168</v>
      </c>
      <c r="H88" s="189">
        <v>9900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640</v>
      </c>
    </row>
    <row r="89" s="2" customFormat="1">
      <c r="A89" s="38"/>
      <c r="B89" s="39"/>
      <c r="C89" s="40"/>
      <c r="D89" s="198" t="s">
        <v>173</v>
      </c>
      <c r="E89" s="40"/>
      <c r="F89" s="199" t="s">
        <v>549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10" customFormat="1">
      <c r="A90" s="10"/>
      <c r="B90" s="203"/>
      <c r="C90" s="204"/>
      <c r="D90" s="198" t="s">
        <v>175</v>
      </c>
      <c r="E90" s="205" t="s">
        <v>19</v>
      </c>
      <c r="F90" s="206" t="s">
        <v>641</v>
      </c>
      <c r="G90" s="204"/>
      <c r="H90" s="207">
        <v>9900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175</v>
      </c>
      <c r="AU90" s="213" t="s">
        <v>71</v>
      </c>
      <c r="AV90" s="10" t="s">
        <v>81</v>
      </c>
      <c r="AW90" s="10" t="s">
        <v>33</v>
      </c>
      <c r="AX90" s="10" t="s">
        <v>78</v>
      </c>
      <c r="AY90" s="213" t="s">
        <v>171</v>
      </c>
    </row>
    <row r="91" s="2" customFormat="1">
      <c r="A91" s="38"/>
      <c r="B91" s="39"/>
      <c r="C91" s="185" t="s">
        <v>188</v>
      </c>
      <c r="D91" s="185" t="s">
        <v>165</v>
      </c>
      <c r="E91" s="186" t="s">
        <v>551</v>
      </c>
      <c r="F91" s="187" t="s">
        <v>552</v>
      </c>
      <c r="G91" s="188" t="s">
        <v>225</v>
      </c>
      <c r="H91" s="189">
        <v>9</v>
      </c>
      <c r="I91" s="190"/>
      <c r="J91" s="191">
        <f>ROUND(I91*H91,2)</f>
        <v>0</v>
      </c>
      <c r="K91" s="187" t="s">
        <v>169</v>
      </c>
      <c r="L91" s="44"/>
      <c r="M91" s="192" t="s">
        <v>19</v>
      </c>
      <c r="N91" s="193" t="s">
        <v>42</v>
      </c>
      <c r="O91" s="84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170</v>
      </c>
      <c r="AT91" s="196" t="s">
        <v>165</v>
      </c>
      <c r="AU91" s="196" t="s">
        <v>71</v>
      </c>
      <c r="AY91" s="17" t="s">
        <v>171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78</v>
      </c>
      <c r="BK91" s="197">
        <f>ROUND(I91*H91,2)</f>
        <v>0</v>
      </c>
      <c r="BL91" s="17" t="s">
        <v>170</v>
      </c>
      <c r="BM91" s="196" t="s">
        <v>642</v>
      </c>
    </row>
    <row r="92" s="2" customFormat="1">
      <c r="A92" s="38"/>
      <c r="B92" s="39"/>
      <c r="C92" s="40"/>
      <c r="D92" s="198" t="s">
        <v>173</v>
      </c>
      <c r="E92" s="40"/>
      <c r="F92" s="199" t="s">
        <v>554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173</v>
      </c>
      <c r="AU92" s="17" t="s">
        <v>71</v>
      </c>
    </row>
    <row r="93" s="10" customFormat="1">
      <c r="A93" s="10"/>
      <c r="B93" s="203"/>
      <c r="C93" s="204"/>
      <c r="D93" s="198" t="s">
        <v>175</v>
      </c>
      <c r="E93" s="205" t="s">
        <v>19</v>
      </c>
      <c r="F93" s="206" t="s">
        <v>643</v>
      </c>
      <c r="G93" s="204"/>
      <c r="H93" s="207">
        <v>9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175</v>
      </c>
      <c r="AU93" s="213" t="s">
        <v>71</v>
      </c>
      <c r="AV93" s="10" t="s">
        <v>81</v>
      </c>
      <c r="AW93" s="10" t="s">
        <v>33</v>
      </c>
      <c r="AX93" s="10" t="s">
        <v>78</v>
      </c>
      <c r="AY93" s="213" t="s">
        <v>171</v>
      </c>
    </row>
    <row r="94" s="2" customFormat="1" ht="16.5" customHeight="1">
      <c r="A94" s="38"/>
      <c r="B94" s="39"/>
      <c r="C94" s="185" t="s">
        <v>170</v>
      </c>
      <c r="D94" s="185" t="s">
        <v>165</v>
      </c>
      <c r="E94" s="186" t="s">
        <v>497</v>
      </c>
      <c r="F94" s="187" t="s">
        <v>498</v>
      </c>
      <c r="G94" s="188" t="s">
        <v>310</v>
      </c>
      <c r="H94" s="189">
        <v>9.5999999999999996</v>
      </c>
      <c r="I94" s="190"/>
      <c r="J94" s="191">
        <f>ROUND(I94*H94,2)</f>
        <v>0</v>
      </c>
      <c r="K94" s="187" t="s">
        <v>169</v>
      </c>
      <c r="L94" s="44"/>
      <c r="M94" s="192" t="s">
        <v>19</v>
      </c>
      <c r="N94" s="193" t="s">
        <v>42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170</v>
      </c>
      <c r="AT94" s="196" t="s">
        <v>165</v>
      </c>
      <c r="AU94" s="196" t="s">
        <v>71</v>
      </c>
      <c r="AY94" s="17" t="s">
        <v>171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78</v>
      </c>
      <c r="BK94" s="197">
        <f>ROUND(I94*H94,2)</f>
        <v>0</v>
      </c>
      <c r="BL94" s="17" t="s">
        <v>170</v>
      </c>
      <c r="BM94" s="196" t="s">
        <v>644</v>
      </c>
    </row>
    <row r="95" s="2" customFormat="1">
      <c r="A95" s="38"/>
      <c r="B95" s="39"/>
      <c r="C95" s="40"/>
      <c r="D95" s="198" t="s">
        <v>173</v>
      </c>
      <c r="E95" s="40"/>
      <c r="F95" s="199" t="s">
        <v>500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173</v>
      </c>
      <c r="AU95" s="17" t="s">
        <v>71</v>
      </c>
    </row>
    <row r="96" s="10" customFormat="1">
      <c r="A96" s="10"/>
      <c r="B96" s="203"/>
      <c r="C96" s="204"/>
      <c r="D96" s="198" t="s">
        <v>175</v>
      </c>
      <c r="E96" s="205" t="s">
        <v>19</v>
      </c>
      <c r="F96" s="206" t="s">
        <v>645</v>
      </c>
      <c r="G96" s="204"/>
      <c r="H96" s="207">
        <v>9.5999999999999996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175</v>
      </c>
      <c r="AU96" s="213" t="s">
        <v>71</v>
      </c>
      <c r="AV96" s="10" t="s">
        <v>81</v>
      </c>
      <c r="AW96" s="10" t="s">
        <v>33</v>
      </c>
      <c r="AX96" s="10" t="s">
        <v>78</v>
      </c>
      <c r="AY96" s="213" t="s">
        <v>171</v>
      </c>
    </row>
    <row r="97" s="2" customFormat="1" ht="21.75" customHeight="1">
      <c r="A97" s="38"/>
      <c r="B97" s="39"/>
      <c r="C97" s="185" t="s">
        <v>201</v>
      </c>
      <c r="D97" s="185" t="s">
        <v>165</v>
      </c>
      <c r="E97" s="186" t="s">
        <v>503</v>
      </c>
      <c r="F97" s="187" t="s">
        <v>504</v>
      </c>
      <c r="G97" s="188" t="s">
        <v>310</v>
      </c>
      <c r="H97" s="189">
        <v>9.5999999999999996</v>
      </c>
      <c r="I97" s="190"/>
      <c r="J97" s="191">
        <f>ROUND(I97*H97,2)</f>
        <v>0</v>
      </c>
      <c r="K97" s="187" t="s">
        <v>169</v>
      </c>
      <c r="L97" s="44"/>
      <c r="M97" s="192" t="s">
        <v>19</v>
      </c>
      <c r="N97" s="193" t="s">
        <v>42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170</v>
      </c>
      <c r="AT97" s="196" t="s">
        <v>165</v>
      </c>
      <c r="AU97" s="196" t="s">
        <v>71</v>
      </c>
      <c r="AY97" s="17" t="s">
        <v>171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78</v>
      </c>
      <c r="BK97" s="197">
        <f>ROUND(I97*H97,2)</f>
        <v>0</v>
      </c>
      <c r="BL97" s="17" t="s">
        <v>170</v>
      </c>
      <c r="BM97" s="196" t="s">
        <v>646</v>
      </c>
    </row>
    <row r="98" s="2" customFormat="1">
      <c r="A98" s="38"/>
      <c r="B98" s="39"/>
      <c r="C98" s="40"/>
      <c r="D98" s="198" t="s">
        <v>173</v>
      </c>
      <c r="E98" s="40"/>
      <c r="F98" s="199" t="s">
        <v>506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173</v>
      </c>
      <c r="AU98" s="17" t="s">
        <v>71</v>
      </c>
    </row>
    <row r="99" s="2" customFormat="1">
      <c r="A99" s="38"/>
      <c r="B99" s="39"/>
      <c r="C99" s="185" t="s">
        <v>209</v>
      </c>
      <c r="D99" s="185" t="s">
        <v>165</v>
      </c>
      <c r="E99" s="186" t="s">
        <v>508</v>
      </c>
      <c r="F99" s="187" t="s">
        <v>509</v>
      </c>
      <c r="G99" s="188" t="s">
        <v>310</v>
      </c>
      <c r="H99" s="189">
        <v>38.399999999999999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647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511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10" customFormat="1">
      <c r="A101" s="10"/>
      <c r="B101" s="203"/>
      <c r="C101" s="204"/>
      <c r="D101" s="198" t="s">
        <v>175</v>
      </c>
      <c r="E101" s="205" t="s">
        <v>19</v>
      </c>
      <c r="F101" s="206" t="s">
        <v>648</v>
      </c>
      <c r="G101" s="204"/>
      <c r="H101" s="207">
        <v>38.399999999999999</v>
      </c>
      <c r="I101" s="208"/>
      <c r="J101" s="204"/>
      <c r="K101" s="204"/>
      <c r="L101" s="209"/>
      <c r="M101" s="249"/>
      <c r="N101" s="250"/>
      <c r="O101" s="250"/>
      <c r="P101" s="250"/>
      <c r="Q101" s="250"/>
      <c r="R101" s="250"/>
      <c r="S101" s="250"/>
      <c r="T101" s="25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175</v>
      </c>
      <c r="AU101" s="213" t="s">
        <v>71</v>
      </c>
      <c r="AV101" s="10" t="s">
        <v>81</v>
      </c>
      <c r="AW101" s="10" t="s">
        <v>33</v>
      </c>
      <c r="AX101" s="10" t="s">
        <v>78</v>
      </c>
      <c r="AY101" s="213" t="s">
        <v>171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z3CeaavecmsGyded92Pj5gTQNzxN6UnFBecdDZ9g7+IUVQnvzz7ZVmsl2hkaAZjE6shzVVrJI0BnF6TE7Mjwfg==" hashValue="017Me807nWtUwaKueuUI2zae1CX2pnX33hCyi/vBzfkga+2QtVnUUCQv4PCY/Oj9MDTbJ39lMO+Qg3/JNWcwaw==" algorithmName="SHA-512" password="CC35"/>
  <autoFilter ref="C84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584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649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ROUND((SUM(BE85:BE101)),  2)</f>
        <v>0</v>
      </c>
      <c r="G35" s="38"/>
      <c r="H35" s="38"/>
      <c r="I35" s="157">
        <v>0.20999999999999999</v>
      </c>
      <c r="J35" s="156">
        <f>ROUND(((SUM(BE85:BE101))*I35),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ROUND((SUM(BF85:BF101)),  2)</f>
        <v>0</v>
      </c>
      <c r="G36" s="38"/>
      <c r="H36" s="38"/>
      <c r="I36" s="157">
        <v>0.14999999999999999</v>
      </c>
      <c r="J36" s="156">
        <f>ROUND(((SUM(BF85:BF101))*I36),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584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SO-022 - LBK 8d (2.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584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SO-022 - LBK 8d (2.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SUM(P86:P101)</f>
        <v>0</v>
      </c>
      <c r="Q85" s="96"/>
      <c r="R85" s="182">
        <f>SUM(R86:R101)</f>
        <v>0.00028800000000000001</v>
      </c>
      <c r="S85" s="96"/>
      <c r="T85" s="183">
        <f>SUM(T86:T101)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SUM(BK86:BK101)</f>
        <v>0</v>
      </c>
    </row>
    <row r="86" s="2" customFormat="1" ht="16.5" customHeight="1">
      <c r="A86" s="38"/>
      <c r="B86" s="39"/>
      <c r="C86" s="185" t="s">
        <v>78</v>
      </c>
      <c r="D86" s="185" t="s">
        <v>165</v>
      </c>
      <c r="E86" s="186" t="s">
        <v>542</v>
      </c>
      <c r="F86" s="187" t="s">
        <v>543</v>
      </c>
      <c r="G86" s="188" t="s">
        <v>212</v>
      </c>
      <c r="H86" s="189">
        <v>16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1.8E-05</v>
      </c>
      <c r="R86" s="194">
        <f>Q86*H86</f>
        <v>0.00028800000000000001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650</v>
      </c>
    </row>
    <row r="87" s="2" customFormat="1">
      <c r="A87" s="38"/>
      <c r="B87" s="39"/>
      <c r="C87" s="40"/>
      <c r="D87" s="198" t="s">
        <v>173</v>
      </c>
      <c r="E87" s="40"/>
      <c r="F87" s="199" t="s">
        <v>545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>
      <c r="A88" s="38"/>
      <c r="B88" s="39"/>
      <c r="C88" s="185" t="s">
        <v>81</v>
      </c>
      <c r="D88" s="185" t="s">
        <v>165</v>
      </c>
      <c r="E88" s="186" t="s">
        <v>546</v>
      </c>
      <c r="F88" s="187" t="s">
        <v>547</v>
      </c>
      <c r="G88" s="188" t="s">
        <v>168</v>
      </c>
      <c r="H88" s="189">
        <v>9900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651</v>
      </c>
    </row>
    <row r="89" s="2" customFormat="1">
      <c r="A89" s="38"/>
      <c r="B89" s="39"/>
      <c r="C89" s="40"/>
      <c r="D89" s="198" t="s">
        <v>173</v>
      </c>
      <c r="E89" s="40"/>
      <c r="F89" s="199" t="s">
        <v>549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10" customFormat="1">
      <c r="A90" s="10"/>
      <c r="B90" s="203"/>
      <c r="C90" s="204"/>
      <c r="D90" s="198" t="s">
        <v>175</v>
      </c>
      <c r="E90" s="205" t="s">
        <v>19</v>
      </c>
      <c r="F90" s="206" t="s">
        <v>641</v>
      </c>
      <c r="G90" s="204"/>
      <c r="H90" s="207">
        <v>9900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175</v>
      </c>
      <c r="AU90" s="213" t="s">
        <v>71</v>
      </c>
      <c r="AV90" s="10" t="s">
        <v>81</v>
      </c>
      <c r="AW90" s="10" t="s">
        <v>33</v>
      </c>
      <c r="AX90" s="10" t="s">
        <v>78</v>
      </c>
      <c r="AY90" s="213" t="s">
        <v>171</v>
      </c>
    </row>
    <row r="91" s="2" customFormat="1">
      <c r="A91" s="38"/>
      <c r="B91" s="39"/>
      <c r="C91" s="185" t="s">
        <v>188</v>
      </c>
      <c r="D91" s="185" t="s">
        <v>165</v>
      </c>
      <c r="E91" s="186" t="s">
        <v>551</v>
      </c>
      <c r="F91" s="187" t="s">
        <v>552</v>
      </c>
      <c r="G91" s="188" t="s">
        <v>225</v>
      </c>
      <c r="H91" s="189">
        <v>9</v>
      </c>
      <c r="I91" s="190"/>
      <c r="J91" s="191">
        <f>ROUND(I91*H91,2)</f>
        <v>0</v>
      </c>
      <c r="K91" s="187" t="s">
        <v>169</v>
      </c>
      <c r="L91" s="44"/>
      <c r="M91" s="192" t="s">
        <v>19</v>
      </c>
      <c r="N91" s="193" t="s">
        <v>42</v>
      </c>
      <c r="O91" s="84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170</v>
      </c>
      <c r="AT91" s="196" t="s">
        <v>165</v>
      </c>
      <c r="AU91" s="196" t="s">
        <v>71</v>
      </c>
      <c r="AY91" s="17" t="s">
        <v>171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78</v>
      </c>
      <c r="BK91" s="197">
        <f>ROUND(I91*H91,2)</f>
        <v>0</v>
      </c>
      <c r="BL91" s="17" t="s">
        <v>170</v>
      </c>
      <c r="BM91" s="196" t="s">
        <v>652</v>
      </c>
    </row>
    <row r="92" s="2" customFormat="1">
      <c r="A92" s="38"/>
      <c r="B92" s="39"/>
      <c r="C92" s="40"/>
      <c r="D92" s="198" t="s">
        <v>173</v>
      </c>
      <c r="E92" s="40"/>
      <c r="F92" s="199" t="s">
        <v>554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173</v>
      </c>
      <c r="AU92" s="17" t="s">
        <v>71</v>
      </c>
    </row>
    <row r="93" s="10" customFormat="1">
      <c r="A93" s="10"/>
      <c r="B93" s="203"/>
      <c r="C93" s="204"/>
      <c r="D93" s="198" t="s">
        <v>175</v>
      </c>
      <c r="E93" s="205" t="s">
        <v>19</v>
      </c>
      <c r="F93" s="206" t="s">
        <v>643</v>
      </c>
      <c r="G93" s="204"/>
      <c r="H93" s="207">
        <v>9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175</v>
      </c>
      <c r="AU93" s="213" t="s">
        <v>71</v>
      </c>
      <c r="AV93" s="10" t="s">
        <v>81</v>
      </c>
      <c r="AW93" s="10" t="s">
        <v>33</v>
      </c>
      <c r="AX93" s="10" t="s">
        <v>78</v>
      </c>
      <c r="AY93" s="213" t="s">
        <v>171</v>
      </c>
    </row>
    <row r="94" s="2" customFormat="1" ht="16.5" customHeight="1">
      <c r="A94" s="38"/>
      <c r="B94" s="39"/>
      <c r="C94" s="185" t="s">
        <v>170</v>
      </c>
      <c r="D94" s="185" t="s">
        <v>165</v>
      </c>
      <c r="E94" s="186" t="s">
        <v>497</v>
      </c>
      <c r="F94" s="187" t="s">
        <v>498</v>
      </c>
      <c r="G94" s="188" t="s">
        <v>310</v>
      </c>
      <c r="H94" s="189">
        <v>5.7599999999999998</v>
      </c>
      <c r="I94" s="190"/>
      <c r="J94" s="191">
        <f>ROUND(I94*H94,2)</f>
        <v>0</v>
      </c>
      <c r="K94" s="187" t="s">
        <v>169</v>
      </c>
      <c r="L94" s="44"/>
      <c r="M94" s="192" t="s">
        <v>19</v>
      </c>
      <c r="N94" s="193" t="s">
        <v>42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170</v>
      </c>
      <c r="AT94" s="196" t="s">
        <v>165</v>
      </c>
      <c r="AU94" s="196" t="s">
        <v>71</v>
      </c>
      <c r="AY94" s="17" t="s">
        <v>171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78</v>
      </c>
      <c r="BK94" s="197">
        <f>ROUND(I94*H94,2)</f>
        <v>0</v>
      </c>
      <c r="BL94" s="17" t="s">
        <v>170</v>
      </c>
      <c r="BM94" s="196" t="s">
        <v>653</v>
      </c>
    </row>
    <row r="95" s="2" customFormat="1">
      <c r="A95" s="38"/>
      <c r="B95" s="39"/>
      <c r="C95" s="40"/>
      <c r="D95" s="198" t="s">
        <v>173</v>
      </c>
      <c r="E95" s="40"/>
      <c r="F95" s="199" t="s">
        <v>500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173</v>
      </c>
      <c r="AU95" s="17" t="s">
        <v>71</v>
      </c>
    </row>
    <row r="96" s="10" customFormat="1">
      <c r="A96" s="10"/>
      <c r="B96" s="203"/>
      <c r="C96" s="204"/>
      <c r="D96" s="198" t="s">
        <v>175</v>
      </c>
      <c r="E96" s="205" t="s">
        <v>19</v>
      </c>
      <c r="F96" s="206" t="s">
        <v>654</v>
      </c>
      <c r="G96" s="204"/>
      <c r="H96" s="207">
        <v>5.7599999999999998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175</v>
      </c>
      <c r="AU96" s="213" t="s">
        <v>71</v>
      </c>
      <c r="AV96" s="10" t="s">
        <v>81</v>
      </c>
      <c r="AW96" s="10" t="s">
        <v>33</v>
      </c>
      <c r="AX96" s="10" t="s">
        <v>78</v>
      </c>
      <c r="AY96" s="213" t="s">
        <v>171</v>
      </c>
    </row>
    <row r="97" s="2" customFormat="1" ht="21.75" customHeight="1">
      <c r="A97" s="38"/>
      <c r="B97" s="39"/>
      <c r="C97" s="185" t="s">
        <v>201</v>
      </c>
      <c r="D97" s="185" t="s">
        <v>165</v>
      </c>
      <c r="E97" s="186" t="s">
        <v>503</v>
      </c>
      <c r="F97" s="187" t="s">
        <v>504</v>
      </c>
      <c r="G97" s="188" t="s">
        <v>310</v>
      </c>
      <c r="H97" s="189">
        <v>5.7599999999999998</v>
      </c>
      <c r="I97" s="190"/>
      <c r="J97" s="191">
        <f>ROUND(I97*H97,2)</f>
        <v>0</v>
      </c>
      <c r="K97" s="187" t="s">
        <v>169</v>
      </c>
      <c r="L97" s="44"/>
      <c r="M97" s="192" t="s">
        <v>19</v>
      </c>
      <c r="N97" s="193" t="s">
        <v>42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170</v>
      </c>
      <c r="AT97" s="196" t="s">
        <v>165</v>
      </c>
      <c r="AU97" s="196" t="s">
        <v>71</v>
      </c>
      <c r="AY97" s="17" t="s">
        <v>171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78</v>
      </c>
      <c r="BK97" s="197">
        <f>ROUND(I97*H97,2)</f>
        <v>0</v>
      </c>
      <c r="BL97" s="17" t="s">
        <v>170</v>
      </c>
      <c r="BM97" s="196" t="s">
        <v>655</v>
      </c>
    </row>
    <row r="98" s="2" customFormat="1">
      <c r="A98" s="38"/>
      <c r="B98" s="39"/>
      <c r="C98" s="40"/>
      <c r="D98" s="198" t="s">
        <v>173</v>
      </c>
      <c r="E98" s="40"/>
      <c r="F98" s="199" t="s">
        <v>506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173</v>
      </c>
      <c r="AU98" s="17" t="s">
        <v>71</v>
      </c>
    </row>
    <row r="99" s="2" customFormat="1">
      <c r="A99" s="38"/>
      <c r="B99" s="39"/>
      <c r="C99" s="185" t="s">
        <v>209</v>
      </c>
      <c r="D99" s="185" t="s">
        <v>165</v>
      </c>
      <c r="E99" s="186" t="s">
        <v>508</v>
      </c>
      <c r="F99" s="187" t="s">
        <v>509</v>
      </c>
      <c r="G99" s="188" t="s">
        <v>310</v>
      </c>
      <c r="H99" s="189">
        <v>23.039999999999999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656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511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10" customFormat="1">
      <c r="A101" s="10"/>
      <c r="B101" s="203"/>
      <c r="C101" s="204"/>
      <c r="D101" s="198" t="s">
        <v>175</v>
      </c>
      <c r="E101" s="205" t="s">
        <v>19</v>
      </c>
      <c r="F101" s="206" t="s">
        <v>657</v>
      </c>
      <c r="G101" s="204"/>
      <c r="H101" s="207">
        <v>23.039999999999999</v>
      </c>
      <c r="I101" s="208"/>
      <c r="J101" s="204"/>
      <c r="K101" s="204"/>
      <c r="L101" s="209"/>
      <c r="M101" s="249"/>
      <c r="N101" s="250"/>
      <c r="O101" s="250"/>
      <c r="P101" s="250"/>
      <c r="Q101" s="250"/>
      <c r="R101" s="250"/>
      <c r="S101" s="250"/>
      <c r="T101" s="25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175</v>
      </c>
      <c r="AU101" s="213" t="s">
        <v>71</v>
      </c>
      <c r="AV101" s="10" t="s">
        <v>81</v>
      </c>
      <c r="AW101" s="10" t="s">
        <v>33</v>
      </c>
      <c r="AX101" s="10" t="s">
        <v>78</v>
      </c>
      <c r="AY101" s="213" t="s">
        <v>171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r3kUAh+vjToalmqyvRziSufKxE8RNnPJ6L8yHqTPA58wyDMgNNa0xNaPWiEo6d9NkXf5SqqDKBgceCi18gxsGw==" hashValue="TkU653q8mUBcpBgXoy0W1twRShexrpeIjDBx94uVyXCJW77uB7Yr8B1n/Tz21bOSwo0/iktQhG8/jiqOF8SAyA==" algorithmName="SHA-512" password="CC35"/>
  <autoFilter ref="C84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s="1" customFormat="1" ht="24.96" customHeight="1">
      <c r="B4" s="20"/>
      <c r="D4" s="140" t="s">
        <v>145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PD na realizaci PEO a EKO opatření v k.ú. Zaječí</v>
      </c>
      <c r="F7" s="142"/>
      <c r="G7" s="142"/>
      <c r="H7" s="142"/>
      <c r="L7" s="20"/>
    </row>
    <row r="8" s="1" customFormat="1" ht="12" customHeight="1">
      <c r="B8" s="20"/>
      <c r="D8" s="142" t="s">
        <v>146</v>
      </c>
      <c r="L8" s="20"/>
    </row>
    <row r="9" s="2" customFormat="1" ht="16.5" customHeight="1">
      <c r="A9" s="38"/>
      <c r="B9" s="44"/>
      <c r="C9" s="38"/>
      <c r="D9" s="38"/>
      <c r="E9" s="143" t="s">
        <v>584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536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658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80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3. 5. 2021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ROUND((SUM(BE85:BE104)),  2)</f>
        <v>0</v>
      </c>
      <c r="G35" s="38"/>
      <c r="H35" s="38"/>
      <c r="I35" s="157">
        <v>0.20999999999999999</v>
      </c>
      <c r="J35" s="156">
        <f>ROUND(((SUM(BE85:BE104))*I35),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ROUND((SUM(BF85:BF104)),  2)</f>
        <v>0</v>
      </c>
      <c r="G36" s="38"/>
      <c r="H36" s="38"/>
      <c r="I36" s="157">
        <v>0.14999999999999999</v>
      </c>
      <c r="J36" s="156">
        <f>ROUND(((SUM(BF85:BF104))*I36),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ROUND((SUM(BG85:BG104)),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ROUND((SUM(BH85:BH104)),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ROUND((SUM(BI85:BI104)),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148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PD na realizaci PEO a EKO opatření v k.ú. Zaječí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146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584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536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SO-023 - LBK 8d (3. rok pěstební péče)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Zaječí</v>
      </c>
      <c r="G56" s="40"/>
      <c r="H56" s="40"/>
      <c r="I56" s="32" t="s">
        <v>23</v>
      </c>
      <c r="J56" s="72" t="str">
        <f>IF(J14="","",J14)</f>
        <v>3. 5. 2021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SPÚ ČR, KPÚ pro JMK, Pobočka Břeclav</v>
      </c>
      <c r="G58" s="40"/>
      <c r="H58" s="40"/>
      <c r="I58" s="32" t="s">
        <v>31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149</v>
      </c>
      <c r="D61" s="171"/>
      <c r="E61" s="171"/>
      <c r="F61" s="171"/>
      <c r="G61" s="171"/>
      <c r="H61" s="171"/>
      <c r="I61" s="171"/>
      <c r="J61" s="172" t="s">
        <v>150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151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PD na realizaci PEO a EKO opatření v k.ú. Zaječí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146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584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536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SO-023 - LBK 8d (3. rok pěstební péče)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Zaječí</v>
      </c>
      <c r="G79" s="40"/>
      <c r="H79" s="40"/>
      <c r="I79" s="32" t="s">
        <v>23</v>
      </c>
      <c r="J79" s="72" t="str">
        <f>IF(J14="","",J14)</f>
        <v>3. 5. 2021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E17</f>
        <v>SPÚ ČR, KPÚ pro JMK, Pobočka Břeclav</v>
      </c>
      <c r="G81" s="40"/>
      <c r="H81" s="40"/>
      <c r="I81" s="32" t="s">
        <v>31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153</v>
      </c>
      <c r="D84" s="177" t="s">
        <v>56</v>
      </c>
      <c r="E84" s="177" t="s">
        <v>52</v>
      </c>
      <c r="F84" s="177" t="s">
        <v>53</v>
      </c>
      <c r="G84" s="177" t="s">
        <v>154</v>
      </c>
      <c r="H84" s="177" t="s">
        <v>155</v>
      </c>
      <c r="I84" s="177" t="s">
        <v>156</v>
      </c>
      <c r="J84" s="177" t="s">
        <v>150</v>
      </c>
      <c r="K84" s="178" t="s">
        <v>157</v>
      </c>
      <c r="L84" s="179"/>
      <c r="M84" s="92" t="s">
        <v>19</v>
      </c>
      <c r="N84" s="93" t="s">
        <v>41</v>
      </c>
      <c r="O84" s="93" t="s">
        <v>158</v>
      </c>
      <c r="P84" s="93" t="s">
        <v>159</v>
      </c>
      <c r="Q84" s="93" t="s">
        <v>160</v>
      </c>
      <c r="R84" s="93" t="s">
        <v>161</v>
      </c>
      <c r="S84" s="93" t="s">
        <v>162</v>
      </c>
      <c r="T84" s="94" t="s">
        <v>163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164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SUM(P86:P104)</f>
        <v>0</v>
      </c>
      <c r="Q85" s="96"/>
      <c r="R85" s="182">
        <f>SUM(R86:R104)</f>
        <v>0.00028800000000000001</v>
      </c>
      <c r="S85" s="96"/>
      <c r="T85" s="183">
        <f>SUM(T86:T104)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70</v>
      </c>
      <c r="AU85" s="17" t="s">
        <v>151</v>
      </c>
      <c r="BK85" s="184">
        <f>SUM(BK86:BK104)</f>
        <v>0</v>
      </c>
    </row>
    <row r="86" s="2" customFormat="1" ht="16.5" customHeight="1">
      <c r="A86" s="38"/>
      <c r="B86" s="39"/>
      <c r="C86" s="185" t="s">
        <v>78</v>
      </c>
      <c r="D86" s="185" t="s">
        <v>165</v>
      </c>
      <c r="E86" s="186" t="s">
        <v>542</v>
      </c>
      <c r="F86" s="187" t="s">
        <v>543</v>
      </c>
      <c r="G86" s="188" t="s">
        <v>212</v>
      </c>
      <c r="H86" s="189">
        <v>16</v>
      </c>
      <c r="I86" s="190"/>
      <c r="J86" s="191">
        <f>ROUND(I86*H86,2)</f>
        <v>0</v>
      </c>
      <c r="K86" s="187" t="s">
        <v>169</v>
      </c>
      <c r="L86" s="44"/>
      <c r="M86" s="192" t="s">
        <v>19</v>
      </c>
      <c r="N86" s="193" t="s">
        <v>42</v>
      </c>
      <c r="O86" s="84"/>
      <c r="P86" s="194">
        <f>O86*H86</f>
        <v>0</v>
      </c>
      <c r="Q86" s="194">
        <v>1.8E-05</v>
      </c>
      <c r="R86" s="194">
        <f>Q86*H86</f>
        <v>0.00028800000000000001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170</v>
      </c>
      <c r="AT86" s="196" t="s">
        <v>165</v>
      </c>
      <c r="AU86" s="196" t="s">
        <v>71</v>
      </c>
      <c r="AY86" s="17" t="s">
        <v>171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78</v>
      </c>
      <c r="BK86" s="197">
        <f>ROUND(I86*H86,2)</f>
        <v>0</v>
      </c>
      <c r="BL86" s="17" t="s">
        <v>170</v>
      </c>
      <c r="BM86" s="196" t="s">
        <v>659</v>
      </c>
    </row>
    <row r="87" s="2" customFormat="1">
      <c r="A87" s="38"/>
      <c r="B87" s="39"/>
      <c r="C87" s="40"/>
      <c r="D87" s="198" t="s">
        <v>173</v>
      </c>
      <c r="E87" s="40"/>
      <c r="F87" s="199" t="s">
        <v>545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173</v>
      </c>
      <c r="AU87" s="17" t="s">
        <v>71</v>
      </c>
    </row>
    <row r="88" s="2" customFormat="1">
      <c r="A88" s="38"/>
      <c r="B88" s="39"/>
      <c r="C88" s="185" t="s">
        <v>81</v>
      </c>
      <c r="D88" s="185" t="s">
        <v>165</v>
      </c>
      <c r="E88" s="186" t="s">
        <v>546</v>
      </c>
      <c r="F88" s="187" t="s">
        <v>547</v>
      </c>
      <c r="G88" s="188" t="s">
        <v>168</v>
      </c>
      <c r="H88" s="189">
        <v>9900</v>
      </c>
      <c r="I88" s="190"/>
      <c r="J88" s="191">
        <f>ROUND(I88*H88,2)</f>
        <v>0</v>
      </c>
      <c r="K88" s="187" t="s">
        <v>169</v>
      </c>
      <c r="L88" s="44"/>
      <c r="M88" s="192" t="s">
        <v>19</v>
      </c>
      <c r="N88" s="193" t="s">
        <v>42</v>
      </c>
      <c r="O88" s="84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6" t="s">
        <v>170</v>
      </c>
      <c r="AT88" s="196" t="s">
        <v>165</v>
      </c>
      <c r="AU88" s="196" t="s">
        <v>71</v>
      </c>
      <c r="AY88" s="17" t="s">
        <v>171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7" t="s">
        <v>78</v>
      </c>
      <c r="BK88" s="197">
        <f>ROUND(I88*H88,2)</f>
        <v>0</v>
      </c>
      <c r="BL88" s="17" t="s">
        <v>170</v>
      </c>
      <c r="BM88" s="196" t="s">
        <v>660</v>
      </c>
    </row>
    <row r="89" s="2" customFormat="1">
      <c r="A89" s="38"/>
      <c r="B89" s="39"/>
      <c r="C89" s="40"/>
      <c r="D89" s="198" t="s">
        <v>173</v>
      </c>
      <c r="E89" s="40"/>
      <c r="F89" s="199" t="s">
        <v>549</v>
      </c>
      <c r="G89" s="40"/>
      <c r="H89" s="40"/>
      <c r="I89" s="200"/>
      <c r="J89" s="40"/>
      <c r="K89" s="40"/>
      <c r="L89" s="44"/>
      <c r="M89" s="201"/>
      <c r="N89" s="20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173</v>
      </c>
      <c r="AU89" s="17" t="s">
        <v>71</v>
      </c>
    </row>
    <row r="90" s="10" customFormat="1">
      <c r="A90" s="10"/>
      <c r="B90" s="203"/>
      <c r="C90" s="204"/>
      <c r="D90" s="198" t="s">
        <v>175</v>
      </c>
      <c r="E90" s="205" t="s">
        <v>19</v>
      </c>
      <c r="F90" s="206" t="s">
        <v>641</v>
      </c>
      <c r="G90" s="204"/>
      <c r="H90" s="207">
        <v>9900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175</v>
      </c>
      <c r="AU90" s="213" t="s">
        <v>71</v>
      </c>
      <c r="AV90" s="10" t="s">
        <v>81</v>
      </c>
      <c r="AW90" s="10" t="s">
        <v>33</v>
      </c>
      <c r="AX90" s="10" t="s">
        <v>78</v>
      </c>
      <c r="AY90" s="213" t="s">
        <v>171</v>
      </c>
    </row>
    <row r="91" s="2" customFormat="1">
      <c r="A91" s="38"/>
      <c r="B91" s="39"/>
      <c r="C91" s="185" t="s">
        <v>188</v>
      </c>
      <c r="D91" s="185" t="s">
        <v>165</v>
      </c>
      <c r="E91" s="186" t="s">
        <v>551</v>
      </c>
      <c r="F91" s="187" t="s">
        <v>552</v>
      </c>
      <c r="G91" s="188" t="s">
        <v>225</v>
      </c>
      <c r="H91" s="189">
        <v>9</v>
      </c>
      <c r="I91" s="190"/>
      <c r="J91" s="191">
        <f>ROUND(I91*H91,2)</f>
        <v>0</v>
      </c>
      <c r="K91" s="187" t="s">
        <v>169</v>
      </c>
      <c r="L91" s="44"/>
      <c r="M91" s="192" t="s">
        <v>19</v>
      </c>
      <c r="N91" s="193" t="s">
        <v>42</v>
      </c>
      <c r="O91" s="84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6" t="s">
        <v>170</v>
      </c>
      <c r="AT91" s="196" t="s">
        <v>165</v>
      </c>
      <c r="AU91" s="196" t="s">
        <v>71</v>
      </c>
      <c r="AY91" s="17" t="s">
        <v>171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78</v>
      </c>
      <c r="BK91" s="197">
        <f>ROUND(I91*H91,2)</f>
        <v>0</v>
      </c>
      <c r="BL91" s="17" t="s">
        <v>170</v>
      </c>
      <c r="BM91" s="196" t="s">
        <v>661</v>
      </c>
    </row>
    <row r="92" s="2" customFormat="1">
      <c r="A92" s="38"/>
      <c r="B92" s="39"/>
      <c r="C92" s="40"/>
      <c r="D92" s="198" t="s">
        <v>173</v>
      </c>
      <c r="E92" s="40"/>
      <c r="F92" s="199" t="s">
        <v>554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173</v>
      </c>
      <c r="AU92" s="17" t="s">
        <v>71</v>
      </c>
    </row>
    <row r="93" s="10" customFormat="1">
      <c r="A93" s="10"/>
      <c r="B93" s="203"/>
      <c r="C93" s="204"/>
      <c r="D93" s="198" t="s">
        <v>175</v>
      </c>
      <c r="E93" s="205" t="s">
        <v>19</v>
      </c>
      <c r="F93" s="206" t="s">
        <v>643</v>
      </c>
      <c r="G93" s="204"/>
      <c r="H93" s="207">
        <v>9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175</v>
      </c>
      <c r="AU93" s="213" t="s">
        <v>71</v>
      </c>
      <c r="AV93" s="10" t="s">
        <v>81</v>
      </c>
      <c r="AW93" s="10" t="s">
        <v>33</v>
      </c>
      <c r="AX93" s="10" t="s">
        <v>78</v>
      </c>
      <c r="AY93" s="213" t="s">
        <v>171</v>
      </c>
    </row>
    <row r="94" s="2" customFormat="1" ht="16.5" customHeight="1">
      <c r="A94" s="38"/>
      <c r="B94" s="39"/>
      <c r="C94" s="185" t="s">
        <v>170</v>
      </c>
      <c r="D94" s="185" t="s">
        <v>165</v>
      </c>
      <c r="E94" s="186" t="s">
        <v>497</v>
      </c>
      <c r="F94" s="187" t="s">
        <v>498</v>
      </c>
      <c r="G94" s="188" t="s">
        <v>310</v>
      </c>
      <c r="H94" s="189">
        <v>1.9199999999999999</v>
      </c>
      <c r="I94" s="190"/>
      <c r="J94" s="191">
        <f>ROUND(I94*H94,2)</f>
        <v>0</v>
      </c>
      <c r="K94" s="187" t="s">
        <v>169</v>
      </c>
      <c r="L94" s="44"/>
      <c r="M94" s="192" t="s">
        <v>19</v>
      </c>
      <c r="N94" s="193" t="s">
        <v>42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170</v>
      </c>
      <c r="AT94" s="196" t="s">
        <v>165</v>
      </c>
      <c r="AU94" s="196" t="s">
        <v>71</v>
      </c>
      <c r="AY94" s="17" t="s">
        <v>171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78</v>
      </c>
      <c r="BK94" s="197">
        <f>ROUND(I94*H94,2)</f>
        <v>0</v>
      </c>
      <c r="BL94" s="17" t="s">
        <v>170</v>
      </c>
      <c r="BM94" s="196" t="s">
        <v>662</v>
      </c>
    </row>
    <row r="95" s="2" customFormat="1">
      <c r="A95" s="38"/>
      <c r="B95" s="39"/>
      <c r="C95" s="40"/>
      <c r="D95" s="198" t="s">
        <v>173</v>
      </c>
      <c r="E95" s="40"/>
      <c r="F95" s="199" t="s">
        <v>500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173</v>
      </c>
      <c r="AU95" s="17" t="s">
        <v>71</v>
      </c>
    </row>
    <row r="96" s="10" customFormat="1">
      <c r="A96" s="10"/>
      <c r="B96" s="203"/>
      <c r="C96" s="204"/>
      <c r="D96" s="198" t="s">
        <v>175</v>
      </c>
      <c r="E96" s="205" t="s">
        <v>19</v>
      </c>
      <c r="F96" s="206" t="s">
        <v>663</v>
      </c>
      <c r="G96" s="204"/>
      <c r="H96" s="207">
        <v>1.9199999999999999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175</v>
      </c>
      <c r="AU96" s="213" t="s">
        <v>71</v>
      </c>
      <c r="AV96" s="10" t="s">
        <v>81</v>
      </c>
      <c r="AW96" s="10" t="s">
        <v>33</v>
      </c>
      <c r="AX96" s="10" t="s">
        <v>78</v>
      </c>
      <c r="AY96" s="213" t="s">
        <v>171</v>
      </c>
    </row>
    <row r="97" s="2" customFormat="1" ht="21.75" customHeight="1">
      <c r="A97" s="38"/>
      <c r="B97" s="39"/>
      <c r="C97" s="185" t="s">
        <v>201</v>
      </c>
      <c r="D97" s="185" t="s">
        <v>165</v>
      </c>
      <c r="E97" s="186" t="s">
        <v>503</v>
      </c>
      <c r="F97" s="187" t="s">
        <v>504</v>
      </c>
      <c r="G97" s="188" t="s">
        <v>310</v>
      </c>
      <c r="H97" s="189">
        <v>1.9199999999999999</v>
      </c>
      <c r="I97" s="190"/>
      <c r="J97" s="191">
        <f>ROUND(I97*H97,2)</f>
        <v>0</v>
      </c>
      <c r="K97" s="187" t="s">
        <v>169</v>
      </c>
      <c r="L97" s="44"/>
      <c r="M97" s="192" t="s">
        <v>19</v>
      </c>
      <c r="N97" s="193" t="s">
        <v>42</v>
      </c>
      <c r="O97" s="84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6" t="s">
        <v>170</v>
      </c>
      <c r="AT97" s="196" t="s">
        <v>165</v>
      </c>
      <c r="AU97" s="196" t="s">
        <v>71</v>
      </c>
      <c r="AY97" s="17" t="s">
        <v>171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78</v>
      </c>
      <c r="BK97" s="197">
        <f>ROUND(I97*H97,2)</f>
        <v>0</v>
      </c>
      <c r="BL97" s="17" t="s">
        <v>170</v>
      </c>
      <c r="BM97" s="196" t="s">
        <v>664</v>
      </c>
    </row>
    <row r="98" s="2" customFormat="1">
      <c r="A98" s="38"/>
      <c r="B98" s="39"/>
      <c r="C98" s="40"/>
      <c r="D98" s="198" t="s">
        <v>173</v>
      </c>
      <c r="E98" s="40"/>
      <c r="F98" s="199" t="s">
        <v>506</v>
      </c>
      <c r="G98" s="40"/>
      <c r="H98" s="40"/>
      <c r="I98" s="200"/>
      <c r="J98" s="40"/>
      <c r="K98" s="40"/>
      <c r="L98" s="44"/>
      <c r="M98" s="201"/>
      <c r="N98" s="20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173</v>
      </c>
      <c r="AU98" s="17" t="s">
        <v>71</v>
      </c>
    </row>
    <row r="99" s="2" customFormat="1">
      <c r="A99" s="38"/>
      <c r="B99" s="39"/>
      <c r="C99" s="185" t="s">
        <v>209</v>
      </c>
      <c r="D99" s="185" t="s">
        <v>165</v>
      </c>
      <c r="E99" s="186" t="s">
        <v>508</v>
      </c>
      <c r="F99" s="187" t="s">
        <v>509</v>
      </c>
      <c r="G99" s="188" t="s">
        <v>310</v>
      </c>
      <c r="H99" s="189">
        <v>7.6799999999999997</v>
      </c>
      <c r="I99" s="190"/>
      <c r="J99" s="191">
        <f>ROUND(I99*H99,2)</f>
        <v>0</v>
      </c>
      <c r="K99" s="187" t="s">
        <v>169</v>
      </c>
      <c r="L99" s="44"/>
      <c r="M99" s="192" t="s">
        <v>19</v>
      </c>
      <c r="N99" s="193" t="s">
        <v>42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170</v>
      </c>
      <c r="AT99" s="196" t="s">
        <v>165</v>
      </c>
      <c r="AU99" s="196" t="s">
        <v>71</v>
      </c>
      <c r="AY99" s="17" t="s">
        <v>171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78</v>
      </c>
      <c r="BK99" s="197">
        <f>ROUND(I99*H99,2)</f>
        <v>0</v>
      </c>
      <c r="BL99" s="17" t="s">
        <v>170</v>
      </c>
      <c r="BM99" s="196" t="s">
        <v>665</v>
      </c>
    </row>
    <row r="100" s="2" customFormat="1">
      <c r="A100" s="38"/>
      <c r="B100" s="39"/>
      <c r="C100" s="40"/>
      <c r="D100" s="198" t="s">
        <v>173</v>
      </c>
      <c r="E100" s="40"/>
      <c r="F100" s="199" t="s">
        <v>511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173</v>
      </c>
      <c r="AU100" s="17" t="s">
        <v>71</v>
      </c>
    </row>
    <row r="101" s="10" customFormat="1">
      <c r="A101" s="10"/>
      <c r="B101" s="203"/>
      <c r="C101" s="204"/>
      <c r="D101" s="198" t="s">
        <v>175</v>
      </c>
      <c r="E101" s="205" t="s">
        <v>19</v>
      </c>
      <c r="F101" s="206" t="s">
        <v>636</v>
      </c>
      <c r="G101" s="204"/>
      <c r="H101" s="207">
        <v>7.6799999999999997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175</v>
      </c>
      <c r="AU101" s="213" t="s">
        <v>71</v>
      </c>
      <c r="AV101" s="10" t="s">
        <v>81</v>
      </c>
      <c r="AW101" s="10" t="s">
        <v>33</v>
      </c>
      <c r="AX101" s="10" t="s">
        <v>78</v>
      </c>
      <c r="AY101" s="213" t="s">
        <v>171</v>
      </c>
    </row>
    <row r="102" s="2" customFormat="1">
      <c r="A102" s="38"/>
      <c r="B102" s="39"/>
      <c r="C102" s="185" t="s">
        <v>216</v>
      </c>
      <c r="D102" s="185" t="s">
        <v>165</v>
      </c>
      <c r="E102" s="186" t="s">
        <v>579</v>
      </c>
      <c r="F102" s="187" t="s">
        <v>580</v>
      </c>
      <c r="G102" s="188" t="s">
        <v>212</v>
      </c>
      <c r="H102" s="189">
        <v>16</v>
      </c>
      <c r="I102" s="190"/>
      <c r="J102" s="191">
        <f>ROUND(I102*H102,2)</f>
        <v>0</v>
      </c>
      <c r="K102" s="187" t="s">
        <v>169</v>
      </c>
      <c r="L102" s="44"/>
      <c r="M102" s="192" t="s">
        <v>19</v>
      </c>
      <c r="N102" s="193" t="s">
        <v>42</v>
      </c>
      <c r="O102" s="84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6" t="s">
        <v>170</v>
      </c>
      <c r="AT102" s="196" t="s">
        <v>165</v>
      </c>
      <c r="AU102" s="196" t="s">
        <v>71</v>
      </c>
      <c r="AY102" s="17" t="s">
        <v>171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78</v>
      </c>
      <c r="BK102" s="197">
        <f>ROUND(I102*H102,2)</f>
        <v>0</v>
      </c>
      <c r="BL102" s="17" t="s">
        <v>170</v>
      </c>
      <c r="BM102" s="196" t="s">
        <v>666</v>
      </c>
    </row>
    <row r="103" s="2" customFormat="1">
      <c r="A103" s="38"/>
      <c r="B103" s="39"/>
      <c r="C103" s="40"/>
      <c r="D103" s="198" t="s">
        <v>173</v>
      </c>
      <c r="E103" s="40"/>
      <c r="F103" s="199" t="s">
        <v>582</v>
      </c>
      <c r="G103" s="40"/>
      <c r="H103" s="40"/>
      <c r="I103" s="200"/>
      <c r="J103" s="40"/>
      <c r="K103" s="40"/>
      <c r="L103" s="44"/>
      <c r="M103" s="201"/>
      <c r="N103" s="20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173</v>
      </c>
      <c r="AU103" s="17" t="s">
        <v>71</v>
      </c>
    </row>
    <row r="104" s="10" customFormat="1">
      <c r="A104" s="10"/>
      <c r="B104" s="203"/>
      <c r="C104" s="204"/>
      <c r="D104" s="198" t="s">
        <v>175</v>
      </c>
      <c r="E104" s="205" t="s">
        <v>19</v>
      </c>
      <c r="F104" s="206" t="s">
        <v>667</v>
      </c>
      <c r="G104" s="204"/>
      <c r="H104" s="207">
        <v>16</v>
      </c>
      <c r="I104" s="208"/>
      <c r="J104" s="204"/>
      <c r="K104" s="204"/>
      <c r="L104" s="209"/>
      <c r="M104" s="249"/>
      <c r="N104" s="250"/>
      <c r="O104" s="250"/>
      <c r="P104" s="250"/>
      <c r="Q104" s="250"/>
      <c r="R104" s="250"/>
      <c r="S104" s="250"/>
      <c r="T104" s="251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3" t="s">
        <v>175</v>
      </c>
      <c r="AU104" s="213" t="s">
        <v>71</v>
      </c>
      <c r="AV104" s="10" t="s">
        <v>81</v>
      </c>
      <c r="AW104" s="10" t="s">
        <v>33</v>
      </c>
      <c r="AX104" s="10" t="s">
        <v>78</v>
      </c>
      <c r="AY104" s="213" t="s">
        <v>171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ZY1VsWHgVZ5c8nuJFwgNeo8aOYhiM34MT5u0vmizUVcMoXn4HiuDLdcdKYI86pA7lhZrsAzJAnqhVc/YB+5dZQ==" hashValue="aRnBjavkr9otBtYcQIad18av+EhNz0dimqrpryCZpbaDYNgYtBvntTkbJ5/F2ysdMePdlDBYDKUeXCVB4SKftA==" algorithmName="SHA-512" password="CC35"/>
  <autoFilter ref="C84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2021-06-02T07:34:10Z</dcterms:created>
  <dcterms:modified xsi:type="dcterms:W3CDTF">2021-06-02T07:34:37Z</dcterms:modified>
</cp:coreProperties>
</file>