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65416" yWindow="65416" windowWidth="29040" windowHeight="17640" activeTab="1"/>
  </bookViews>
  <sheets>
    <sheet name="Rekapitulace stavby" sheetId="1" r:id="rId1"/>
    <sheet name="SO 01 - Kravín" sheetId="2" r:id="rId2"/>
    <sheet name="SO 02 - Sklad" sheetId="3" r:id="rId3"/>
    <sheet name="SO 03 - Vodní nádrž" sheetId="4" r:id="rId4"/>
    <sheet name="SO 04 - SO 09 - Jímky" sheetId="5" r:id="rId5"/>
    <sheet name="VRN - vedlejší rozpočtové..." sheetId="6" r:id="rId6"/>
    <sheet name="SO - Zpevněné plochy" sheetId="7" r:id="rId7"/>
    <sheet name="Pokyny pro vyplnění" sheetId="8" r:id="rId8"/>
  </sheets>
  <definedNames>
    <definedName name="_xlnm._FilterDatabase" localSheetId="6" hidden="1">'SO - Zpevněné plochy'!$C$82:$K$113</definedName>
    <definedName name="_xlnm._FilterDatabase" localSheetId="1" hidden="1">'SO 01 - Kravín'!$C$82:$K$246</definedName>
    <definedName name="_xlnm._FilterDatabase" localSheetId="2" hidden="1">'SO 02 - Sklad'!$C$81:$K$201</definedName>
    <definedName name="_xlnm._FilterDatabase" localSheetId="3" hidden="1">'SO 03 - Vodní nádrž'!$C$81:$K$142</definedName>
    <definedName name="_xlnm._FilterDatabase" localSheetId="4" hidden="1">'SO 04 - SO 09 - Jímky'!$C$81:$K$129</definedName>
    <definedName name="_xlnm._FilterDatabase" localSheetId="5" hidden="1">'VRN - vedlejší rozpočtové...'!$C$81:$K$120</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Area" localSheetId="6">'SO - Zpevněné plochy'!$C$4:$J$39,'SO - Zpevněné plochy'!$C$45:$J$64,'SO - Zpevněné plochy'!$C$70:$K$113</definedName>
    <definedName name="_xlnm.Print_Area" localSheetId="1">'SO 01 - Kravín'!$C$4:$J$39,'SO 01 - Kravín'!$C$45:$J$64,'SO 01 - Kravín'!$C$70:$K$246</definedName>
    <definedName name="_xlnm.Print_Area" localSheetId="2">'SO 02 - Sklad'!$C$4:$J$39,'SO 02 - Sklad'!$C$45:$J$63,'SO 02 - Sklad'!$C$69:$K$201</definedName>
    <definedName name="_xlnm.Print_Area" localSheetId="3">'SO 03 - Vodní nádrž'!$C$4:$J$39,'SO 03 - Vodní nádrž'!$C$45:$J$63,'SO 03 - Vodní nádrž'!$C$69:$K$142</definedName>
    <definedName name="_xlnm.Print_Area" localSheetId="4">'SO 04 - SO 09 - Jímky'!$C$4:$J$39,'SO 04 - SO 09 - Jímky'!$C$45:$J$63,'SO 04 - SO 09 - Jímky'!$C$69:$K$129</definedName>
    <definedName name="_xlnm.Print_Area" localSheetId="5">'VRN - vedlejší rozpočtové...'!$C$4:$J$39,'VRN - vedlejší rozpočtové...'!$C$45:$J$63,'VRN - vedlejší rozpočtové...'!$C$69:$K$120</definedName>
    <definedName name="_xlnm.Print_Titles" localSheetId="0">'Rekapitulace stavby'!$52:$52</definedName>
    <definedName name="_xlnm.Print_Titles" localSheetId="1">'SO 01 - Kravín'!$82:$82</definedName>
    <definedName name="_xlnm.Print_Titles" localSheetId="2">'SO 02 - Sklad'!$81:$81</definedName>
    <definedName name="_xlnm.Print_Titles" localSheetId="3">'SO 03 - Vodní nádrž'!$81:$81</definedName>
    <definedName name="_xlnm.Print_Titles" localSheetId="4">'SO 04 - SO 09 - Jímky'!$81:$81</definedName>
    <definedName name="_xlnm.Print_Titles" localSheetId="5">'VRN - vedlejší rozpočtové...'!$81:$81</definedName>
    <definedName name="_xlnm.Print_Titles" localSheetId="6">'SO - Zpevněné plochy'!$82:$82</definedName>
  </definedNames>
  <calcPr calcId="191029"/>
  <extLst/>
</workbook>
</file>

<file path=xl/sharedStrings.xml><?xml version="1.0" encoding="utf-8"?>
<sst xmlns="http://schemas.openxmlformats.org/spreadsheetml/2006/main" count="5082" uniqueCount="758">
  <si>
    <t>Export Komplet</t>
  </si>
  <si>
    <t>VZ</t>
  </si>
  <si>
    <t>2.0</t>
  </si>
  <si>
    <t/>
  </si>
  <si>
    <t>False</t>
  </si>
  <si>
    <t>{deb6bf30-2754-4827-90dd-27eab17c5560}</t>
  </si>
  <si>
    <t>&gt;&gt;  skryté sloupce  &lt;&lt;</t>
  </si>
  <si>
    <t>0,01</t>
  </si>
  <si>
    <t>21</t>
  </si>
  <si>
    <t>15</t>
  </si>
  <si>
    <t>REKAPITULACE STAVBY</t>
  </si>
  <si>
    <t>v ---  níže se nacházejí doplnkové a pomocné údaje k sestavám  --- v</t>
  </si>
  <si>
    <t>Návod na vyplnění</t>
  </si>
  <si>
    <t>0,001</t>
  </si>
  <si>
    <t>Kód:</t>
  </si>
  <si>
    <t>160-20-2</t>
  </si>
  <si>
    <t>Měnit lze pouze buňky se žlutým podbarvením!
1) v Rekapitulaci stavby vyplňte údaje o Uchazeči (přenesou se do ostatních sestav i v jiných listech)
2) na vybraných listech vyplňte v sestavě Soupis prací ceny u položek</t>
  </si>
  <si>
    <t>Stavba:</t>
  </si>
  <si>
    <t>Demolice zemědělských staveb</t>
  </si>
  <si>
    <t>KSO:</t>
  </si>
  <si>
    <t>CC-CZ:</t>
  </si>
  <si>
    <t>Místo:</t>
  </si>
  <si>
    <t>Hradiště</t>
  </si>
  <si>
    <t>Datum:</t>
  </si>
  <si>
    <t>5. 8. 2020</t>
  </si>
  <si>
    <t>Zadavatel:</t>
  </si>
  <si>
    <t>IČ:</t>
  </si>
  <si>
    <t>Státní pozemkový úřad</t>
  </si>
  <si>
    <t>DIČ:</t>
  </si>
  <si>
    <t>Uchazeč:</t>
  </si>
  <si>
    <t>Vyplň údaj</t>
  </si>
  <si>
    <t>Projektant:</t>
  </si>
  <si>
    <t>05209072</t>
  </si>
  <si>
    <t>CreoPlan s.r.o.</t>
  </si>
  <si>
    <t>CZ05209072</t>
  </si>
  <si>
    <t>True</t>
  </si>
  <si>
    <t>Zpracovatel:</t>
  </si>
  <si>
    <t>Ing. Monika Bartoňková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</si>
  <si>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</si>
  <si>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</si>
  <si>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</si>
  <si>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</si>
  <si>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</si>
  <si>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</si>
  <si>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</si>
  <si>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</si>
  <si>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</si>
  <si>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</si>
  <si>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</si>
  <si>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</si>
  <si>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</si>
  <si>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</si>
  <si>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</si>
  <si>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</si>
  <si>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</si>
  <si>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</si>
  <si>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</si>
  <si>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</si>
  <si>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</si>
  <si>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</si>
  <si>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</si>
  <si>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</si>
  <si>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</si>
  <si>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</si>
  <si>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</si>
  <si>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</si>
  <si>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</si>
  <si>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</si>
  <si>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</si>
  <si>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</si>
  <si>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</si>
  <si>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</si>
  <si>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</si>
  <si>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</si>
  <si>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</si>
  <si>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</si>
  <si>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</si>
  <si>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</si>
  <si>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</si>
  <si>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</si>
  <si>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Kravín</t>
  </si>
  <si>
    <t>STA</t>
  </si>
  <si>
    <t>1</t>
  </si>
  <si>
    <t>{aa5a5df7-26b7-4c11-a9be-92cdcb9ebcdf}</t>
  </si>
  <si>
    <t>2</t>
  </si>
  <si>
    <t>SO 02</t>
  </si>
  <si>
    <t>Sklad</t>
  </si>
  <si>
    <t>{4fe79e9f-7615-41a0-b36a-63aae98dbb03}</t>
  </si>
  <si>
    <t>SO 03</t>
  </si>
  <si>
    <t>Vodní nádrž</t>
  </si>
  <si>
    <t>{91ce08a9-7134-4109-9e97-191362c711bb}</t>
  </si>
  <si>
    <t>SO 04 - SO 09</t>
  </si>
  <si>
    <t>Jímky</t>
  </si>
  <si>
    <t>{392cfc5c-3f33-43a4-a881-82a12ff0889a}</t>
  </si>
  <si>
    <t>VRN</t>
  </si>
  <si>
    <t>vedlejší rozpočtové náklady</t>
  </si>
  <si>
    <t>{33cb4cb3-d9c9-43d9-a290-4f154665d695}</t>
  </si>
  <si>
    <t>SO</t>
  </si>
  <si>
    <t>Zpevněné plochy</t>
  </si>
  <si>
    <t>{f16ce217-084d-4b97-868b-2723174ae842}</t>
  </si>
  <si>
    <t>KRYCÍ LIST SOUPISU PRACÍ</t>
  </si>
  <si>
    <t>Objekt:</t>
  </si>
  <si>
    <t>SO 01 - Kravín</t>
  </si>
  <si>
    <t>REKAPITULACE ČLENĚNÍ SOUPISU PRACÍ</t>
  </si>
  <si>
    <t>Kód dílu - Popis</t>
  </si>
  <si>
    <t>Cena celkem [CZK]</t>
  </si>
  <si>
    <t>-1</t>
  </si>
  <si>
    <t>HSV - Práce a dodávky HSV</t>
  </si>
  <si>
    <t xml:space="preserve">    1 - Zemní práce</t>
  </si>
  <si>
    <t xml:space="preserve">    9 - Ostatní konstrukce a práce, bourání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</si>
  <si>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</si>
  <si>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</si>
  <si>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</si>
  <si>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</si>
  <si>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</si>
  <si>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</si>
  <si>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</si>
  <si>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</si>
  <si>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</si>
  <si>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</si>
  <si>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</si>
  <si>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</si>
  <si>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</si>
  <si>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</si>
  <si>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</si>
  <si>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</si>
  <si>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</si>
  <si>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K</t>
  </si>
  <si>
    <t>997006512</t>
  </si>
  <si>
    <t>Vodorovné doprava suti s naložením a složením na skládku do 1 km</t>
  </si>
  <si>
    <t>t</t>
  </si>
  <si>
    <t>4</t>
  </si>
  <si>
    <t>1387523555</t>
  </si>
  <si>
    <t>PP</t>
  </si>
  <si>
    <t>Vodorovná doprava suti na skládku s naložením na dopravní prostředek a složením přes 100 m do 1 km</t>
  </si>
  <si>
    <t>PSC</t>
  </si>
  <si>
    <t xml:space="preserve">Poznámka k souboru cen:
1. Pro volbu ceny je rozhodující dopravní vzdálenost těžiště skládky a půdorysné plochy objektu.
</t>
  </si>
  <si>
    <t>VV</t>
  </si>
  <si>
    <t>"beton prostý"</t>
  </si>
  <si>
    <t>(42,8+850,884+129,55)*2,4</t>
  </si>
  <si>
    <t>"cihly děrované tl.80, 300, 380 a 450 mm"</t>
  </si>
  <si>
    <t>(19,648+19,68+69,322+209,095)*1,4</t>
  </si>
  <si>
    <t>"dřevo"</t>
  </si>
  <si>
    <t>(4,842+64,775+24,435)*0,7+10,809</t>
  </si>
  <si>
    <t>"železo"</t>
  </si>
  <si>
    <t>1,236</t>
  </si>
  <si>
    <t>"umakart"</t>
  </si>
  <si>
    <t>41,82*1,4</t>
  </si>
  <si>
    <t>Součet</t>
  </si>
  <si>
    <t>997006519</t>
  </si>
  <si>
    <t>Příplatek k vodorovnému přemístění suti na skládku ZKD 1 km přes 1 km</t>
  </si>
  <si>
    <t>CS ÚRS 2020 01</t>
  </si>
  <si>
    <t>1859025685</t>
  </si>
  <si>
    <t>Vodorovná doprava suti na skládku s naložením na dopravní prostředek a složením Příplatek k ceně za každý další i započatý 1 km</t>
  </si>
  <si>
    <t>"beton"2455,762*20 "km"</t>
  </si>
  <si>
    <t>"cihly děrované" 444,843*20 "km"</t>
  </si>
  <si>
    <t>"dřevo" (65,836+10,809)*20"km"</t>
  </si>
  <si>
    <t>"železo" 1,236*20"km"</t>
  </si>
  <si>
    <t>"umakart" 58,548*20"km"</t>
  </si>
  <si>
    <t>3</t>
  </si>
  <si>
    <t>R01</t>
  </si>
  <si>
    <t>Prodej ocelového odpadu - sběrné suroviny</t>
  </si>
  <si>
    <t>kg</t>
  </si>
  <si>
    <t>1273835659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</si>
  <si>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</si>
  <si>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-1236,23</t>
  </si>
  <si>
    <t>997013601</t>
  </si>
  <si>
    <t>Poplatek za uložení na skládce (skládkovné) stavebního odpadu betonového kód odpadu 17 01 01</t>
  </si>
  <si>
    <t>-1112321227</t>
  </si>
  <si>
    <t>Poplatek za uložení stavebního odpadu na skládce (skládkovné) z prostého betonu zatříděného do Katalogu odpadů pod kódem 17 01 01</t>
  </si>
  <si>
    <t>2455,762</t>
  </si>
  <si>
    <t>5</t>
  </si>
  <si>
    <t>997013603</t>
  </si>
  <si>
    <t>Poplatek za uložení na skládce (skládkovné) stavebního odpadu cihelného kód odpadu 17 01 02</t>
  </si>
  <si>
    <t>-1128437895</t>
  </si>
  <si>
    <t>Poplatek za uložení stavebního odpadu na skládce (skládkovné) cihelného zatříděného do Katalogu odpadů pod kódem 17 01 02</t>
  </si>
  <si>
    <t>444,843</t>
  </si>
  <si>
    <t>6</t>
  </si>
  <si>
    <t>997013811</t>
  </si>
  <si>
    <t>Poplatek za uložení na skládce (skládkovné) stavebního odpadu dřevěného kód odpadu 17 02 01</t>
  </si>
  <si>
    <t>1587878562</t>
  </si>
  <si>
    <t>Poplatek za uložení stavebního odpadu na skládce (skládkovné) dřevěného zatříděného do Katalogu odpadů pod kódem 17 02 01</t>
  </si>
  <si>
    <t>96,08*2,5*450/1000*0,1</t>
  </si>
  <si>
    <t>5,28</t>
  </si>
  <si>
    <t>7</t>
  </si>
  <si>
    <t>997013813</t>
  </si>
  <si>
    <t>Poplatek za uložení na skládce (skládkovné) stavebního odpadu kód odpadu 17 09</t>
  </si>
  <si>
    <t>1820120460</t>
  </si>
  <si>
    <t>Poplatek za uložení stavebního odpadu na skládce (skládkovné) zatříděného do Katalogu odpadů pod kódem 17 09</t>
  </si>
  <si>
    <t>8</t>
  </si>
  <si>
    <t>997013821</t>
  </si>
  <si>
    <t>Poplatek za uložení na skládce (skládkovné) stavebního odpadu s obsahem azbestu kód odpadu 17 06 05</t>
  </si>
  <si>
    <t>1089900324</t>
  </si>
  <si>
    <t>Poplatek za uložení stavebního odpadu na skládce (skládkovné) ze stavebních materiálů obsahujících azbest zatříděných do Katalogu odpadů pod kódem 17 06 05</t>
  </si>
  <si>
    <t>8,912</t>
  </si>
  <si>
    <t>Zemní práce</t>
  </si>
  <si>
    <t>9</t>
  </si>
  <si>
    <t>111211101</t>
  </si>
  <si>
    <t>Odstranění křovin a stromů průměru kmene do 100 mm i s kořeny sklonu terénu do 1:5 ručně</t>
  </si>
  <si>
    <t>m2</t>
  </si>
  <si>
    <t>-643114430</t>
  </si>
  <si>
    <t>Odstranění křovin a stromů s odstraněním kořenů ručně průměru kmene do 100 mm jakékoliv plochy v rovině nebo ve svahu o sklonu do 1:5</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</si>
  <si>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</si>
  <si>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31*0,5</t>
  </si>
  <si>
    <t>15,32*1,5</t>
  </si>
  <si>
    <t>50,4*1</t>
  </si>
  <si>
    <t>7,2</t>
  </si>
  <si>
    <t>Ostatní konstrukce a práce, bourání</t>
  </si>
  <si>
    <t>10</t>
  </si>
  <si>
    <t>741421811x</t>
  </si>
  <si>
    <t>Demontáž bleskosvodné soustavy</t>
  </si>
  <si>
    <t>soubor</t>
  </si>
  <si>
    <t>366305194</t>
  </si>
  <si>
    <t>Demontáž hromosvodného vedení</t>
  </si>
  <si>
    <t>11</t>
  </si>
  <si>
    <t>712300831</t>
  </si>
  <si>
    <t>Odstranění střešní krytiny střech do 10° jednovrstvé - azbest</t>
  </si>
  <si>
    <t>1024</t>
  </si>
  <si>
    <t>1323978426</t>
  </si>
  <si>
    <t>Odstranění ze střech plochých do 10° krytiny povlakové jednovrstvé</t>
  </si>
  <si>
    <t>P</t>
  </si>
  <si>
    <t>Poznámka k položce:
Uvedená cena zahrnuje: 
- zpracování hlášení pracís azbestem dle zákona 258/2000 Sb. a vyhlášky 432/20003 Sb. a jeho předložení k posouzení orgánům ochrany věřejného zdraví
- vytvoření kontrolního pásma pro realizaci a provoz
- ošetření azbestového materálu encapsulanty
-demontáž azbestu
- zabalení odpadu, označení dle legislativních předpisů
- pomůcky a vybavení pro pracovníky</t>
  </si>
  <si>
    <t>12</t>
  </si>
  <si>
    <t>764004801</t>
  </si>
  <si>
    <t>Demontáž podokapního žlabu do suti</t>
  </si>
  <si>
    <t>m</t>
  </si>
  <si>
    <t>540482001</t>
  </si>
  <si>
    <t>Demontáž klempířských konstrukcí žlabu podokapního do suti</t>
  </si>
  <si>
    <t>13</t>
  </si>
  <si>
    <t>764002801</t>
  </si>
  <si>
    <t>Demontáž závětrné lišty do suti</t>
  </si>
  <si>
    <t>925547006</t>
  </si>
  <si>
    <t>Demontáž klempířských konstrukcí závětrné lišty do suti</t>
  </si>
  <si>
    <t>14</t>
  </si>
  <si>
    <t>762341811</t>
  </si>
  <si>
    <t>Demontáž bednění střech z prken</t>
  </si>
  <si>
    <t>-583570354</t>
  </si>
  <si>
    <t>Demontáž bednění a laťování bednění střech rovných, obloukových, sklonu do 60° se všemi nadstřešními konstrukcemi z prken hrubých, hoblovaných tl. do 32 mm</t>
  </si>
  <si>
    <t>102,33+7,68+4,55+1,03+9,05+4,91</t>
  </si>
  <si>
    <t>762331811</t>
  </si>
  <si>
    <t>Demontáž vázaných kcí krovů z hranolů průřezové plochy do 120 cm2</t>
  </si>
  <si>
    <t>-1049153750</t>
  </si>
  <si>
    <t>Demontáž vázaných konstrukcí krovů sklonu do 60° z hranolů, hranolků, fošen, průřezové plochy do 120 cm2</t>
  </si>
  <si>
    <t>"16,3+7,8+7,8+6,9+6,9"</t>
  </si>
  <si>
    <t>38,8*28</t>
  </si>
  <si>
    <t>16</t>
  </si>
  <si>
    <t>962084121</t>
  </si>
  <si>
    <t>Bourání příček deskových sádrových typu rabicka tl do 50 mm</t>
  </si>
  <si>
    <t>2002518851</t>
  </si>
  <si>
    <t>Bourání zdiva příček nebo vybourání otvorů deskových a sádrových potažených rabicovým pletivem nebo bez pletiva sádrokartonových bez kovové konstrukce, umakartových, sololitových, tl. do 50 mm</t>
  </si>
  <si>
    <t>4,8*2,55+6*2,55+11*2,55+11*2,55</t>
  </si>
  <si>
    <t>17</t>
  </si>
  <si>
    <t>962031132</t>
  </si>
  <si>
    <t>Bourání příček z cihel dutých na MVC tl do 100 mm</t>
  </si>
  <si>
    <t>-165361999</t>
  </si>
  <si>
    <t>Bourání příček z cihel, tvárnic nebo příčkovek z cihel pálených, plných nebo dutých na maltu vápennou nebo vápenocementovou, tl. do 100 mm</t>
  </si>
  <si>
    <t>3,07*4*2</t>
  </si>
  <si>
    <t>18</t>
  </si>
  <si>
    <t>962042321</t>
  </si>
  <si>
    <t>Bourání zdiva nadzákladového z betonu prostého přes 1 m3</t>
  </si>
  <si>
    <t>m3</t>
  </si>
  <si>
    <t>-18262273</t>
  </si>
  <si>
    <t>Bourání zdiva z betonu prostého nadzákladového objemu přes 1 m3</t>
  </si>
  <si>
    <t xml:space="preserve">Poznámka k souboru cen:
1. Bourání pilířů o průřezu přes 0,36 m2 se oceňuje cenami -2320 a - 2321 jako bourání zdiva nadzákladového z betonu prostého.
</t>
  </si>
  <si>
    <t>87,45*0,5*0,45*2+15,32*0,5*0,45</t>
  </si>
  <si>
    <t>19</t>
  </si>
  <si>
    <t>962032432</t>
  </si>
  <si>
    <t>Bourání zdiva cihelných z dutých nebo plných cihel pálených i nepálených na MV nebo MVC přes 1 m3</t>
  </si>
  <si>
    <t>2133497630</t>
  </si>
  <si>
    <t>Bourání zdiva nadzákladového z cihel nebo tvárnic z dutých cihel nebo tvárnic pálených nebo nepálených, na maltu vápennou nebo vápenocementovou, objemu přes 1 m3</t>
  </si>
  <si>
    <t xml:space="preserve">Poznámka k souboru cen:
1. Bourání pilířů o průřezu přes 0,36 m2 se oceňuje příslušnými cenami -2230, -2231, -2240, -2241,-2253 a -2254 jako bourání zdiva nadzákladového cihelného.
</t>
  </si>
  <si>
    <t>"zdivo tl. 300 mm"</t>
  </si>
  <si>
    <t>3,07*0,3*4</t>
  </si>
  <si>
    <t>((4,93*4)-(0,9*2,02)-(0,7*2,02))*0,3</t>
  </si>
  <si>
    <t>((4,93*4)-(0,9*2,02)-(0,7*2,02*2))*0,3</t>
  </si>
  <si>
    <t>0,84*0,3*4</t>
  </si>
  <si>
    <t>1,53*0,3*4</t>
  </si>
  <si>
    <t>Mezisoučet</t>
  </si>
  <si>
    <t>"zdivo tl. 380 mm"</t>
  </si>
  <si>
    <t>((10,07*4)-(0,9*0,62*3)-(0,9*2,02))*0,38</t>
  </si>
  <si>
    <t>0,3*0,3*10,07*2</t>
  </si>
  <si>
    <t>((10,07*4)-(0,9*0,62*3))*0,38</t>
  </si>
  <si>
    <t>((14,56*4)-(0,83*0,6*2)-(0,89*1,5*4)-(3,0*3,3))*0,38</t>
  </si>
  <si>
    <t>15,86*0,38*0,25*2</t>
  </si>
  <si>
    <t>(15,86*0,38*1,5)</t>
  </si>
  <si>
    <t>((14,56*4)-(3,0*3,3*3))*0,38</t>
  </si>
  <si>
    <t>"zdivo tl. 450 mm"</t>
  </si>
  <si>
    <t>((6*4)+(1,1*1,5)+(2*0,2)+(2*1,5)+(11*1,5)+(15*1,5)+(3,4*0,2)+(10*1,5)+(1,5*1,5)+(1,5*0,2)+(9*1,5)+(4,1*3-1*2,02)+(8,2*1,5)+(9,4*0,5)+(3,7*1,5))*0,45</t>
  </si>
  <si>
    <t>14,42*1,5*0,5</t>
  </si>
  <si>
    <t>((4,8*1,5)+(7,58)+(8,5*1,5)+(9,3*1,0)+(7,6*1)+(4*1,5)+(3*2,3-1*2,02)+(6,5*1,5)+(14*0,5)+(5*1,5)+(4,2*3-1*2,02)+(6,4*1,5)+(7,7*1)+(6,9*1,5))*0,45</t>
  </si>
  <si>
    <t>1*87,45*0,45*2+15,32*0,45</t>
  </si>
  <si>
    <t>"přirážka 20%" 298,097*0,2</t>
  </si>
  <si>
    <t>20</t>
  </si>
  <si>
    <t>968062245</t>
  </si>
  <si>
    <t>Vybourání dřevěných rámů oken jednoduchých včetně křídel pl do 2 m2</t>
  </si>
  <si>
    <t>431897800</t>
  </si>
  <si>
    <t>Vybourání dřevěných rámů oken s křídly, dveřních zárubní, vrat, stěn, ostění nebo obkladů rámů oken s křídly jednoduchých, plochy do 2 m2</t>
  </si>
  <si>
    <t xml:space="preserve">Poznámka k souboru cen:
1. V cenách -2244 až -2747 jsou započteny i náklady na vyvěšení křídel.
</t>
  </si>
  <si>
    <t>0,89*1,5*4</t>
  </si>
  <si>
    <t>968062244</t>
  </si>
  <si>
    <t>Vybourání dřevěných rámů oken jednoduchých včetně křídel pl do 1 m2</t>
  </si>
  <si>
    <t>1988587856</t>
  </si>
  <si>
    <t>Vybourání dřevěných rámů oken s křídly, dveřních zárubní, vrat, stěn, ostění nebo obkladů rámů oken s křídly jednoduchých, plochy do 1 m2</t>
  </si>
  <si>
    <t>0,83*0,6*2</t>
  </si>
  <si>
    <t>0,9*0,62*6</t>
  </si>
  <si>
    <t>22</t>
  </si>
  <si>
    <t>968072455</t>
  </si>
  <si>
    <t>Vybourání kovových dveřních zárubní pl do 2 m2</t>
  </si>
  <si>
    <t>1197041241</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</si>
  <si>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</si>
  <si>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</si>
  <si>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1*2,02*4</t>
  </si>
  <si>
    <t>0,9*2,02*3</t>
  </si>
  <si>
    <t>0,7*2,02*3</t>
  </si>
  <si>
    <t>23</t>
  </si>
  <si>
    <t>968072559</t>
  </si>
  <si>
    <t>Vybourání kovových vrat pl přes 5 m2</t>
  </si>
  <si>
    <t>-1861791509</t>
  </si>
  <si>
    <t>Vybourání kovových rámů oken s křídly, dveřních zárubní, vrat, stěn, ostění nebo obkladů vrat, mimo posuvných a skládacích, plochy přes 5 m2</t>
  </si>
  <si>
    <t>3*3,3*4</t>
  </si>
  <si>
    <t>24</t>
  </si>
  <si>
    <t>965081413</t>
  </si>
  <si>
    <t>Bourání podlah litých plochy přes 1 m2</t>
  </si>
  <si>
    <t>-2111387281</t>
  </si>
  <si>
    <t>Bourání litých podlah xylolitových, plochy přes 1 m2</t>
  </si>
  <si>
    <t xml:space="preserve">Poznámka k souboru cen:
1. Odsekání soklíků se oceňuje cenami souboru cen 965 08.
</t>
  </si>
  <si>
    <t>25</t>
  </si>
  <si>
    <t>961044111</t>
  </si>
  <si>
    <t>Bourání základů z betonu prostého</t>
  </si>
  <si>
    <t>1752506471</t>
  </si>
  <si>
    <t>Bourání základů z betonu prostého</t>
  </si>
  <si>
    <t>0,9*0,6*10,07*2</t>
  </si>
  <si>
    <t>0,9*0,6*15,32*2</t>
  </si>
  <si>
    <t>0,9*0,5*7,83</t>
  </si>
  <si>
    <t>0,9*0,5*10,7</t>
  </si>
  <si>
    <t>0,7*0,6*32,9</t>
  </si>
  <si>
    <t>6,279*87,45</t>
  </si>
  <si>
    <t>0,2*1261,03</t>
  </si>
  <si>
    <t>Vedlejší rozpočtové náklady</t>
  </si>
  <si>
    <t>SO 02 - Sklad</t>
  </si>
  <si>
    <t>-294904565</t>
  </si>
  <si>
    <t>"cihly" 106,227*20"km"</t>
  </si>
  <si>
    <t>"beton" 184,926*20"km"</t>
  </si>
  <si>
    <t>"dřevo" 5*20"km"</t>
  </si>
  <si>
    <t>1562802361</t>
  </si>
  <si>
    <t>"cihly" (19,12+15,194+24,701)*1,8</t>
  </si>
  <si>
    <t>"beton" (31,94+56,12)*2,1</t>
  </si>
  <si>
    <t>"dřevo"5</t>
  </si>
  <si>
    <t>1888872760</t>
  </si>
  <si>
    <t>-573191768</t>
  </si>
  <si>
    <t>649958036</t>
  </si>
  <si>
    <t>1406225158</t>
  </si>
  <si>
    <t>585762180</t>
  </si>
  <si>
    <t>15,13*1+4,9*0,3*15,13*0,3</t>
  </si>
  <si>
    <t>1963944778</t>
  </si>
  <si>
    <t>15,13*4,9</t>
  </si>
  <si>
    <t>1629537005</t>
  </si>
  <si>
    <t>595064770</t>
  </si>
  <si>
    <t>-128833718</t>
  </si>
  <si>
    <t>15,33*6</t>
  </si>
  <si>
    <t>5*15</t>
  </si>
  <si>
    <t>962032314</t>
  </si>
  <si>
    <t>Bourání pilířů cihelných z dutých nebo plných cihel pálených i nepálených na jakoukoli maltu</t>
  </si>
  <si>
    <t>-1003283831</t>
  </si>
  <si>
    <t>Bourání zdiva nadzákladového z cihel nebo tvárnic pilířů cihelných průřezu do 0,36 m2</t>
  </si>
  <si>
    <t>0,4*0,4*2</t>
  </si>
  <si>
    <t>Bourání příček z cihel pálených na MVC tl do 100 mm</t>
  </si>
  <si>
    <t>-351293453</t>
  </si>
  <si>
    <t>2*(4,0*1,94)+4*0,9</t>
  </si>
  <si>
    <t>962032231</t>
  </si>
  <si>
    <t>Bourání zdiva z cihel pálených nebo vápenopískových na MV nebo MVC přes 1 m3</t>
  </si>
  <si>
    <t>418067905</t>
  </si>
  <si>
    <t>Bourání zdiva nadzákladového z cihel nebo tvárnic z cihel pálených nebo vápenopískových, na maltu vápennou nebo vápenocementovou, objemu přes 1 m3</t>
  </si>
  <si>
    <t>0,65*1,1*0,45</t>
  </si>
  <si>
    <t>0,65*2,26*0,45</t>
  </si>
  <si>
    <t>0,65*1,6*0,45</t>
  </si>
  <si>
    <t>15,13*1,3*0,45</t>
  </si>
  <si>
    <t>4,9*1,3*0,45</t>
  </si>
  <si>
    <t>"+10%"13,813*0,1</t>
  </si>
  <si>
    <t>962042521</t>
  </si>
  <si>
    <t>Bourání zdiva nadzákladového z lehčeného betonu přes 1 m3 keramzitové tvárnice</t>
  </si>
  <si>
    <t>1555196329</t>
  </si>
  <si>
    <t>Bourání zdiva z lehčeného betonu nadzákladového objemu přes 1 m3</t>
  </si>
  <si>
    <t>15,13*1,9*0,45</t>
  </si>
  <si>
    <t>1,55*1,5*0,45</t>
  </si>
  <si>
    <t>4,0*2,0*0,45-1,4*0,6</t>
  </si>
  <si>
    <t>15,13*2,5*0,45-2*(0,9*2,02)-2,06*1,4-1,4*1,4-1,4*2,02</t>
  </si>
  <si>
    <t>"+10%"22,455*0,1</t>
  </si>
  <si>
    <t>594296077</t>
  </si>
  <si>
    <t>0,6*1,4</t>
  </si>
  <si>
    <t>-1572686337</t>
  </si>
  <si>
    <t>1,4*1,4</t>
  </si>
  <si>
    <t>968062246</t>
  </si>
  <si>
    <t>Vybourání dřevěných rámů oken jednoduchých včetně křídel pl do 4 m2</t>
  </si>
  <si>
    <t>-1892852174</t>
  </si>
  <si>
    <t>Vybourání dřevěných rámů oken s křídly, dveřních zárubní, vrat, stěn, ostění nebo obkladů rámů oken s křídly jednoduchých, plochy do 4 m2</t>
  </si>
  <si>
    <t>2,06*1,4</t>
  </si>
  <si>
    <t>2074588064</t>
  </si>
  <si>
    <t>"1.01"4,6*4</t>
  </si>
  <si>
    <t>"1.02"3,93*4</t>
  </si>
  <si>
    <t>"1.03"5,5*4</t>
  </si>
  <si>
    <t>-1226472009</t>
  </si>
  <si>
    <t>2*(0,9*0,6*15,13)</t>
  </si>
  <si>
    <t>2*(0,9*0,6*4,9)</t>
  </si>
  <si>
    <t>0,2*13,93*3,7</t>
  </si>
  <si>
    <t>968062455</t>
  </si>
  <si>
    <t>Vybourání dřevěných dveřních zárubní pl do 2 m2</t>
  </si>
  <si>
    <t>-1091665469</t>
  </si>
  <si>
    <t>Vybourání dřevěných rámů oken s křídly, dveřních zárubní, vrat, stěn, ostění nebo obkladů dveřních zárubní, plochy do 2 m2</t>
  </si>
  <si>
    <t>0,9*2,02*2</t>
  </si>
  <si>
    <t>968062456</t>
  </si>
  <si>
    <t>Vybourání dřevěných dveřních zárubní pl přes 2 m2</t>
  </si>
  <si>
    <t>-2035172490</t>
  </si>
  <si>
    <t>Vybourání dřevěných rámů oken s křídly, dveřních zárubní, vrat, stěn, ostění nebo obkladů dveřních zárubní, plochy přes 2 m2</t>
  </si>
  <si>
    <t>1,4*2,828</t>
  </si>
  <si>
    <t>SO 03 - Vodní nádrž</t>
  </si>
  <si>
    <t>-1369999171</t>
  </si>
  <si>
    <t xml:space="preserve">"železobeton" </t>
  </si>
  <si>
    <t>"2*(5*5,5+5*5,5)*0,7"</t>
  </si>
  <si>
    <t>"2*(3,3*5,5+4*5,5)*0,7"</t>
  </si>
  <si>
    <t>"2*15*0,7*0,7"</t>
  </si>
  <si>
    <t>"12*0,7*0,7+12*1,4*0,7"</t>
  </si>
  <si>
    <t>"4*5*0,7"</t>
  </si>
  <si>
    <t>179,550*2,5</t>
  </si>
  <si>
    <t>0,244</t>
  </si>
  <si>
    <t>-1721403110</t>
  </si>
  <si>
    <t>(492,475"železobeton"+0,244"železo")*20</t>
  </si>
  <si>
    <t>5 "dřevo" *20</t>
  </si>
  <si>
    <t>Prodej ocelového obpadu - sběrné suroviny</t>
  </si>
  <si>
    <t>114909872</t>
  </si>
  <si>
    <t>"28*2+15*2+24*2+10*2"</t>
  </si>
  <si>
    <t>154*1,59</t>
  </si>
  <si>
    <t>997013602</t>
  </si>
  <si>
    <t>Poplatek za uložení na skládce (skládkovné) stavebního odpadu železobetonového kód odpadu 17 01 01</t>
  </si>
  <si>
    <t>-263331381</t>
  </si>
  <si>
    <t>Poplatek za uložení stavebního odpadu na skládce (skládkovné) z armovaného betonu zatříděného do Katalogu odpadů pod kódem 17 01 01</t>
  </si>
  <si>
    <t>436814308</t>
  </si>
  <si>
    <t xml:space="preserve">Poplatek za uložení stavebního odpadu na skládce (skládkovné) dřevěného zatříděného do Katalogu odpadů pod kódem 17 02 01.
Jedná se o kmeny a větve ze stromů.
</t>
  </si>
  <si>
    <t>952905111</t>
  </si>
  <si>
    <t>Čerpání vody ze zatopených prostor</t>
  </si>
  <si>
    <t>hod</t>
  </si>
  <si>
    <t>-1861787348</t>
  </si>
  <si>
    <t>Čištění objektů po zatopení nebo záplavách čerpání vody.
Voda bude odčerpána do zeleně.</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</si>
  <si>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3. Odvoz odpadu se ocení položkami odvozu suti ceníku 801-3. Pokud není stanovena hmotnost odpadu, určí se individuálně.
</t>
  </si>
  <si>
    <t>111111104</t>
  </si>
  <si>
    <t>Odstranění rákosu ručně</t>
  </si>
  <si>
    <t>-1054035889</t>
  </si>
  <si>
    <t>Odstranění travin a rákosu ručně rákosu pro jakoukoliv plochu</t>
  </si>
  <si>
    <t xml:space="preserve">Poznámka k souboru cen:
1. Ceny nelze použít pro plochy, pro něž se oceňuje odstranění křovin cenami souboru 111 2 Odstranění křovin a stromů s odstraněním kořenů.
2. Travinami se rozumějí také všechny zemědělské plodiny kromě vinné révy, chmele, maliní apod., tyto se považují za křoviny.
3. V cenách jsou započteny i náklady na případné nutné přemístění a uložení porostu na hromady na vzdálenost do 50 m nebo naložení na dopravní prostředek.
4. Množství jednotek se určí samostatně za každý objekt v m2 půdorysné plochy, z níž má být porost odstraněn.
</t>
  </si>
  <si>
    <t>1251585177</t>
  </si>
  <si>
    <t>767161811</t>
  </si>
  <si>
    <t>Demontáž zábradlí rovného rozebíratelného hmotnosti 1m zábradlí do 20 kg do suti</t>
  </si>
  <si>
    <t>-1901083602</t>
  </si>
  <si>
    <t>Demontáž zábradlí do suti rovného rozebíratelný spoj hmotnosti 1 m zábradlí do 20 kg</t>
  </si>
  <si>
    <t>14+14+12+12</t>
  </si>
  <si>
    <t>962052211</t>
  </si>
  <si>
    <t>Bourání zdiva nadzákladového ze ŽB přes 1 m3</t>
  </si>
  <si>
    <t>265564025</t>
  </si>
  <si>
    <t>Bourání zdiva železobetonového nadzákladového, objemu přes 1 m3</t>
  </si>
  <si>
    <t xml:space="preserve">Poznámka k souboru cen:
1. Bourání pilířů o průřezu přes 0,36 m2 se oceňuje cenami - 2210 a -2211 jako bourání zdiva nadzákladového železobetonového.
</t>
  </si>
  <si>
    <t>4*5*5,5*0,7</t>
  </si>
  <si>
    <t>2*(3,3*5,5+4*5,5)*0,7</t>
  </si>
  <si>
    <t>2*15*0,7*0,7</t>
  </si>
  <si>
    <t>12*0,7*0,7+12*1,4*0,7</t>
  </si>
  <si>
    <t>4*5*0,7</t>
  </si>
  <si>
    <t>SO 04 - SO 09 - Jímky</t>
  </si>
  <si>
    <t>997013602x</t>
  </si>
  <si>
    <t>Odvoz a likvidace vyčerpané vody</t>
  </si>
  <si>
    <t>-573844755</t>
  </si>
  <si>
    <t xml:space="preserve">Odvoz a likvidace vyčerpané vody
</t>
  </si>
  <si>
    <t>((17*4,6*2,0)+(11*1,7*2,0)*3+(3,5*2*2,0)*2)*1,2</t>
  </si>
  <si>
    <t>1413603794</t>
  </si>
  <si>
    <t>-1500895125</t>
  </si>
  <si>
    <t>"železobeton" 708,307*20 "km"</t>
  </si>
  <si>
    <t>-1603974661</t>
  </si>
  <si>
    <t>"železobeton" 708,307</t>
  </si>
  <si>
    <t>-234371001</t>
  </si>
  <si>
    <t>952905121</t>
  </si>
  <si>
    <t>Čerpání fekálií</t>
  </si>
  <si>
    <t>-2054664062</t>
  </si>
  <si>
    <t>Čištění objektů po zatopení nebo záplavách čerpání fekálií</t>
  </si>
  <si>
    <t>961055111</t>
  </si>
  <si>
    <t>Bourání základů ze ŽB</t>
  </si>
  <si>
    <t>-2016621626</t>
  </si>
  <si>
    <t>Bourání základů z betonu železového</t>
  </si>
  <si>
    <t>"jímka SO 04 a SO 05"</t>
  </si>
  <si>
    <t>3,5*3,6*0,4*2</t>
  </si>
  <si>
    <t>2*3,6*0,4*2</t>
  </si>
  <si>
    <t>3,5*2*0,4*2</t>
  </si>
  <si>
    <t>21,44*2</t>
  </si>
  <si>
    <t>"jímka SO 06"</t>
  </si>
  <si>
    <t>17*3,2*0,3*2</t>
  </si>
  <si>
    <t>4,6*3,2*0,3*2</t>
  </si>
  <si>
    <t>17*4,6*0,3*2</t>
  </si>
  <si>
    <t>"jímka SO 07, SO 08 a SO 09"</t>
  </si>
  <si>
    <t>11*3,2*0,3*2</t>
  </si>
  <si>
    <t>1,7*3,2*0,3*2</t>
  </si>
  <si>
    <t>11*1,7*0,3*2</t>
  </si>
  <si>
    <t>35,604*3</t>
  </si>
  <si>
    <t>VRN - vedlejší rozpočtové náklady</t>
  </si>
  <si>
    <t>174151101</t>
  </si>
  <si>
    <t>Zásyp jam, šachet rýh nebo kolem objektů sypaninou se zhutněním</t>
  </si>
  <si>
    <t>1668339613</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</si>
  <si>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</si>
  <si>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</si>
  <si>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"SO 01"515,696</t>
  </si>
  <si>
    <t>"SO 02"45,69</t>
  </si>
  <si>
    <t>"SO 03"407,333</t>
  </si>
  <si>
    <t>"SO 04 - SO 09" 489,39</t>
  </si>
  <si>
    <t>"zpevněné komunikace" 1163,7</t>
  </si>
  <si>
    <t>181451121</t>
  </si>
  <si>
    <t>Založení lučního trávníku výsevem plochy přes 1000 m2 v rovině a ve svahu do 1:5</t>
  </si>
  <si>
    <t>56832445</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</si>
  <si>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</si>
  <si>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</si>
  <si>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181951112</t>
  </si>
  <si>
    <t>Úprava pláně v hornině třídy těžitelnosti I, skupiny 1 až 3 se zhutněním</t>
  </si>
  <si>
    <t>-844867735</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</si>
  <si>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</si>
  <si>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</si>
  <si>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M</t>
  </si>
  <si>
    <t>10364100</t>
  </si>
  <si>
    <t>zemina pro terénní úpravy - tříděná</t>
  </si>
  <si>
    <t>-83499479</t>
  </si>
  <si>
    <t>"SO 01"1031,392</t>
  </si>
  <si>
    <t>"SO 02"91,38</t>
  </si>
  <si>
    <t>"SO 03"814,666</t>
  </si>
  <si>
    <t>"SO 04 - SO 09"978,78</t>
  </si>
  <si>
    <t>"zpevněné plochy" 2327,4</t>
  </si>
  <si>
    <t>00572470</t>
  </si>
  <si>
    <t>osivo směs travní univerzál</t>
  </si>
  <si>
    <t>-104303726</t>
  </si>
  <si>
    <t>30</t>
  </si>
  <si>
    <t>032103000</t>
  </si>
  <si>
    <t>Náklady na stavební buňky</t>
  </si>
  <si>
    <t>1657338351</t>
  </si>
  <si>
    <t>032903000</t>
  </si>
  <si>
    <t>Náklady na provoz a údržbu vybavení staveniště</t>
  </si>
  <si>
    <t>1957166716</t>
  </si>
  <si>
    <t>034103000</t>
  </si>
  <si>
    <t>Oplocení staveniště</t>
  </si>
  <si>
    <t>-454097921</t>
  </si>
  <si>
    <t>034503000</t>
  </si>
  <si>
    <t>Informační tabule na staveništi</t>
  </si>
  <si>
    <t>-1569060309</t>
  </si>
  <si>
    <t>SO - Zpevněné plochy</t>
  </si>
  <si>
    <t xml:space="preserve">NEZ - </t>
  </si>
  <si>
    <t xml:space="preserve">    VRN - Vedlejší rozpočtové náklady</t>
  </si>
  <si>
    <t>111111101</t>
  </si>
  <si>
    <t>Odstranění travin v rovině nebo ve svahu do 1:5 ručně</t>
  </si>
  <si>
    <t>1360680269</t>
  </si>
  <si>
    <t>Odstranění travin a rákosu ručně travin pro jakoukoli plochu v rovině nebo ve svahu sklonu do 1:5</t>
  </si>
  <si>
    <t>113107166</t>
  </si>
  <si>
    <t>Odstranění podkladu z kameniva drceného se štěrkem tl 450 mm strojně pl přes 50 do 200 m2</t>
  </si>
  <si>
    <t>962910973</t>
  </si>
  <si>
    <t>Odstranění podkladů nebo krytů strojně plochy jednotlivě přes 50 m2 do 200 m2 s přemístěním hmot na skládku na vzdálenost do 20 m nebo s naložením na dopravní prostředek z kameniva hrubého drceného se štětem, o tl. vrstvy přes 250 do 450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</si>
  <si>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</si>
  <si>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113107231</t>
  </si>
  <si>
    <t>Odstranění podkladu z betonu prostého tl 150 mm strojně pl přes 200 m2</t>
  </si>
  <si>
    <t>-1251816451</t>
  </si>
  <si>
    <t>Odstranění podkladů nebo krytů strojně plochy jednotlivě přes 200 m2 s přemístěním hmot na skládku na vzdálenost do 20 m nebo s naložením na dopravní prostředek z betonu prostého, o tl. vrstvy přes 100 do 150 mm</t>
  </si>
  <si>
    <t>NEZ</t>
  </si>
  <si>
    <t>964634513</t>
  </si>
  <si>
    <t>"beton"1218,352</t>
  </si>
  <si>
    <t>"štěrk"80,740</t>
  </si>
  <si>
    <t>-1829995748</t>
  </si>
  <si>
    <t>1299,092*20</t>
  </si>
  <si>
    <t>782958189</t>
  </si>
  <si>
    <t>997013655</t>
  </si>
  <si>
    <t>Poplatek za uložení na skládce (skládkovné) zeminy a kamení kód odpadu 17 05 04</t>
  </si>
  <si>
    <t>-2028451985</t>
  </si>
  <si>
    <t>Poplatek za uložení stavebního odpadu na skládce (skládkovné) zeminy a kamení zatříděného do Katalogu odpadů pod kódem 17 05 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</si>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</sst>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4" borderId="0" xfId="0" applyFont="1" applyFill="1" applyAlignment="1">
      <alignment horizontal="left" vertical="center"/>
    </xf>
    <xf numFmtId="0" fontId="0" fillId="4" borderId="0" xfId="0" applyFont="1" applyFill="1" applyAlignment="1" applyProtection="1">
      <alignment vertical="center"/>
      <protection locked="0"/>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7"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8" fillId="0" borderId="0" xfId="0" applyFont="1" applyAlignment="1">
      <alignment horizontal="left"/>
    </xf>
    <xf numFmtId="4" fontId="8" fillId="0" borderId="0" xfId="0" applyNumberFormat="1" applyFont="1" applyAlignment="1">
      <alignment/>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9" fillId="0" borderId="19" xfId="0" applyFont="1" applyBorder="1" applyAlignment="1">
      <alignment/>
    </xf>
    <xf numFmtId="0" fontId="9" fillId="0" borderId="20" xfId="0" applyFont="1" applyBorder="1" applyAlignment="1">
      <alignment/>
    </xf>
    <xf numFmtId="166" fontId="9" fillId="0" borderId="20" xfId="0" applyNumberFormat="1" applyFont="1" applyBorder="1" applyAlignment="1">
      <alignment/>
    </xf>
    <xf numFmtId="166" fontId="9" fillId="0" borderId="21" xfId="0" applyNumberFormat="1" applyFont="1" applyBorder="1" applyAlignment="1">
      <alignment/>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43" fillId="0" borderId="0" xfId="0" applyFont="1" applyBorder="1" applyAlignment="1">
      <alignment horizontal="left" vertical="center" wrapText="1"/>
    </xf>
    <xf numFmtId="0" fontId="42" fillId="0" borderId="29" xfId="0" applyFont="1" applyBorder="1" applyAlignment="1">
      <alignment horizontal="left" wrapText="1"/>
    </xf>
    <xf numFmtId="49" fontId="4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39" t="s">
        <v>6</v>
      </c>
      <c r="AS2" s="324"/>
      <c r="AT2" s="324"/>
      <c r="AU2" s="324"/>
      <c r="AV2" s="324"/>
      <c r="AW2" s="324"/>
      <c r="AX2" s="324"/>
      <c r="AY2" s="324"/>
      <c r="AZ2" s="324"/>
      <c r="BA2" s="324"/>
      <c r="BB2" s="324"/>
      <c r="BC2" s="324"/>
      <c r="BD2" s="324"/>
      <c r="BE2" s="324"/>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323" t="s">
        <v>15</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R5" s="22"/>
      <c r="BE5" s="320" t="s">
        <v>16</v>
      </c>
      <c r="BS5" s="19" t="s">
        <v>7</v>
      </c>
    </row>
    <row r="6" spans="2:71" s="1" customFormat="1" ht="36.95" customHeight="1">
      <c r="B6" s="22"/>
      <c r="D6" s="28" t="s">
        <v>17</v>
      </c>
      <c r="K6" s="325" t="s">
        <v>18</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R6" s="22"/>
      <c r="BE6" s="321"/>
      <c r="BS6" s="19" t="s">
        <v>7</v>
      </c>
    </row>
    <row r="7" spans="2:71" s="1" customFormat="1" ht="12" customHeight="1">
      <c r="B7" s="22"/>
      <c r="D7" s="29" t="s">
        <v>19</v>
      </c>
      <c r="K7" s="27" t="s">
        <v>3</v>
      </c>
      <c r="AK7" s="29" t="s">
        <v>20</v>
      </c>
      <c r="AN7" s="27" t="s">
        <v>3</v>
      </c>
      <c r="AR7" s="22"/>
      <c r="BE7" s="321"/>
      <c r="BS7" s="19" t="s">
        <v>7</v>
      </c>
    </row>
    <row r="8" spans="2:71" s="1" customFormat="1" ht="12" customHeight="1">
      <c r="B8" s="22"/>
      <c r="D8" s="29" t="s">
        <v>21</v>
      </c>
      <c r="K8" s="27" t="s">
        <v>22</v>
      </c>
      <c r="AK8" s="29" t="s">
        <v>23</v>
      </c>
      <c r="AN8" s="30" t="s">
        <v>24</v>
      </c>
      <c r="AR8" s="22"/>
      <c r="BE8" s="321"/>
      <c r="BS8" s="19" t="s">
        <v>7</v>
      </c>
    </row>
    <row r="9" spans="2:71" s="1" customFormat="1" ht="14.45" customHeight="1">
      <c r="B9" s="22"/>
      <c r="AR9" s="22"/>
      <c r="BE9" s="321"/>
      <c r="BS9" s="19" t="s">
        <v>7</v>
      </c>
    </row>
    <row r="10" spans="2:71" s="1" customFormat="1" ht="12" customHeight="1">
      <c r="B10" s="22"/>
      <c r="D10" s="29" t="s">
        <v>25</v>
      </c>
      <c r="AK10" s="29" t="s">
        <v>26</v>
      </c>
      <c r="AN10" s="27" t="s">
        <v>3</v>
      </c>
      <c r="AR10" s="22"/>
      <c r="BE10" s="321"/>
      <c r="BS10" s="19" t="s">
        <v>7</v>
      </c>
    </row>
    <row r="11" spans="2:71" s="1" customFormat="1" ht="18.4" customHeight="1">
      <c r="B11" s="22"/>
      <c r="E11" s="27" t="s">
        <v>27</v>
      </c>
      <c r="AK11" s="29" t="s">
        <v>28</v>
      </c>
      <c r="AN11" s="27" t="s">
        <v>3</v>
      </c>
      <c r="AR11" s="22"/>
      <c r="BE11" s="321"/>
      <c r="BS11" s="19" t="s">
        <v>7</v>
      </c>
    </row>
    <row r="12" spans="2:71" s="1" customFormat="1" ht="6.95" customHeight="1">
      <c r="B12" s="22"/>
      <c r="AR12" s="22"/>
      <c r="BE12" s="321"/>
      <c r="BS12" s="19" t="s">
        <v>7</v>
      </c>
    </row>
    <row r="13" spans="2:71" s="1" customFormat="1" ht="12" customHeight="1">
      <c r="B13" s="22"/>
      <c r="D13" s="29" t="s">
        <v>29</v>
      </c>
      <c r="AK13" s="29" t="s">
        <v>26</v>
      </c>
      <c r="AN13" s="31" t="s">
        <v>30</v>
      </c>
      <c r="AR13" s="22"/>
      <c r="BE13" s="321"/>
      <c r="BS13" s="19" t="s">
        <v>7</v>
      </c>
    </row>
    <row r="14" spans="2:71" ht="12.75">
      <c r="B14" s="22"/>
      <c r="E14" s="326" t="s">
        <v>30</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29" t="s">
        <v>28</v>
      </c>
      <c r="AN14" s="31" t="s">
        <v>30</v>
      </c>
      <c r="AR14" s="22"/>
      <c r="BE14" s="321"/>
      <c r="BS14" s="19" t="s">
        <v>7</v>
      </c>
    </row>
    <row r="15" spans="2:71" s="1" customFormat="1" ht="6.95" customHeight="1">
      <c r="B15" s="22"/>
      <c r="AR15" s="22"/>
      <c r="BE15" s="321"/>
      <c r="BS15" s="19" t="s">
        <v>4</v>
      </c>
    </row>
    <row r="16" spans="2:71" s="1" customFormat="1" ht="12" customHeight="1">
      <c r="B16" s="22"/>
      <c r="D16" s="29" t="s">
        <v>31</v>
      </c>
      <c r="AK16" s="29" t="s">
        <v>26</v>
      </c>
      <c r="AN16" s="27" t="s">
        <v>32</v>
      </c>
      <c r="AR16" s="22"/>
      <c r="BE16" s="321"/>
      <c r="BS16" s="19" t="s">
        <v>4</v>
      </c>
    </row>
    <row r="17" spans="2:71" s="1" customFormat="1" ht="18.4" customHeight="1">
      <c r="B17" s="22"/>
      <c r="E17" s="27" t="s">
        <v>33</v>
      </c>
      <c r="AK17" s="29" t="s">
        <v>28</v>
      </c>
      <c r="AN17" s="27" t="s">
        <v>34</v>
      </c>
      <c r="AR17" s="22"/>
      <c r="BE17" s="321"/>
      <c r="BS17" s="19" t="s">
        <v>35</v>
      </c>
    </row>
    <row r="18" spans="2:71" s="1" customFormat="1" ht="6.95" customHeight="1">
      <c r="B18" s="22"/>
      <c r="AR18" s="22"/>
      <c r="BE18" s="321"/>
      <c r="BS18" s="19" t="s">
        <v>7</v>
      </c>
    </row>
    <row r="19" spans="2:71" s="1" customFormat="1" ht="12" customHeight="1">
      <c r="B19" s="22"/>
      <c r="D19" s="29" t="s">
        <v>36</v>
      </c>
      <c r="AK19" s="29" t="s">
        <v>26</v>
      </c>
      <c r="AN19" s="27" t="s">
        <v>3</v>
      </c>
      <c r="AR19" s="22"/>
      <c r="BE19" s="321"/>
      <c r="BS19" s="19" t="s">
        <v>7</v>
      </c>
    </row>
    <row r="20" spans="2:71" s="1" customFormat="1" ht="18.4" customHeight="1">
      <c r="B20" s="22"/>
      <c r="E20" s="27" t="s">
        <v>37</v>
      </c>
      <c r="AK20" s="29" t="s">
        <v>28</v>
      </c>
      <c r="AN20" s="27" t="s">
        <v>3</v>
      </c>
      <c r="AR20" s="22"/>
      <c r="BE20" s="321"/>
      <c r="BS20" s="19" t="s">
        <v>35</v>
      </c>
    </row>
    <row r="21" spans="2:57" s="1" customFormat="1" ht="6.95" customHeight="1">
      <c r="B21" s="22"/>
      <c r="AR21" s="22"/>
      <c r="BE21" s="321"/>
    </row>
    <row r="22" spans="2:57" s="1" customFormat="1" ht="12" customHeight="1">
      <c r="B22" s="22"/>
      <c r="D22" s="29" t="s">
        <v>38</v>
      </c>
      <c r="AR22" s="22"/>
      <c r="BE22" s="321"/>
    </row>
    <row r="23" spans="2:57" s="1" customFormat="1" ht="47.25" customHeight="1">
      <c r="B23" s="22"/>
      <c r="E23" s="328" t="s">
        <v>39</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R23" s="22"/>
      <c r="BE23" s="321"/>
    </row>
    <row r="24" spans="2:57" s="1" customFormat="1" ht="6.95" customHeight="1">
      <c r="B24" s="22"/>
      <c r="AR24" s="22"/>
      <c r="BE24" s="321"/>
    </row>
    <row r="25" spans="2:57" s="1" customFormat="1" ht="6.95"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321"/>
    </row>
    <row r="26" spans="1:57" s="2" customFormat="1" ht="25.9" customHeight="1">
      <c r="A26" s="34"/>
      <c r="B26" s="35"/>
      <c r="C26" s="34"/>
      <c r="D26" s="36" t="s">
        <v>40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9">
        <f>ROUND(AG54,2)</f>
        <v>0</v>
      </c>
      <c r="AL26" s="330"/>
      <c r="AM26" s="330"/>
      <c r="AN26" s="330"/>
      <c r="AO26" s="330"/>
      <c r="AP26" s="34"/>
      <c r="AQ26" s="34"/>
      <c r="AR26" s="35"/>
      <c r="BE26" s="321"/>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21"/>
    </row>
    <row r="28" spans="1:57" s="2" customFormat="1" ht="12.75">
      <c r="A28" s="34"/>
      <c r="B28" s="35"/>
      <c r="C28" s="34"/>
      <c r="D28" s="34"/>
      <c r="E28" s="34"/>
      <c r="F28" s="34"/>
      <c r="G28" s="34"/>
      <c r="H28" s="34"/>
      <c r="I28" s="34"/>
      <c r="J28" s="34"/>
      <c r="K28" s="34"/>
      <c r="L28" s="331" t="s">
        <v>41</v>
      </c>
      <c r="M28" s="331"/>
      <c r="N28" s="331"/>
      <c r="O28" s="331"/>
      <c r="P28" s="331"/>
      <c r="Q28" s="34"/>
      <c r="R28" s="34"/>
      <c r="S28" s="34"/>
      <c r="T28" s="34"/>
      <c r="U28" s="34"/>
      <c r="V28" s="34"/>
      <c r="W28" s="331" t="s">
        <v>42</v>
      </c>
      <c r="X28" s="331"/>
      <c r="Y28" s="331"/>
      <c r="Z28" s="331"/>
      <c r="AA28" s="331"/>
      <c r="AB28" s="331"/>
      <c r="AC28" s="331"/>
      <c r="AD28" s="331"/>
      <c r="AE28" s="331"/>
      <c r="AF28" s="34"/>
      <c r="AG28" s="34"/>
      <c r="AH28" s="34"/>
      <c r="AI28" s="34"/>
      <c r="AJ28" s="34"/>
      <c r="AK28" s="331" t="s">
        <v>43</v>
      </c>
      <c r="AL28" s="331"/>
      <c r="AM28" s="331"/>
      <c r="AN28" s="331"/>
      <c r="AO28" s="331"/>
      <c r="AP28" s="34"/>
      <c r="AQ28" s="34"/>
      <c r="AR28" s="35"/>
      <c r="BE28" s="321"/>
    </row>
    <row r="29" spans="2:57" s="3" customFormat="1" ht="14.45" customHeight="1">
      <c r="B29" s="39"/>
      <c r="D29" s="29" t="s">
        <v>44</v>
      </c>
      <c r="F29" s="29" t="s">
        <v>45</v>
      </c>
      <c r="L29" s="334">
        <v>0.21</v>
      </c>
      <c r="M29" s="333"/>
      <c r="N29" s="333"/>
      <c r="O29" s="333"/>
      <c r="P29" s="333"/>
      <c r="W29" s="332">
        <f>ROUND(AZ54,2)</f>
        <v>0</v>
      </c>
      <c r="X29" s="333"/>
      <c r="Y29" s="333"/>
      <c r="Z29" s="333"/>
      <c r="AA29" s="333"/>
      <c r="AB29" s="333"/>
      <c r="AC29" s="333"/>
      <c r="AD29" s="333"/>
      <c r="AE29" s="333"/>
      <c r="AK29" s="332">
        <f>ROUND(AV54,2)</f>
        <v>0</v>
      </c>
      <c r="AL29" s="333"/>
      <c r="AM29" s="333"/>
      <c r="AN29" s="333"/>
      <c r="AO29" s="333"/>
      <c r="AR29" s="39"/>
      <c r="BE29" s="322"/>
    </row>
    <row r="30" spans="2:57" s="3" customFormat="1" ht="14.45" customHeight="1">
      <c r="B30" s="39"/>
      <c r="F30" s="29" t="s">
        <v>46</v>
      </c>
      <c r="L30" s="334">
        <v>0.15</v>
      </c>
      <c r="M30" s="333"/>
      <c r="N30" s="333"/>
      <c r="O30" s="333"/>
      <c r="P30" s="333"/>
      <c r="W30" s="332">
        <f>ROUND(BA54,2)</f>
        <v>0</v>
      </c>
      <c r="X30" s="333"/>
      <c r="Y30" s="333"/>
      <c r="Z30" s="333"/>
      <c r="AA30" s="333"/>
      <c r="AB30" s="333"/>
      <c r="AC30" s="333"/>
      <c r="AD30" s="333"/>
      <c r="AE30" s="333"/>
      <c r="AK30" s="332">
        <f>ROUND(AW54,2)</f>
        <v>0</v>
      </c>
      <c r="AL30" s="333"/>
      <c r="AM30" s="333"/>
      <c r="AN30" s="333"/>
      <c r="AO30" s="333"/>
      <c r="AR30" s="39"/>
      <c r="BE30" s="322"/>
    </row>
    <row r="31" spans="2:57" s="3" customFormat="1" ht="14.45" customHeight="1" hidden="1">
      <c r="B31" s="39"/>
      <c r="F31" s="29" t="s">
        <v>47</v>
      </c>
      <c r="L31" s="334">
        <v>0.21</v>
      </c>
      <c r="M31" s="333"/>
      <c r="N31" s="333"/>
      <c r="O31" s="333"/>
      <c r="P31" s="333"/>
      <c r="W31" s="332">
        <f>ROUND(BB54,2)</f>
        <v>0</v>
      </c>
      <c r="X31" s="333"/>
      <c r="Y31" s="333"/>
      <c r="Z31" s="333"/>
      <c r="AA31" s="333"/>
      <c r="AB31" s="333"/>
      <c r="AC31" s="333"/>
      <c r="AD31" s="333"/>
      <c r="AE31" s="333"/>
      <c r="AK31" s="332">
        <v>0</v>
      </c>
      <c r="AL31" s="333"/>
      <c r="AM31" s="333"/>
      <c r="AN31" s="333"/>
      <c r="AO31" s="333"/>
      <c r="AR31" s="39"/>
      <c r="BE31" s="322"/>
    </row>
    <row r="32" spans="2:57" s="3" customFormat="1" ht="14.45" customHeight="1" hidden="1">
      <c r="B32" s="39"/>
      <c r="F32" s="29" t="s">
        <v>48</v>
      </c>
      <c r="L32" s="334">
        <v>0.15</v>
      </c>
      <c r="M32" s="333"/>
      <c r="N32" s="333"/>
      <c r="O32" s="333"/>
      <c r="P32" s="333"/>
      <c r="W32" s="332">
        <f>ROUND(BC54,2)</f>
        <v>0</v>
      </c>
      <c r="X32" s="333"/>
      <c r="Y32" s="333"/>
      <c r="Z32" s="333"/>
      <c r="AA32" s="333"/>
      <c r="AB32" s="333"/>
      <c r="AC32" s="333"/>
      <c r="AD32" s="333"/>
      <c r="AE32" s="333"/>
      <c r="AK32" s="332">
        <v>0</v>
      </c>
      <c r="AL32" s="333"/>
      <c r="AM32" s="333"/>
      <c r="AN32" s="333"/>
      <c r="AO32" s="333"/>
      <c r="AR32" s="39"/>
      <c r="BE32" s="322"/>
    </row>
    <row r="33" spans="2:44" s="3" customFormat="1" ht="14.45" customHeight="1" hidden="1">
      <c r="B33" s="39"/>
      <c r="F33" s="29" t="s">
        <v>49</v>
      </c>
      <c r="L33" s="334">
        <v>0</v>
      </c>
      <c r="M33" s="333"/>
      <c r="N33" s="333"/>
      <c r="O33" s="333"/>
      <c r="P33" s="333"/>
      <c r="W33" s="332">
        <f>ROUND(BD54,2)</f>
        <v>0</v>
      </c>
      <c r="X33" s="333"/>
      <c r="Y33" s="333"/>
      <c r="Z33" s="333"/>
      <c r="AA33" s="333"/>
      <c r="AB33" s="333"/>
      <c r="AC33" s="333"/>
      <c r="AD33" s="333"/>
      <c r="AE33" s="333"/>
      <c r="AK33" s="332">
        <v>0</v>
      </c>
      <c r="AL33" s="333"/>
      <c r="AM33" s="333"/>
      <c r="AN33" s="333"/>
      <c r="AO33" s="333"/>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50</v>
      </c>
      <c r="E35" s="42"/>
      <c r="F35" s="42"/>
      <c r="G35" s="42"/>
      <c r="H35" s="42"/>
      <c r="I35" s="42"/>
      <c r="J35" s="42"/>
      <c r="K35" s="42"/>
      <c r="L35" s="42"/>
      <c r="M35" s="42"/>
      <c r="N35" s="42"/>
      <c r="O35" s="42"/>
      <c r="P35" s="42"/>
      <c r="Q35" s="42"/>
      <c r="R35" s="42"/>
      <c r="S35" s="42"/>
      <c r="T35" s="43" t="s">
        <v>51</v>
      </c>
      <c r="U35" s="42"/>
      <c r="V35" s="42"/>
      <c r="W35" s="42"/>
      <c r="X35" s="338" t="s">
        <v>52</v>
      </c>
      <c r="Y35" s="336"/>
      <c r="Z35" s="336"/>
      <c r="AA35" s="336"/>
      <c r="AB35" s="336"/>
      <c r="AC35" s="42"/>
      <c r="AD35" s="42"/>
      <c r="AE35" s="42"/>
      <c r="AF35" s="42"/>
      <c r="AG35" s="42"/>
      <c r="AH35" s="42"/>
      <c r="AI35" s="42"/>
      <c r="AJ35" s="42"/>
      <c r="AK35" s="335">
        <f>SUM(AK26:AK33)</f>
        <v>0</v>
      </c>
      <c r="AL35" s="336"/>
      <c r="AM35" s="336"/>
      <c r="AN35" s="336"/>
      <c r="AO35" s="337"/>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3" t="s">
        <v>53</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160-20-2</v>
      </c>
      <c r="AR44" s="48"/>
    </row>
    <row r="45" spans="2:44" s="5" customFormat="1" ht="36.95" customHeight="1">
      <c r="B45" s="49"/>
      <c r="C45" s="50" t="s">
        <v>17</v>
      </c>
      <c r="L45" s="302" t="str">
        <f>K6</f>
        <v>Demolice zemědělských staveb</v>
      </c>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Hradiště</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04" t="str">
        <f>IF(AN8="","",AN8)</f>
        <v>5. 8. 2020</v>
      </c>
      <c r="AN47" s="304"/>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9" t="s">
        <v>25</v>
      </c>
      <c r="D49" s="34"/>
      <c r="E49" s="34"/>
      <c r="F49" s="34"/>
      <c r="G49" s="34"/>
      <c r="H49" s="34"/>
      <c r="I49" s="34"/>
      <c r="J49" s="34"/>
      <c r="K49" s="34"/>
      <c r="L49" s="4" t="str">
        <f>IF(E11="","",E11)</f>
        <v>Státní pozemkový úřad</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05" t="str">
        <f>IF(E17="","",E17)</f>
        <v>CreoPlan s.r.o.</v>
      </c>
      <c r="AN49" s="306"/>
      <c r="AO49" s="306"/>
      <c r="AP49" s="306"/>
      <c r="AQ49" s="34"/>
      <c r="AR49" s="35"/>
      <c r="AS49" s="307" t="s">
        <v>54</v>
      </c>
      <c r="AT49" s="308"/>
      <c r="AU49" s="53"/>
      <c r="AV49" s="53"/>
      <c r="AW49" s="53"/>
      <c r="AX49" s="53"/>
      <c r="AY49" s="53"/>
      <c r="AZ49" s="53"/>
      <c r="BA49" s="53"/>
      <c r="BB49" s="53"/>
      <c r="BC49" s="53"/>
      <c r="BD49" s="54"/>
      <c r="BE49" s="34"/>
    </row>
    <row r="50" spans="1:57" s="2" customFormat="1" ht="15.2"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36</v>
      </c>
      <c r="AJ50" s="34"/>
      <c r="AK50" s="34"/>
      <c r="AL50" s="34"/>
      <c r="AM50" s="305" t="str">
        <f>IF(E20="","",E20)</f>
        <v>Ing. Monika Bartoňková</v>
      </c>
      <c r="AN50" s="306"/>
      <c r="AO50" s="306"/>
      <c r="AP50" s="306"/>
      <c r="AQ50" s="34"/>
      <c r="AR50" s="35"/>
      <c r="AS50" s="309"/>
      <c r="AT50" s="310"/>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9"/>
      <c r="AT51" s="310"/>
      <c r="AU51" s="55"/>
      <c r="AV51" s="55"/>
      <c r="AW51" s="55"/>
      <c r="AX51" s="55"/>
      <c r="AY51" s="55"/>
      <c r="AZ51" s="55"/>
      <c r="BA51" s="55"/>
      <c r="BB51" s="55"/>
      <c r="BC51" s="55"/>
      <c r="BD51" s="56"/>
      <c r="BE51" s="34"/>
    </row>
    <row r="52" spans="1:57" s="2" customFormat="1" ht="29.25" customHeight="1">
      <c r="A52" s="34"/>
      <c r="B52" s="35"/>
      <c r="C52" s="311" t="s">
        <v>55</v>
      </c>
      <c r="D52" s="312"/>
      <c r="E52" s="312"/>
      <c r="F52" s="312"/>
      <c r="G52" s="312"/>
      <c r="H52" s="57"/>
      <c r="I52" s="314" t="s">
        <v>56</v>
      </c>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3" t="s">
        <v>57</v>
      </c>
      <c r="AH52" s="312"/>
      <c r="AI52" s="312"/>
      <c r="AJ52" s="312"/>
      <c r="AK52" s="312"/>
      <c r="AL52" s="312"/>
      <c r="AM52" s="312"/>
      <c r="AN52" s="314" t="s">
        <v>58</v>
      </c>
      <c r="AO52" s="312"/>
      <c r="AP52" s="312"/>
      <c r="AQ52" s="58" t="s">
        <v>59</v>
      </c>
      <c r="AR52" s="35"/>
      <c r="AS52" s="59" t="s">
        <v>60</v>
      </c>
      <c r="AT52" s="60" t="s">
        <v>61</v>
      </c>
      <c r="AU52" s="60" t="s">
        <v>62</v>
      </c>
      <c r="AV52" s="60" t="s">
        <v>63</v>
      </c>
      <c r="AW52" s="60" t="s">
        <v>64</v>
      </c>
      <c r="AX52" s="60" t="s">
        <v>65</v>
      </c>
      <c r="AY52" s="60" t="s">
        <v>66</v>
      </c>
      <c r="AZ52" s="60" t="s">
        <v>67</v>
      </c>
      <c r="BA52" s="60" t="s">
        <v>68</v>
      </c>
      <c r="BB52" s="60" t="s">
        <v>69</v>
      </c>
      <c r="BC52" s="60" t="s">
        <v>70</v>
      </c>
      <c r="BD52" s="61" t="s">
        <v>71</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72</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18">
        <f>ROUND(SUM(AG55:AG60),2)</f>
        <v>0</v>
      </c>
      <c r="AH54" s="318"/>
      <c r="AI54" s="318"/>
      <c r="AJ54" s="318"/>
      <c r="AK54" s="318"/>
      <c r="AL54" s="318"/>
      <c r="AM54" s="318"/>
      <c r="AN54" s="319">
        <f aca="true" t="shared" si="0" ref="AN54:AN60">SUM(AG54,AT54)</f>
        <v>0</v>
      </c>
      <c r="AO54" s="319"/>
      <c r="AP54" s="319"/>
      <c r="AQ54" s="69" t="s">
        <v>3</v>
      </c>
      <c r="AR54" s="65"/>
      <c r="AS54" s="70">
        <f>ROUND(SUM(AS55:AS60),2)</f>
        <v>0</v>
      </c>
      <c r="AT54" s="71">
        <f aca="true" t="shared" si="1" ref="AT54:AT60">ROUND(SUM(AV54:AW54),2)</f>
        <v>0</v>
      </c>
      <c r="AU54" s="72">
        <f>ROUND(SUM(AU55:AU60),5)</f>
        <v>0</v>
      </c>
      <c r="AV54" s="71">
        <f>ROUND(AZ54*L29,2)</f>
        <v>0</v>
      </c>
      <c r="AW54" s="71">
        <f>ROUND(BA54*L30,2)</f>
        <v>0</v>
      </c>
      <c r="AX54" s="71">
        <f>ROUND(BB54*L29,2)</f>
        <v>0</v>
      </c>
      <c r="AY54" s="71">
        <f>ROUND(BC54*L30,2)</f>
        <v>0</v>
      </c>
      <c r="AZ54" s="71">
        <f>ROUND(SUM(AZ55:AZ60),2)</f>
        <v>0</v>
      </c>
      <c r="BA54" s="71">
        <f>ROUND(SUM(BA55:BA60),2)</f>
        <v>0</v>
      </c>
      <c r="BB54" s="71">
        <f>ROUND(SUM(BB55:BB60),2)</f>
        <v>0</v>
      </c>
      <c r="BC54" s="71">
        <f>ROUND(SUM(BC55:BC60),2)</f>
        <v>0</v>
      </c>
      <c r="BD54" s="73">
        <f>ROUND(SUM(BD55:BD60),2)</f>
        <v>0</v>
      </c>
      <c r="BS54" s="74" t="s">
        <v>73</v>
      </c>
      <c r="BT54" s="74" t="s">
        <v>74</v>
      </c>
      <c r="BU54" s="75" t="s">
        <v>75</v>
      </c>
      <c r="BV54" s="74" t="s">
        <v>76</v>
      </c>
      <c r="BW54" s="74" t="s">
        <v>5</v>
      </c>
      <c r="BX54" s="74" t="s">
        <v>77</v>
      </c>
      <c r="CL54" s="74" t="s">
        <v>3</v>
      </c>
    </row>
    <row r="55" spans="1:91" s="7" customFormat="1" ht="16.5" customHeight="1">
      <c r="A55" s="76" t="s">
        <v>78</v>
      </c>
      <c r="B55" s="77"/>
      <c r="C55" s="78"/>
      <c r="D55" s="315" t="s">
        <v>79</v>
      </c>
      <c r="E55" s="315"/>
      <c r="F55" s="315"/>
      <c r="G55" s="315"/>
      <c r="H55" s="315"/>
      <c r="I55" s="79"/>
      <c r="J55" s="315" t="s">
        <v>80</v>
      </c>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6">
        <f>'SO 01 - Kravín'!J30</f>
        <v>0</v>
      </c>
      <c r="AH55" s="317"/>
      <c r="AI55" s="317"/>
      <c r="AJ55" s="317"/>
      <c r="AK55" s="317"/>
      <c r="AL55" s="317"/>
      <c r="AM55" s="317"/>
      <c r="AN55" s="316">
        <f t="shared" si="0"/>
        <v>0</v>
      </c>
      <c r="AO55" s="317"/>
      <c r="AP55" s="317"/>
      <c r="AQ55" s="80" t="s">
        <v>81</v>
      </c>
      <c r="AR55" s="77"/>
      <c r="AS55" s="81">
        <v>0</v>
      </c>
      <c r="AT55" s="82">
        <f t="shared" si="1"/>
        <v>0</v>
      </c>
      <c r="AU55" s="83">
        <f>'SO 01 - Kravín'!P83</f>
        <v>0</v>
      </c>
      <c r="AV55" s="82">
        <f>'SO 01 - Kravín'!J33</f>
        <v>0</v>
      </c>
      <c r="AW55" s="82">
        <f>'SO 01 - Kravín'!J34</f>
        <v>0</v>
      </c>
      <c r="AX55" s="82">
        <f>'SO 01 - Kravín'!J35</f>
        <v>0</v>
      </c>
      <c r="AY55" s="82">
        <f>'SO 01 - Kravín'!J36</f>
        <v>0</v>
      </c>
      <c r="AZ55" s="82">
        <f>'SO 01 - Kravín'!F33</f>
        <v>0</v>
      </c>
      <c r="BA55" s="82">
        <f>'SO 01 - Kravín'!F34</f>
        <v>0</v>
      </c>
      <c r="BB55" s="82">
        <f>'SO 01 - Kravín'!F35</f>
        <v>0</v>
      </c>
      <c r="BC55" s="82">
        <f>'SO 01 - Kravín'!F36</f>
        <v>0</v>
      </c>
      <c r="BD55" s="84">
        <f>'SO 01 - Kravín'!F37</f>
        <v>0</v>
      </c>
      <c r="BT55" s="85" t="s">
        <v>82</v>
      </c>
      <c r="BV55" s="85" t="s">
        <v>76</v>
      </c>
      <c r="BW55" s="85" t="s">
        <v>83</v>
      </c>
      <c r="BX55" s="85" t="s">
        <v>5</v>
      </c>
      <c r="CL55" s="85" t="s">
        <v>3</v>
      </c>
      <c r="CM55" s="85" t="s">
        <v>84</v>
      </c>
    </row>
    <row r="56" spans="1:91" s="7" customFormat="1" ht="16.5" customHeight="1">
      <c r="A56" s="76" t="s">
        <v>78</v>
      </c>
      <c r="B56" s="77"/>
      <c r="C56" s="78"/>
      <c r="D56" s="315" t="s">
        <v>85</v>
      </c>
      <c r="E56" s="315"/>
      <c r="F56" s="315"/>
      <c r="G56" s="315"/>
      <c r="H56" s="315"/>
      <c r="I56" s="79"/>
      <c r="J56" s="315" t="s">
        <v>86</v>
      </c>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f>'SO 02 - Sklad'!J30</f>
        <v>0</v>
      </c>
      <c r="AH56" s="317"/>
      <c r="AI56" s="317"/>
      <c r="AJ56" s="317"/>
      <c r="AK56" s="317"/>
      <c r="AL56" s="317"/>
      <c r="AM56" s="317"/>
      <c r="AN56" s="316">
        <f t="shared" si="0"/>
        <v>0</v>
      </c>
      <c r="AO56" s="317"/>
      <c r="AP56" s="317"/>
      <c r="AQ56" s="80" t="s">
        <v>81</v>
      </c>
      <c r="AR56" s="77"/>
      <c r="AS56" s="81">
        <v>0</v>
      </c>
      <c r="AT56" s="82">
        <f t="shared" si="1"/>
        <v>0</v>
      </c>
      <c r="AU56" s="83">
        <f>'SO 02 - Sklad'!P82</f>
        <v>0</v>
      </c>
      <c r="AV56" s="82">
        <f>'SO 02 - Sklad'!J33</f>
        <v>0</v>
      </c>
      <c r="AW56" s="82">
        <f>'SO 02 - Sklad'!J34</f>
        <v>0</v>
      </c>
      <c r="AX56" s="82">
        <f>'SO 02 - Sklad'!J35</f>
        <v>0</v>
      </c>
      <c r="AY56" s="82">
        <f>'SO 02 - Sklad'!J36</f>
        <v>0</v>
      </c>
      <c r="AZ56" s="82">
        <f>'SO 02 - Sklad'!F33</f>
        <v>0</v>
      </c>
      <c r="BA56" s="82">
        <f>'SO 02 - Sklad'!F34</f>
        <v>0</v>
      </c>
      <c r="BB56" s="82">
        <f>'SO 02 - Sklad'!F35</f>
        <v>0</v>
      </c>
      <c r="BC56" s="82">
        <f>'SO 02 - Sklad'!F36</f>
        <v>0</v>
      </c>
      <c r="BD56" s="84">
        <f>'SO 02 - Sklad'!F37</f>
        <v>0</v>
      </c>
      <c r="BT56" s="85" t="s">
        <v>82</v>
      </c>
      <c r="BV56" s="85" t="s">
        <v>76</v>
      </c>
      <c r="BW56" s="85" t="s">
        <v>87</v>
      </c>
      <c r="BX56" s="85" t="s">
        <v>5</v>
      </c>
      <c r="CL56" s="85" t="s">
        <v>3</v>
      </c>
      <c r="CM56" s="85" t="s">
        <v>84</v>
      </c>
    </row>
    <row r="57" spans="1:91" s="7" customFormat="1" ht="16.5" customHeight="1">
      <c r="A57" s="76" t="s">
        <v>78</v>
      </c>
      <c r="B57" s="77"/>
      <c r="C57" s="78"/>
      <c r="D57" s="315" t="s">
        <v>88</v>
      </c>
      <c r="E57" s="315"/>
      <c r="F57" s="315"/>
      <c r="G57" s="315"/>
      <c r="H57" s="315"/>
      <c r="I57" s="79"/>
      <c r="J57" s="315" t="s">
        <v>89</v>
      </c>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f>'SO 03 - Vodní nádrž'!J30</f>
        <v>0</v>
      </c>
      <c r="AH57" s="317"/>
      <c r="AI57" s="317"/>
      <c r="AJ57" s="317"/>
      <c r="AK57" s="317"/>
      <c r="AL57" s="317"/>
      <c r="AM57" s="317"/>
      <c r="AN57" s="316">
        <f t="shared" si="0"/>
        <v>0</v>
      </c>
      <c r="AO57" s="317"/>
      <c r="AP57" s="317"/>
      <c r="AQ57" s="80" t="s">
        <v>81</v>
      </c>
      <c r="AR57" s="77"/>
      <c r="AS57" s="81">
        <v>0</v>
      </c>
      <c r="AT57" s="82">
        <f t="shared" si="1"/>
        <v>0</v>
      </c>
      <c r="AU57" s="83">
        <f>'SO 03 - Vodní nádrž'!P82</f>
        <v>0</v>
      </c>
      <c r="AV57" s="82">
        <f>'SO 03 - Vodní nádrž'!J33</f>
        <v>0</v>
      </c>
      <c r="AW57" s="82">
        <f>'SO 03 - Vodní nádrž'!J34</f>
        <v>0</v>
      </c>
      <c r="AX57" s="82">
        <f>'SO 03 - Vodní nádrž'!J35</f>
        <v>0</v>
      </c>
      <c r="AY57" s="82">
        <f>'SO 03 - Vodní nádrž'!J36</f>
        <v>0</v>
      </c>
      <c r="AZ57" s="82">
        <f>'SO 03 - Vodní nádrž'!F33</f>
        <v>0</v>
      </c>
      <c r="BA57" s="82">
        <f>'SO 03 - Vodní nádrž'!F34</f>
        <v>0</v>
      </c>
      <c r="BB57" s="82">
        <f>'SO 03 - Vodní nádrž'!F35</f>
        <v>0</v>
      </c>
      <c r="BC57" s="82">
        <f>'SO 03 - Vodní nádrž'!F36</f>
        <v>0</v>
      </c>
      <c r="BD57" s="84">
        <f>'SO 03 - Vodní nádrž'!F37</f>
        <v>0</v>
      </c>
      <c r="BT57" s="85" t="s">
        <v>82</v>
      </c>
      <c r="BV57" s="85" t="s">
        <v>76</v>
      </c>
      <c r="BW57" s="85" t="s">
        <v>90</v>
      </c>
      <c r="BX57" s="85" t="s">
        <v>5</v>
      </c>
      <c r="CL57" s="85" t="s">
        <v>3</v>
      </c>
      <c r="CM57" s="85" t="s">
        <v>84</v>
      </c>
    </row>
    <row r="58" spans="1:91" s="7" customFormat="1" ht="37.5" customHeight="1">
      <c r="A58" s="76" t="s">
        <v>78</v>
      </c>
      <c r="B58" s="77"/>
      <c r="C58" s="78"/>
      <c r="D58" s="315" t="s">
        <v>91</v>
      </c>
      <c r="E58" s="315"/>
      <c r="F58" s="315"/>
      <c r="G58" s="315"/>
      <c r="H58" s="315"/>
      <c r="I58" s="79"/>
      <c r="J58" s="315" t="s">
        <v>92</v>
      </c>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f>'SO 04 - SO 09 - Jímky'!J30</f>
        <v>0</v>
      </c>
      <c r="AH58" s="317"/>
      <c r="AI58" s="317"/>
      <c r="AJ58" s="317"/>
      <c r="AK58" s="317"/>
      <c r="AL58" s="317"/>
      <c r="AM58" s="317"/>
      <c r="AN58" s="316">
        <f t="shared" si="0"/>
        <v>0</v>
      </c>
      <c r="AO58" s="317"/>
      <c r="AP58" s="317"/>
      <c r="AQ58" s="80" t="s">
        <v>81</v>
      </c>
      <c r="AR58" s="77"/>
      <c r="AS58" s="81">
        <v>0</v>
      </c>
      <c r="AT58" s="82">
        <f t="shared" si="1"/>
        <v>0</v>
      </c>
      <c r="AU58" s="83">
        <f>'SO 04 - SO 09 - Jímky'!P82</f>
        <v>0</v>
      </c>
      <c r="AV58" s="82">
        <f>'SO 04 - SO 09 - Jímky'!J33</f>
        <v>0</v>
      </c>
      <c r="AW58" s="82">
        <f>'SO 04 - SO 09 - Jímky'!J34</f>
        <v>0</v>
      </c>
      <c r="AX58" s="82">
        <f>'SO 04 - SO 09 - Jímky'!J35</f>
        <v>0</v>
      </c>
      <c r="AY58" s="82">
        <f>'SO 04 - SO 09 - Jímky'!J36</f>
        <v>0</v>
      </c>
      <c r="AZ58" s="82">
        <f>'SO 04 - SO 09 - Jímky'!F33</f>
        <v>0</v>
      </c>
      <c r="BA58" s="82">
        <f>'SO 04 - SO 09 - Jímky'!F34</f>
        <v>0</v>
      </c>
      <c r="BB58" s="82">
        <f>'SO 04 - SO 09 - Jímky'!F35</f>
        <v>0</v>
      </c>
      <c r="BC58" s="82">
        <f>'SO 04 - SO 09 - Jímky'!F36</f>
        <v>0</v>
      </c>
      <c r="BD58" s="84">
        <f>'SO 04 - SO 09 - Jímky'!F37</f>
        <v>0</v>
      </c>
      <c r="BT58" s="85" t="s">
        <v>82</v>
      </c>
      <c r="BV58" s="85" t="s">
        <v>76</v>
      </c>
      <c r="BW58" s="85" t="s">
        <v>93</v>
      </c>
      <c r="BX58" s="85" t="s">
        <v>5</v>
      </c>
      <c r="CL58" s="85" t="s">
        <v>3</v>
      </c>
      <c r="CM58" s="85" t="s">
        <v>84</v>
      </c>
    </row>
    <row r="59" spans="1:91" s="7" customFormat="1" ht="16.5" customHeight="1">
      <c r="A59" s="76" t="s">
        <v>78</v>
      </c>
      <c r="B59" s="77"/>
      <c r="C59" s="78"/>
      <c r="D59" s="315" t="s">
        <v>94</v>
      </c>
      <c r="E59" s="315"/>
      <c r="F59" s="315"/>
      <c r="G59" s="315"/>
      <c r="H59" s="315"/>
      <c r="I59" s="79"/>
      <c r="J59" s="315" t="s">
        <v>95</v>
      </c>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6">
        <f>'VRN - vedlejší rozpočtové...'!J30</f>
        <v>0</v>
      </c>
      <c r="AH59" s="317"/>
      <c r="AI59" s="317"/>
      <c r="AJ59" s="317"/>
      <c r="AK59" s="317"/>
      <c r="AL59" s="317"/>
      <c r="AM59" s="317"/>
      <c r="AN59" s="316">
        <f t="shared" si="0"/>
        <v>0</v>
      </c>
      <c r="AO59" s="317"/>
      <c r="AP59" s="317"/>
      <c r="AQ59" s="80" t="s">
        <v>81</v>
      </c>
      <c r="AR59" s="77"/>
      <c r="AS59" s="81">
        <v>0</v>
      </c>
      <c r="AT59" s="82">
        <f t="shared" si="1"/>
        <v>0</v>
      </c>
      <c r="AU59" s="83">
        <f>'VRN - vedlejší rozpočtové...'!P82</f>
        <v>0</v>
      </c>
      <c r="AV59" s="82">
        <f>'VRN - vedlejší rozpočtové...'!J33</f>
        <v>0</v>
      </c>
      <c r="AW59" s="82">
        <f>'VRN - vedlejší rozpočtové...'!J34</f>
        <v>0</v>
      </c>
      <c r="AX59" s="82">
        <f>'VRN - vedlejší rozpočtové...'!J35</f>
        <v>0</v>
      </c>
      <c r="AY59" s="82">
        <f>'VRN - vedlejší rozpočtové...'!J36</f>
        <v>0</v>
      </c>
      <c r="AZ59" s="82">
        <f>'VRN - vedlejší rozpočtové...'!F33</f>
        <v>0</v>
      </c>
      <c r="BA59" s="82">
        <f>'VRN - vedlejší rozpočtové...'!F34</f>
        <v>0</v>
      </c>
      <c r="BB59" s="82">
        <f>'VRN - vedlejší rozpočtové...'!F35</f>
        <v>0</v>
      </c>
      <c r="BC59" s="82">
        <f>'VRN - vedlejší rozpočtové...'!F36</f>
        <v>0</v>
      </c>
      <c r="BD59" s="84">
        <f>'VRN - vedlejší rozpočtové...'!F37</f>
        <v>0</v>
      </c>
      <c r="BT59" s="85" t="s">
        <v>82</v>
      </c>
      <c r="BV59" s="85" t="s">
        <v>76</v>
      </c>
      <c r="BW59" s="85" t="s">
        <v>96</v>
      </c>
      <c r="BX59" s="85" t="s">
        <v>5</v>
      </c>
      <c r="CL59" s="85" t="s">
        <v>3</v>
      </c>
      <c r="CM59" s="85" t="s">
        <v>84</v>
      </c>
    </row>
    <row r="60" spans="1:91" s="7" customFormat="1" ht="16.5" customHeight="1">
      <c r="A60" s="76" t="s">
        <v>78</v>
      </c>
      <c r="B60" s="77"/>
      <c r="C60" s="78"/>
      <c r="D60" s="315" t="s">
        <v>97</v>
      </c>
      <c r="E60" s="315"/>
      <c r="F60" s="315"/>
      <c r="G60" s="315"/>
      <c r="H60" s="315"/>
      <c r="I60" s="79"/>
      <c r="J60" s="315" t="s">
        <v>98</v>
      </c>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6">
        <f>'SO - Zpevněné plochy'!J30</f>
        <v>0</v>
      </c>
      <c r="AH60" s="317"/>
      <c r="AI60" s="317"/>
      <c r="AJ60" s="317"/>
      <c r="AK60" s="317"/>
      <c r="AL60" s="317"/>
      <c r="AM60" s="317"/>
      <c r="AN60" s="316">
        <f t="shared" si="0"/>
        <v>0</v>
      </c>
      <c r="AO60" s="317"/>
      <c r="AP60" s="317"/>
      <c r="AQ60" s="80" t="s">
        <v>81</v>
      </c>
      <c r="AR60" s="77"/>
      <c r="AS60" s="86">
        <v>0</v>
      </c>
      <c r="AT60" s="87">
        <f t="shared" si="1"/>
        <v>0</v>
      </c>
      <c r="AU60" s="88">
        <f>'SO - Zpevněné plochy'!P83</f>
        <v>0</v>
      </c>
      <c r="AV60" s="87">
        <f>'SO - Zpevněné plochy'!J33</f>
        <v>0</v>
      </c>
      <c r="AW60" s="87">
        <f>'SO - Zpevněné plochy'!J34</f>
        <v>0</v>
      </c>
      <c r="AX60" s="87">
        <f>'SO - Zpevněné plochy'!J35</f>
        <v>0</v>
      </c>
      <c r="AY60" s="87">
        <f>'SO - Zpevněné plochy'!J36</f>
        <v>0</v>
      </c>
      <c r="AZ60" s="87">
        <f>'SO - Zpevněné plochy'!F33</f>
        <v>0</v>
      </c>
      <c r="BA60" s="87">
        <f>'SO - Zpevněné plochy'!F34</f>
        <v>0</v>
      </c>
      <c r="BB60" s="87">
        <f>'SO - Zpevněné plochy'!F35</f>
        <v>0</v>
      </c>
      <c r="BC60" s="87">
        <f>'SO - Zpevněné plochy'!F36</f>
        <v>0</v>
      </c>
      <c r="BD60" s="89">
        <f>'SO - Zpevněné plochy'!F37</f>
        <v>0</v>
      </c>
      <c r="BT60" s="85" t="s">
        <v>82</v>
      </c>
      <c r="BV60" s="85" t="s">
        <v>76</v>
      </c>
      <c r="BW60" s="85" t="s">
        <v>99</v>
      </c>
      <c r="BX60" s="85" t="s">
        <v>5</v>
      </c>
      <c r="CL60" s="85" t="s">
        <v>3</v>
      </c>
      <c r="CM60" s="85" t="s">
        <v>84</v>
      </c>
    </row>
    <row r="61" spans="1:57" s="2" customFormat="1" ht="30" customHeight="1">
      <c r="A61" s="34"/>
      <c r="B61" s="3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5"/>
      <c r="AS61" s="34"/>
      <c r="AT61" s="34"/>
      <c r="AU61" s="34"/>
      <c r="AV61" s="34"/>
      <c r="AW61" s="34"/>
      <c r="AX61" s="34"/>
      <c r="AY61" s="34"/>
      <c r="AZ61" s="34"/>
      <c r="BA61" s="34"/>
      <c r="BB61" s="34"/>
      <c r="BC61" s="34"/>
      <c r="BD61" s="34"/>
      <c r="BE61" s="34"/>
    </row>
    <row r="62" spans="1:57" s="2" customFormat="1" ht="6.95" customHeight="1">
      <c r="A62" s="34"/>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35"/>
      <c r="AS62" s="34"/>
      <c r="AT62" s="34"/>
      <c r="AU62" s="34"/>
      <c r="AV62" s="34"/>
      <c r="AW62" s="34"/>
      <c r="AX62" s="34"/>
      <c r="AY62" s="34"/>
      <c r="AZ62" s="34"/>
      <c r="BA62" s="34"/>
      <c r="BB62" s="34"/>
      <c r="BC62" s="34"/>
      <c r="BD62" s="34"/>
      <c r="BE62" s="34"/>
    </row>
  </sheetData>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SO 01 - Kravín'!C2" display="/"/>
    <hyperlink ref="A56" location="'SO 02 - Sklad'!C2" display="/"/>
    <hyperlink ref="A57" location="'SO 03 - Vodní nádrž'!C2" display="/"/>
    <hyperlink ref="A58" location="'SO 04 - SO 09 - Jímky'!C2" display="/"/>
    <hyperlink ref="A59" location="'VRN - vedlejší rozpočtové...'!C2" display="/"/>
    <hyperlink ref="A60" location="'SO - Zpevněné ploch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47"/>
  <sheetViews>
    <sheetView showGridLines="0" tabSelected="1" workbookViewId="0" topLeftCell="A68">
      <selection activeCell="J178" sqref="J17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83</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102</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ROUND(J83,2)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ROUND((SUM(BE83:BE246)),2)</f>
        <v>0</v>
      </c>
      <c r="G33" s="34"/>
      <c r="H33" s="34"/>
      <c r="I33" s="105">
        <v>0.21</v>
      </c>
      <c r="J33" s="104">
        <f>ROUND(((SUM(BE83:BE246))*I33),2)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ROUND((SUM(BF83:BF246)),2)</f>
        <v>0</v>
      </c>
      <c r="G34" s="34"/>
      <c r="H34" s="34"/>
      <c r="I34" s="105">
        <v>0.15</v>
      </c>
      <c r="J34" s="104">
        <f>ROUND(((SUM(BF83:BF246))*I34),2)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ROUND((SUM(BG83:BG246)),2)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ROUND((SUM(BH83:BH246)),2)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ROUND((SUM(BI83:BI246)),2)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SO 01 - Kravín</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J83</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J84</f>
        <v>0</v>
      </c>
      <c r="L60" s="119"/>
    </row>
    <row r="61" spans="2:12" s="10" customFormat="1" ht="19.9" customHeight="1">
      <c r="B61" s="124"/>
      <c r="D61" s="125" t="s">
        <v>108</v>
      </c>
      <c r="E61" s="126"/>
      <c r="F61" s="126"/>
      <c r="G61" s="126"/>
      <c r="H61" s="126"/>
      <c r="I61" s="127"/>
      <c r="J61" s="128">
        <f>J137</f>
        <v>0</v>
      </c>
      <c r="L61" s="124"/>
    </row>
    <row r="62" spans="2:12" s="10" customFormat="1" ht="19.9" customHeight="1">
      <c r="B62" s="124"/>
      <c r="D62" s="125" t="s">
        <v>109</v>
      </c>
      <c r="E62" s="126"/>
      <c r="F62" s="126"/>
      <c r="G62" s="126"/>
      <c r="H62" s="126"/>
      <c r="I62" s="127"/>
      <c r="J62" s="128">
        <f>J146</f>
        <v>0</v>
      </c>
      <c r="L62" s="124"/>
    </row>
    <row r="63" spans="2:12" s="9" customFormat="1" ht="24.95" customHeight="1">
      <c r="B63" s="119"/>
      <c r="D63" s="120" t="s">
        <v>110</v>
      </c>
      <c r="E63" s="121"/>
      <c r="F63" s="121"/>
      <c r="G63" s="121"/>
      <c r="H63" s="121"/>
      <c r="I63" s="122"/>
      <c r="J63" s="123">
        <f>J246</f>
        <v>0</v>
      </c>
      <c r="L63" s="119"/>
    </row>
    <row r="64" spans="1:31" s="2" customFormat="1" ht="21.75" customHeight="1">
      <c r="A64" s="34"/>
      <c r="B64" s="35"/>
      <c r="C64" s="34"/>
      <c r="D64" s="34"/>
      <c r="E64" s="34"/>
      <c r="F64" s="34"/>
      <c r="G64" s="34"/>
      <c r="H64" s="34"/>
      <c r="I64" s="93"/>
      <c r="J64" s="34"/>
      <c r="K64" s="34"/>
      <c r="L64" s="94"/>
      <c r="S64" s="34"/>
      <c r="T64" s="34"/>
      <c r="U64" s="34"/>
      <c r="V64" s="34"/>
      <c r="W64" s="34"/>
      <c r="X64" s="34"/>
      <c r="Y64" s="34"/>
      <c r="Z64" s="34"/>
      <c r="AA64" s="34"/>
      <c r="AB64" s="34"/>
      <c r="AC64" s="34"/>
      <c r="AD64" s="34"/>
      <c r="AE64" s="34"/>
    </row>
    <row r="65" spans="1:31" s="2" customFormat="1" ht="6.95" customHeight="1">
      <c r="A65" s="34"/>
      <c r="B65" s="44"/>
      <c r="C65" s="45"/>
      <c r="D65" s="45"/>
      <c r="E65" s="45"/>
      <c r="F65" s="45"/>
      <c r="G65" s="45"/>
      <c r="H65" s="45"/>
      <c r="I65" s="113"/>
      <c r="J65" s="45"/>
      <c r="K65" s="45"/>
      <c r="L65" s="94"/>
      <c r="S65" s="34"/>
      <c r="T65" s="34"/>
      <c r="U65" s="34"/>
      <c r="V65" s="34"/>
      <c r="W65" s="34"/>
      <c r="X65" s="34"/>
      <c r="Y65" s="34"/>
      <c r="Z65" s="34"/>
      <c r="AA65" s="34"/>
      <c r="AB65" s="34"/>
      <c r="AC65" s="34"/>
      <c r="AD65" s="34"/>
      <c r="AE65" s="34"/>
    </row>
    <row r="69" spans="1:31" s="2" customFormat="1" ht="6.95" customHeight="1">
      <c r="A69" s="34"/>
      <c r="B69" s="46"/>
      <c r="C69" s="47"/>
      <c r="D69" s="47"/>
      <c r="E69" s="47"/>
      <c r="F69" s="47"/>
      <c r="G69" s="47"/>
      <c r="H69" s="47"/>
      <c r="I69" s="114"/>
      <c r="J69" s="47"/>
      <c r="K69" s="47"/>
      <c r="L69" s="94"/>
      <c r="S69" s="34"/>
      <c r="T69" s="34"/>
      <c r="U69" s="34"/>
      <c r="V69" s="34"/>
      <c r="W69" s="34"/>
      <c r="X69" s="34"/>
      <c r="Y69" s="34"/>
      <c r="Z69" s="34"/>
      <c r="AA69" s="34"/>
      <c r="AB69" s="34"/>
      <c r="AC69" s="34"/>
      <c r="AD69" s="34"/>
      <c r="AE69" s="34"/>
    </row>
    <row r="70" spans="1:31" s="2" customFormat="1" ht="24.95" customHeight="1">
      <c r="A70" s="34"/>
      <c r="B70" s="35"/>
      <c r="C70" s="23" t="s">
        <v>111</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6.95" customHeight="1">
      <c r="A71" s="34"/>
      <c r="B71" s="35"/>
      <c r="C71" s="34"/>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9" t="s">
        <v>17</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6.5" customHeight="1">
      <c r="A73" s="34"/>
      <c r="B73" s="35"/>
      <c r="C73" s="34"/>
      <c r="D73" s="34"/>
      <c r="E73" s="340" t="str">
        <f>E7</f>
        <v>Demolice zemědělských staveb</v>
      </c>
      <c r="F73" s="341"/>
      <c r="G73" s="341"/>
      <c r="H73" s="341"/>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9" t="s">
        <v>101</v>
      </c>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6.5" customHeight="1">
      <c r="A75" s="34"/>
      <c r="B75" s="35"/>
      <c r="C75" s="34"/>
      <c r="D75" s="34"/>
      <c r="E75" s="302" t="str">
        <f>E9</f>
        <v>SO 01 - Kravín</v>
      </c>
      <c r="F75" s="342"/>
      <c r="G75" s="342"/>
      <c r="H75" s="342"/>
      <c r="I75" s="93"/>
      <c r="J75" s="34"/>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9" t="s">
        <v>21</v>
      </c>
      <c r="D77" s="34"/>
      <c r="E77" s="34"/>
      <c r="F77" s="27" t="str">
        <f>F12</f>
        <v>Hradiště</v>
      </c>
      <c r="G77" s="34"/>
      <c r="H77" s="34"/>
      <c r="I77" s="95" t="s">
        <v>23</v>
      </c>
      <c r="J77" s="52" t="str">
        <f>IF(J12="","",J12)</f>
        <v>5. 8. 2020</v>
      </c>
      <c r="K77" s="34"/>
      <c r="L77" s="94"/>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2" customFormat="1" ht="15.2" customHeight="1">
      <c r="A79" s="34"/>
      <c r="B79" s="35"/>
      <c r="C79" s="29" t="s">
        <v>25</v>
      </c>
      <c r="D79" s="34"/>
      <c r="E79" s="34"/>
      <c r="F79" s="27" t="str">
        <f>E15</f>
        <v>Státní pozemkový úřad</v>
      </c>
      <c r="G79" s="34"/>
      <c r="H79" s="34"/>
      <c r="I79" s="95" t="s">
        <v>31</v>
      </c>
      <c r="J79" s="32" t="str">
        <f>E21</f>
        <v>CreoPlan s.r.o.</v>
      </c>
      <c r="K79" s="34"/>
      <c r="L79" s="94"/>
      <c r="S79" s="34"/>
      <c r="T79" s="34"/>
      <c r="U79" s="34"/>
      <c r="V79" s="34"/>
      <c r="W79" s="34"/>
      <c r="X79" s="34"/>
      <c r="Y79" s="34"/>
      <c r="Z79" s="34"/>
      <c r="AA79" s="34"/>
      <c r="AB79" s="34"/>
      <c r="AC79" s="34"/>
      <c r="AD79" s="34"/>
      <c r="AE79" s="34"/>
    </row>
    <row r="80" spans="1:31" s="2" customFormat="1" ht="25.7" customHeight="1">
      <c r="A80" s="34"/>
      <c r="B80" s="35"/>
      <c r="C80" s="29" t="s">
        <v>29</v>
      </c>
      <c r="D80" s="34"/>
      <c r="E80" s="34"/>
      <c r="F80" s="27" t="str">
        <f>IF(E18="","",E18)</f>
        <v>Vyplň údaj</v>
      </c>
      <c r="G80" s="34"/>
      <c r="H80" s="34"/>
      <c r="I80" s="95" t="s">
        <v>36</v>
      </c>
      <c r="J80" s="32" t="str">
        <f>E24</f>
        <v>Ing. Monika Bartoňková</v>
      </c>
      <c r="K80" s="34"/>
      <c r="L80" s="94"/>
      <c r="S80" s="34"/>
      <c r="T80" s="34"/>
      <c r="U80" s="34"/>
      <c r="V80" s="34"/>
      <c r="W80" s="34"/>
      <c r="X80" s="34"/>
      <c r="Y80" s="34"/>
      <c r="Z80" s="34"/>
      <c r="AA80" s="34"/>
      <c r="AB80" s="34"/>
      <c r="AC80" s="34"/>
      <c r="AD80" s="34"/>
      <c r="AE80" s="34"/>
    </row>
    <row r="81" spans="1:31" s="2" customFormat="1" ht="10.3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11" customFormat="1" ht="29.25" customHeight="1">
      <c r="A82" s="129"/>
      <c r="B82" s="130"/>
      <c r="C82" s="131" t="s">
        <v>112</v>
      </c>
      <c r="D82" s="132" t="s">
        <v>59</v>
      </c>
      <c r="E82" s="132" t="s">
        <v>55</v>
      </c>
      <c r="F82" s="132" t="s">
        <v>56</v>
      </c>
      <c r="G82" s="132" t="s">
        <v>113</v>
      </c>
      <c r="H82" s="132" t="s">
        <v>114</v>
      </c>
      <c r="I82" s="133" t="s">
        <v>115</v>
      </c>
      <c r="J82" s="132" t="s">
        <v>105</v>
      </c>
      <c r="K82" s="134" t="s">
        <v>116</v>
      </c>
      <c r="L82" s="135"/>
      <c r="M82" s="59" t="s">
        <v>3</v>
      </c>
      <c r="N82" s="60" t="s">
        <v>44</v>
      </c>
      <c r="O82" s="60" t="s">
        <v>117</v>
      </c>
      <c r="P82" s="60" t="s">
        <v>118</v>
      </c>
      <c r="Q82" s="60" t="s">
        <v>119</v>
      </c>
      <c r="R82" s="60" t="s">
        <v>120</v>
      </c>
      <c r="S82" s="60" t="s">
        <v>121</v>
      </c>
      <c r="T82" s="61" t="s">
        <v>122</v>
      </c>
      <c r="U82" s="129"/>
      <c r="V82" s="129"/>
      <c r="W82" s="129"/>
      <c r="X82" s="129"/>
      <c r="Y82" s="129"/>
      <c r="Z82" s="129"/>
      <c r="AA82" s="129"/>
      <c r="AB82" s="129"/>
      <c r="AC82" s="129"/>
      <c r="AD82" s="129"/>
      <c r="AE82" s="129"/>
    </row>
    <row r="83" spans="1:63" s="2" customFormat="1" ht="22.9" customHeight="1">
      <c r="A83" s="34"/>
      <c r="B83" s="35"/>
      <c r="C83" s="66" t="s">
        <v>123</v>
      </c>
      <c r="D83" s="34"/>
      <c r="E83" s="34"/>
      <c r="F83" s="34"/>
      <c r="G83" s="34"/>
      <c r="H83" s="34"/>
      <c r="I83" s="93"/>
      <c r="J83" s="136">
        <f>BK83</f>
        <v>0</v>
      </c>
      <c r="K83" s="34"/>
      <c r="L83" s="35"/>
      <c r="M83" s="62"/>
      <c r="N83" s="53"/>
      <c r="O83" s="63"/>
      <c r="P83" s="137">
        <f>P84+P246</f>
        <v>0</v>
      </c>
      <c r="Q83" s="63"/>
      <c r="R83" s="137">
        <f>R84+R246</f>
        <v>0</v>
      </c>
      <c r="S83" s="63"/>
      <c r="T83" s="138">
        <f>T84+T246</f>
        <v>2252.10404</v>
      </c>
      <c r="U83" s="34"/>
      <c r="V83" s="34"/>
      <c r="W83" s="34"/>
      <c r="X83" s="34"/>
      <c r="Y83" s="34"/>
      <c r="Z83" s="34"/>
      <c r="AA83" s="34"/>
      <c r="AB83" s="34"/>
      <c r="AC83" s="34"/>
      <c r="AD83" s="34"/>
      <c r="AE83" s="34"/>
      <c r="AT83" s="19" t="s">
        <v>73</v>
      </c>
      <c r="AU83" s="19" t="s">
        <v>106</v>
      </c>
      <c r="BK83" s="139">
        <f>BK84+BK246</f>
        <v>0</v>
      </c>
    </row>
    <row r="84" spans="2:63" s="12" customFormat="1" ht="25.9" customHeight="1">
      <c r="B84" s="140"/>
      <c r="D84" s="141" t="s">
        <v>73</v>
      </c>
      <c r="E84" s="142" t="s">
        <v>124</v>
      </c>
      <c r="F84" s="142" t="s">
        <v>125</v>
      </c>
      <c r="I84" s="143"/>
      <c r="J84" s="144">
        <f>BK84</f>
        <v>0</v>
      </c>
      <c r="L84" s="140"/>
      <c r="M84" s="145"/>
      <c r="N84" s="146"/>
      <c r="O84" s="146"/>
      <c r="P84" s="147">
        <f>P85+SUM(P86:P137)+P146</f>
        <v>0</v>
      </c>
      <c r="Q84" s="146"/>
      <c r="R84" s="147">
        <f>R85+SUM(R86:R137)+R146</f>
        <v>0</v>
      </c>
      <c r="S84" s="146"/>
      <c r="T84" s="148">
        <f>T85+SUM(T86:T137)+T146</f>
        <v>2252.10404</v>
      </c>
      <c r="AR84" s="141" t="s">
        <v>82</v>
      </c>
      <c r="AT84" s="149" t="s">
        <v>73</v>
      </c>
      <c r="AU84" s="149" t="s">
        <v>74</v>
      </c>
      <c r="AY84" s="141" t="s">
        <v>126</v>
      </c>
      <c r="BK84" s="150">
        <f>BK85+SUM(BK86:BK137)+BK146</f>
        <v>0</v>
      </c>
    </row>
    <row r="85" spans="1:65" s="2" customFormat="1" ht="16.5" customHeight="1">
      <c r="A85" s="34"/>
      <c r="B85" s="151"/>
      <c r="C85" s="152" t="s">
        <v>82</v>
      </c>
      <c r="D85" s="152" t="s">
        <v>127</v>
      </c>
      <c r="E85" s="153" t="s">
        <v>128</v>
      </c>
      <c r="F85" s="154" t="s">
        <v>129</v>
      </c>
      <c r="G85" s="155" t="s">
        <v>130</v>
      </c>
      <c r="H85" s="156">
        <v>3037.034</v>
      </c>
      <c r="I85" s="157"/>
      <c r="J85" s="158">
        <f>ROUND(I85*H85,2)</f>
        <v>0</v>
      </c>
      <c r="K85" s="154" t="s">
        <v>3</v>
      </c>
      <c r="L85" s="35"/>
      <c r="M85" s="159" t="s">
        <v>3</v>
      </c>
      <c r="N85" s="160" t="s">
        <v>45</v>
      </c>
      <c r="O85" s="55"/>
      <c r="P85" s="161">
        <f>O85*H85</f>
        <v>0</v>
      </c>
      <c r="Q85" s="161">
        <v>0</v>
      </c>
      <c r="R85" s="161">
        <f>Q85*H85</f>
        <v>0</v>
      </c>
      <c r="S85" s="161">
        <v>0</v>
      </c>
      <c r="T85" s="162">
        <f>S85*H85</f>
        <v>0</v>
      </c>
      <c r="U85" s="34"/>
      <c r="V85" s="34"/>
      <c r="W85" s="34"/>
      <c r="X85" s="34"/>
      <c r="Y85" s="34"/>
      <c r="Z85" s="34"/>
      <c r="AA85" s="34"/>
      <c r="AB85" s="34"/>
      <c r="AC85" s="34"/>
      <c r="AD85" s="34"/>
      <c r="AE85" s="34"/>
      <c r="AR85" s="163" t="s">
        <v>131</v>
      </c>
      <c r="AT85" s="163" t="s">
        <v>127</v>
      </c>
      <c r="AU85" s="163" t="s">
        <v>82</v>
      </c>
      <c r="AY85" s="19" t="s">
        <v>126</v>
      </c>
      <c r="BE85" s="164">
        <f>IF(N85="základní",J85,0)</f>
        <v>0</v>
      </c>
      <c r="BF85" s="164">
        <f>IF(N85="snížená",J85,0)</f>
        <v>0</v>
      </c>
      <c r="BG85" s="164">
        <f>IF(N85="zákl. přenesená",J85,0)</f>
        <v>0</v>
      </c>
      <c r="BH85" s="164">
        <f>IF(N85="sníž. přenesená",J85,0)</f>
        <v>0</v>
      </c>
      <c r="BI85" s="164">
        <f>IF(N85="nulová",J85,0)</f>
        <v>0</v>
      </c>
      <c r="BJ85" s="19" t="s">
        <v>82</v>
      </c>
      <c r="BK85" s="164">
        <f>ROUND(I85*H85,2)</f>
        <v>0</v>
      </c>
      <c r="BL85" s="19" t="s">
        <v>131</v>
      </c>
      <c r="BM85" s="163" t="s">
        <v>132</v>
      </c>
    </row>
    <row r="86" spans="1:47" s="2" customFormat="1" ht="11.25">
      <c r="A86" s="34"/>
      <c r="B86" s="35"/>
      <c r="C86" s="34"/>
      <c r="D86" s="165" t="s">
        <v>133</v>
      </c>
      <c r="E86" s="34"/>
      <c r="F86" s="166" t="s">
        <v>134</v>
      </c>
      <c r="G86" s="34"/>
      <c r="H86" s="34"/>
      <c r="I86" s="93"/>
      <c r="J86" s="34"/>
      <c r="K86" s="34"/>
      <c r="L86" s="35"/>
      <c r="M86" s="167"/>
      <c r="N86" s="168"/>
      <c r="O86" s="55"/>
      <c r="P86" s="55"/>
      <c r="Q86" s="55"/>
      <c r="R86" s="55"/>
      <c r="S86" s="55"/>
      <c r="T86" s="56"/>
      <c r="U86" s="34"/>
      <c r="V86" s="34"/>
      <c r="W86" s="34"/>
      <c r="X86" s="34"/>
      <c r="Y86" s="34"/>
      <c r="Z86" s="34"/>
      <c r="AA86" s="34"/>
      <c r="AB86" s="34"/>
      <c r="AC86" s="34"/>
      <c r="AD86" s="34"/>
      <c r="AE86" s="34"/>
      <c r="AT86" s="19" t="s">
        <v>133</v>
      </c>
      <c r="AU86" s="19" t="s">
        <v>82</v>
      </c>
    </row>
    <row r="87" spans="1:47" s="2" customFormat="1" ht="29.25">
      <c r="A87" s="34"/>
      <c r="B87" s="35"/>
      <c r="C87" s="34"/>
      <c r="D87" s="165" t="s">
        <v>135</v>
      </c>
      <c r="E87" s="34"/>
      <c r="F87" s="169" t="s">
        <v>136</v>
      </c>
      <c r="G87" s="34"/>
      <c r="H87" s="34"/>
      <c r="I87" s="93"/>
      <c r="J87" s="34"/>
      <c r="K87" s="34"/>
      <c r="L87" s="35"/>
      <c r="M87" s="167"/>
      <c r="N87" s="168"/>
      <c r="O87" s="55"/>
      <c r="P87" s="55"/>
      <c r="Q87" s="55"/>
      <c r="R87" s="55"/>
      <c r="S87" s="55"/>
      <c r="T87" s="56"/>
      <c r="U87" s="34"/>
      <c r="V87" s="34"/>
      <c r="W87" s="34"/>
      <c r="X87" s="34"/>
      <c r="Y87" s="34"/>
      <c r="Z87" s="34"/>
      <c r="AA87" s="34"/>
      <c r="AB87" s="34"/>
      <c r="AC87" s="34"/>
      <c r="AD87" s="34"/>
      <c r="AE87" s="34"/>
      <c r="AT87" s="19" t="s">
        <v>135</v>
      </c>
      <c r="AU87" s="19" t="s">
        <v>82</v>
      </c>
    </row>
    <row r="88" spans="2:51" s="13" customFormat="1" ht="11.25">
      <c r="B88" s="170"/>
      <c r="D88" s="165" t="s">
        <v>137</v>
      </c>
      <c r="E88" s="171" t="s">
        <v>3</v>
      </c>
      <c r="F88" s="172" t="s">
        <v>138</v>
      </c>
      <c r="H88" s="171" t="s">
        <v>3</v>
      </c>
      <c r="I88" s="173"/>
      <c r="L88" s="170"/>
      <c r="M88" s="174"/>
      <c r="N88" s="175"/>
      <c r="O88" s="175"/>
      <c r="P88" s="175"/>
      <c r="Q88" s="175"/>
      <c r="R88" s="175"/>
      <c r="S88" s="175"/>
      <c r="T88" s="176"/>
      <c r="AT88" s="171" t="s">
        <v>137</v>
      </c>
      <c r="AU88" s="171" t="s">
        <v>82</v>
      </c>
      <c r="AV88" s="13" t="s">
        <v>82</v>
      </c>
      <c r="AW88" s="13" t="s">
        <v>35</v>
      </c>
      <c r="AX88" s="13" t="s">
        <v>74</v>
      </c>
      <c r="AY88" s="171" t="s">
        <v>126</v>
      </c>
    </row>
    <row r="89" spans="2:51" s="14" customFormat="1" ht="11.25">
      <c r="B89" s="177"/>
      <c r="D89" s="165" t="s">
        <v>137</v>
      </c>
      <c r="E89" s="178" t="s">
        <v>3</v>
      </c>
      <c r="F89" s="179" t="s">
        <v>139</v>
      </c>
      <c r="H89" s="180">
        <v>2455.762</v>
      </c>
      <c r="I89" s="181"/>
      <c r="L89" s="177"/>
      <c r="M89" s="182"/>
      <c r="N89" s="183"/>
      <c r="O89" s="183"/>
      <c r="P89" s="183"/>
      <c r="Q89" s="183"/>
      <c r="R89" s="183"/>
      <c r="S89" s="183"/>
      <c r="T89" s="184"/>
      <c r="AT89" s="178" t="s">
        <v>137</v>
      </c>
      <c r="AU89" s="178" t="s">
        <v>82</v>
      </c>
      <c r="AV89" s="14" t="s">
        <v>84</v>
      </c>
      <c r="AW89" s="14" t="s">
        <v>35</v>
      </c>
      <c r="AX89" s="14" t="s">
        <v>74</v>
      </c>
      <c r="AY89" s="178" t="s">
        <v>126</v>
      </c>
    </row>
    <row r="90" spans="2:51" s="13" customFormat="1" ht="11.25">
      <c r="B90" s="170"/>
      <c r="D90" s="165" t="s">
        <v>137</v>
      </c>
      <c r="E90" s="171" t="s">
        <v>3</v>
      </c>
      <c r="F90" s="172" t="s">
        <v>140</v>
      </c>
      <c r="H90" s="171" t="s">
        <v>3</v>
      </c>
      <c r="I90" s="173"/>
      <c r="L90" s="170"/>
      <c r="M90" s="174"/>
      <c r="N90" s="175"/>
      <c r="O90" s="175"/>
      <c r="P90" s="175"/>
      <c r="Q90" s="175"/>
      <c r="R90" s="175"/>
      <c r="S90" s="175"/>
      <c r="T90" s="176"/>
      <c r="AT90" s="171" t="s">
        <v>137</v>
      </c>
      <c r="AU90" s="171" t="s">
        <v>82</v>
      </c>
      <c r="AV90" s="13" t="s">
        <v>82</v>
      </c>
      <c r="AW90" s="13" t="s">
        <v>35</v>
      </c>
      <c r="AX90" s="13" t="s">
        <v>74</v>
      </c>
      <c r="AY90" s="171" t="s">
        <v>126</v>
      </c>
    </row>
    <row r="91" spans="2:51" s="14" customFormat="1" ht="11.25">
      <c r="B91" s="177"/>
      <c r="D91" s="165" t="s">
        <v>137</v>
      </c>
      <c r="E91" s="178" t="s">
        <v>3</v>
      </c>
      <c r="F91" s="179" t="s">
        <v>141</v>
      </c>
      <c r="H91" s="180">
        <v>444.843</v>
      </c>
      <c r="I91" s="181"/>
      <c r="L91" s="177"/>
      <c r="M91" s="182"/>
      <c r="N91" s="183"/>
      <c r="O91" s="183"/>
      <c r="P91" s="183"/>
      <c r="Q91" s="183"/>
      <c r="R91" s="183"/>
      <c r="S91" s="183"/>
      <c r="T91" s="184"/>
      <c r="AT91" s="178" t="s">
        <v>137</v>
      </c>
      <c r="AU91" s="178" t="s">
        <v>82</v>
      </c>
      <c r="AV91" s="14" t="s">
        <v>84</v>
      </c>
      <c r="AW91" s="14" t="s">
        <v>35</v>
      </c>
      <c r="AX91" s="14" t="s">
        <v>74</v>
      </c>
      <c r="AY91" s="178" t="s">
        <v>126</v>
      </c>
    </row>
    <row r="92" spans="2:51" s="13" customFormat="1" ht="11.25">
      <c r="B92" s="170"/>
      <c r="D92" s="165" t="s">
        <v>137</v>
      </c>
      <c r="E92" s="171" t="s">
        <v>3</v>
      </c>
      <c r="F92" s="172" t="s">
        <v>142</v>
      </c>
      <c r="H92" s="171" t="s">
        <v>3</v>
      </c>
      <c r="I92" s="173"/>
      <c r="L92" s="170"/>
      <c r="M92" s="174"/>
      <c r="N92" s="175"/>
      <c r="O92" s="175"/>
      <c r="P92" s="175"/>
      <c r="Q92" s="175"/>
      <c r="R92" s="175"/>
      <c r="S92" s="175"/>
      <c r="T92" s="176"/>
      <c r="AT92" s="171" t="s">
        <v>137</v>
      </c>
      <c r="AU92" s="171" t="s">
        <v>82</v>
      </c>
      <c r="AV92" s="13" t="s">
        <v>82</v>
      </c>
      <c r="AW92" s="13" t="s">
        <v>35</v>
      </c>
      <c r="AX92" s="13" t="s">
        <v>74</v>
      </c>
      <c r="AY92" s="171" t="s">
        <v>126</v>
      </c>
    </row>
    <row r="93" spans="2:51" s="14" customFormat="1" ht="11.25">
      <c r="B93" s="177"/>
      <c r="D93" s="165" t="s">
        <v>137</v>
      </c>
      <c r="E93" s="178" t="s">
        <v>3</v>
      </c>
      <c r="F93" s="179" t="s">
        <v>143</v>
      </c>
      <c r="H93" s="180">
        <v>76.645</v>
      </c>
      <c r="I93" s="181"/>
      <c r="L93" s="177"/>
      <c r="M93" s="182"/>
      <c r="N93" s="183"/>
      <c r="O93" s="183"/>
      <c r="P93" s="183"/>
      <c r="Q93" s="183"/>
      <c r="R93" s="183"/>
      <c r="S93" s="183"/>
      <c r="T93" s="184"/>
      <c r="AT93" s="178" t="s">
        <v>137</v>
      </c>
      <c r="AU93" s="178" t="s">
        <v>82</v>
      </c>
      <c r="AV93" s="14" t="s">
        <v>84</v>
      </c>
      <c r="AW93" s="14" t="s">
        <v>35</v>
      </c>
      <c r="AX93" s="14" t="s">
        <v>74</v>
      </c>
      <c r="AY93" s="178" t="s">
        <v>126</v>
      </c>
    </row>
    <row r="94" spans="2:51" s="13" customFormat="1" ht="11.25">
      <c r="B94" s="170"/>
      <c r="D94" s="165" t="s">
        <v>137</v>
      </c>
      <c r="E94" s="171" t="s">
        <v>3</v>
      </c>
      <c r="F94" s="172" t="s">
        <v>144</v>
      </c>
      <c r="H94" s="171" t="s">
        <v>3</v>
      </c>
      <c r="I94" s="173"/>
      <c r="L94" s="170"/>
      <c r="M94" s="174"/>
      <c r="N94" s="175"/>
      <c r="O94" s="175"/>
      <c r="P94" s="175"/>
      <c r="Q94" s="175"/>
      <c r="R94" s="175"/>
      <c r="S94" s="175"/>
      <c r="T94" s="176"/>
      <c r="AT94" s="171" t="s">
        <v>137</v>
      </c>
      <c r="AU94" s="171" t="s">
        <v>82</v>
      </c>
      <c r="AV94" s="13" t="s">
        <v>82</v>
      </c>
      <c r="AW94" s="13" t="s">
        <v>35</v>
      </c>
      <c r="AX94" s="13" t="s">
        <v>74</v>
      </c>
      <c r="AY94" s="171" t="s">
        <v>126</v>
      </c>
    </row>
    <row r="95" spans="2:51" s="14" customFormat="1" ht="11.25">
      <c r="B95" s="177"/>
      <c r="D95" s="165" t="s">
        <v>137</v>
      </c>
      <c r="E95" s="178" t="s">
        <v>3</v>
      </c>
      <c r="F95" s="179" t="s">
        <v>145</v>
      </c>
      <c r="H95" s="180">
        <v>1.236</v>
      </c>
      <c r="I95" s="181"/>
      <c r="L95" s="177"/>
      <c r="M95" s="182"/>
      <c r="N95" s="183"/>
      <c r="O95" s="183"/>
      <c r="P95" s="183"/>
      <c r="Q95" s="183"/>
      <c r="R95" s="183"/>
      <c r="S95" s="183"/>
      <c r="T95" s="184"/>
      <c r="AT95" s="178" t="s">
        <v>137</v>
      </c>
      <c r="AU95" s="178" t="s">
        <v>82</v>
      </c>
      <c r="AV95" s="14" t="s">
        <v>84</v>
      </c>
      <c r="AW95" s="14" t="s">
        <v>35</v>
      </c>
      <c r="AX95" s="14" t="s">
        <v>74</v>
      </c>
      <c r="AY95" s="178" t="s">
        <v>126</v>
      </c>
    </row>
    <row r="96" spans="2:51" s="13" customFormat="1" ht="11.25">
      <c r="B96" s="170"/>
      <c r="D96" s="165" t="s">
        <v>137</v>
      </c>
      <c r="E96" s="171" t="s">
        <v>3</v>
      </c>
      <c r="F96" s="172" t="s">
        <v>146</v>
      </c>
      <c r="H96" s="171" t="s">
        <v>3</v>
      </c>
      <c r="I96" s="173"/>
      <c r="L96" s="170"/>
      <c r="M96" s="174"/>
      <c r="N96" s="175"/>
      <c r="O96" s="175"/>
      <c r="P96" s="175"/>
      <c r="Q96" s="175"/>
      <c r="R96" s="175"/>
      <c r="S96" s="175"/>
      <c r="T96" s="176"/>
      <c r="AT96" s="171" t="s">
        <v>137</v>
      </c>
      <c r="AU96" s="171" t="s">
        <v>82</v>
      </c>
      <c r="AV96" s="13" t="s">
        <v>82</v>
      </c>
      <c r="AW96" s="13" t="s">
        <v>35</v>
      </c>
      <c r="AX96" s="13" t="s">
        <v>74</v>
      </c>
      <c r="AY96" s="171" t="s">
        <v>126</v>
      </c>
    </row>
    <row r="97" spans="2:51" s="14" customFormat="1" ht="11.25">
      <c r="B97" s="177"/>
      <c r="D97" s="165" t="s">
        <v>137</v>
      </c>
      <c r="E97" s="178" t="s">
        <v>3</v>
      </c>
      <c r="F97" s="179" t="s">
        <v>147</v>
      </c>
      <c r="H97" s="180">
        <v>58.548</v>
      </c>
      <c r="I97" s="181"/>
      <c r="L97" s="177"/>
      <c r="M97" s="182"/>
      <c r="N97" s="183"/>
      <c r="O97" s="183"/>
      <c r="P97" s="183"/>
      <c r="Q97" s="183"/>
      <c r="R97" s="183"/>
      <c r="S97" s="183"/>
      <c r="T97" s="184"/>
      <c r="AT97" s="178" t="s">
        <v>137</v>
      </c>
      <c r="AU97" s="178" t="s">
        <v>82</v>
      </c>
      <c r="AV97" s="14" t="s">
        <v>84</v>
      </c>
      <c r="AW97" s="14" t="s">
        <v>35</v>
      </c>
      <c r="AX97" s="14" t="s">
        <v>74</v>
      </c>
      <c r="AY97" s="178" t="s">
        <v>126</v>
      </c>
    </row>
    <row r="98" spans="2:51" s="15" customFormat="1" ht="11.25">
      <c r="B98" s="185"/>
      <c r="D98" s="165" t="s">
        <v>137</v>
      </c>
      <c r="E98" s="186" t="s">
        <v>3</v>
      </c>
      <c r="F98" s="187" t="s">
        <v>148</v>
      </c>
      <c r="H98" s="188">
        <v>3037.0339999999997</v>
      </c>
      <c r="I98" s="189"/>
      <c r="L98" s="185"/>
      <c r="M98" s="190"/>
      <c r="N98" s="191"/>
      <c r="O98" s="191"/>
      <c r="P98" s="191"/>
      <c r="Q98" s="191"/>
      <c r="R98" s="191"/>
      <c r="S98" s="191"/>
      <c r="T98" s="192"/>
      <c r="AT98" s="186" t="s">
        <v>137</v>
      </c>
      <c r="AU98" s="186" t="s">
        <v>82</v>
      </c>
      <c r="AV98" s="15" t="s">
        <v>131</v>
      </c>
      <c r="AW98" s="15" t="s">
        <v>35</v>
      </c>
      <c r="AX98" s="15" t="s">
        <v>82</v>
      </c>
      <c r="AY98" s="186" t="s">
        <v>126</v>
      </c>
    </row>
    <row r="99" spans="1:65" s="2" customFormat="1" ht="16.5" customHeight="1">
      <c r="A99" s="34"/>
      <c r="B99" s="151"/>
      <c r="C99" s="152" t="s">
        <v>84</v>
      </c>
      <c r="D99" s="152" t="s">
        <v>127</v>
      </c>
      <c r="E99" s="153" t="s">
        <v>149</v>
      </c>
      <c r="F99" s="154" t="s">
        <v>150</v>
      </c>
      <c r="G99" s="155" t="s">
        <v>130</v>
      </c>
      <c r="H99" s="156">
        <v>60740.68</v>
      </c>
      <c r="I99" s="157"/>
      <c r="J99" s="158">
        <f>ROUND(I99*H99,2)</f>
        <v>0</v>
      </c>
      <c r="K99" s="154" t="s">
        <v>151</v>
      </c>
      <c r="L99" s="35"/>
      <c r="M99" s="159" t="s">
        <v>3</v>
      </c>
      <c r="N99" s="160" t="s">
        <v>45</v>
      </c>
      <c r="O99" s="55"/>
      <c r="P99" s="161">
        <f>O99*H99</f>
        <v>0</v>
      </c>
      <c r="Q99" s="161">
        <v>0</v>
      </c>
      <c r="R99" s="161">
        <f>Q99*H99</f>
        <v>0</v>
      </c>
      <c r="S99" s="161">
        <v>0</v>
      </c>
      <c r="T99" s="162">
        <f>S99*H99</f>
        <v>0</v>
      </c>
      <c r="U99" s="34"/>
      <c r="V99" s="34"/>
      <c r="W99" s="34"/>
      <c r="X99" s="34"/>
      <c r="Y99" s="34"/>
      <c r="Z99" s="34"/>
      <c r="AA99" s="34"/>
      <c r="AB99" s="34"/>
      <c r="AC99" s="34"/>
      <c r="AD99" s="34"/>
      <c r="AE99" s="34"/>
      <c r="AR99" s="163" t="s">
        <v>131</v>
      </c>
      <c r="AT99" s="163" t="s">
        <v>127</v>
      </c>
      <c r="AU99" s="163" t="s">
        <v>82</v>
      </c>
      <c r="AY99" s="19" t="s">
        <v>126</v>
      </c>
      <c r="BE99" s="164">
        <f>IF(N99="základní",J99,0)</f>
        <v>0</v>
      </c>
      <c r="BF99" s="164">
        <f>IF(N99="snížená",J99,0)</f>
        <v>0</v>
      </c>
      <c r="BG99" s="164">
        <f>IF(N99="zákl. přenesená",J99,0)</f>
        <v>0</v>
      </c>
      <c r="BH99" s="164">
        <f>IF(N99="sníž. přenesená",J99,0)</f>
        <v>0</v>
      </c>
      <c r="BI99" s="164">
        <f>IF(N99="nulová",J99,0)</f>
        <v>0</v>
      </c>
      <c r="BJ99" s="19" t="s">
        <v>82</v>
      </c>
      <c r="BK99" s="164">
        <f>ROUND(I99*H99,2)</f>
        <v>0</v>
      </c>
      <c r="BL99" s="19" t="s">
        <v>131</v>
      </c>
      <c r="BM99" s="163" t="s">
        <v>152</v>
      </c>
    </row>
    <row r="100" spans="1:47" s="2" customFormat="1" ht="11.25">
      <c r="A100" s="34"/>
      <c r="B100" s="35"/>
      <c r="C100" s="34"/>
      <c r="D100" s="165" t="s">
        <v>133</v>
      </c>
      <c r="E100" s="34"/>
      <c r="F100" s="166" t="s">
        <v>153</v>
      </c>
      <c r="G100" s="34"/>
      <c r="H100" s="34"/>
      <c r="I100" s="93"/>
      <c r="J100" s="34"/>
      <c r="K100" s="34"/>
      <c r="L100" s="35"/>
      <c r="M100" s="167"/>
      <c r="N100" s="168"/>
      <c r="O100" s="55"/>
      <c r="P100" s="55"/>
      <c r="Q100" s="55"/>
      <c r="R100" s="55"/>
      <c r="S100" s="55"/>
      <c r="T100" s="56"/>
      <c r="U100" s="34"/>
      <c r="V100" s="34"/>
      <c r="W100" s="34"/>
      <c r="X100" s="34"/>
      <c r="Y100" s="34"/>
      <c r="Z100" s="34"/>
      <c r="AA100" s="34"/>
      <c r="AB100" s="34"/>
      <c r="AC100" s="34"/>
      <c r="AD100" s="34"/>
      <c r="AE100" s="34"/>
      <c r="AT100" s="19" t="s">
        <v>133</v>
      </c>
      <c r="AU100" s="19" t="s">
        <v>82</v>
      </c>
    </row>
    <row r="101" spans="1:47" s="2" customFormat="1" ht="29.25">
      <c r="A101" s="34"/>
      <c r="B101" s="35"/>
      <c r="C101" s="34"/>
      <c r="D101" s="165" t="s">
        <v>135</v>
      </c>
      <c r="E101" s="34"/>
      <c r="F101" s="169" t="s">
        <v>136</v>
      </c>
      <c r="G101" s="34"/>
      <c r="H101" s="34"/>
      <c r="I101" s="93"/>
      <c r="J101" s="34"/>
      <c r="K101" s="34"/>
      <c r="L101" s="35"/>
      <c r="M101" s="167"/>
      <c r="N101" s="168"/>
      <c r="O101" s="55"/>
      <c r="P101" s="55"/>
      <c r="Q101" s="55"/>
      <c r="R101" s="55"/>
      <c r="S101" s="55"/>
      <c r="T101" s="56"/>
      <c r="U101" s="34"/>
      <c r="V101" s="34"/>
      <c r="W101" s="34"/>
      <c r="X101" s="34"/>
      <c r="Y101" s="34"/>
      <c r="Z101" s="34"/>
      <c r="AA101" s="34"/>
      <c r="AB101" s="34"/>
      <c r="AC101" s="34"/>
      <c r="AD101" s="34"/>
      <c r="AE101" s="34"/>
      <c r="AT101" s="19" t="s">
        <v>135</v>
      </c>
      <c r="AU101" s="19" t="s">
        <v>82</v>
      </c>
    </row>
    <row r="102" spans="2:51" s="14" customFormat="1" ht="11.25">
      <c r="B102" s="177"/>
      <c r="D102" s="165" t="s">
        <v>137</v>
      </c>
      <c r="E102" s="178" t="s">
        <v>3</v>
      </c>
      <c r="F102" s="179" t="s">
        <v>154</v>
      </c>
      <c r="H102" s="180">
        <v>49115.24</v>
      </c>
      <c r="I102" s="181"/>
      <c r="L102" s="177"/>
      <c r="M102" s="182"/>
      <c r="N102" s="183"/>
      <c r="O102" s="183"/>
      <c r="P102" s="183"/>
      <c r="Q102" s="183"/>
      <c r="R102" s="183"/>
      <c r="S102" s="183"/>
      <c r="T102" s="184"/>
      <c r="AT102" s="178" t="s">
        <v>137</v>
      </c>
      <c r="AU102" s="178" t="s">
        <v>82</v>
      </c>
      <c r="AV102" s="14" t="s">
        <v>84</v>
      </c>
      <c r="AW102" s="14" t="s">
        <v>35</v>
      </c>
      <c r="AX102" s="14" t="s">
        <v>74</v>
      </c>
      <c r="AY102" s="178" t="s">
        <v>126</v>
      </c>
    </row>
    <row r="103" spans="2:51" s="14" customFormat="1" ht="11.25">
      <c r="B103" s="177"/>
      <c r="D103" s="165" t="s">
        <v>137</v>
      </c>
      <c r="E103" s="178" t="s">
        <v>3</v>
      </c>
      <c r="F103" s="179" t="s">
        <v>155</v>
      </c>
      <c r="H103" s="180">
        <v>8896.86</v>
      </c>
      <c r="I103" s="181"/>
      <c r="L103" s="177"/>
      <c r="M103" s="182"/>
      <c r="N103" s="183"/>
      <c r="O103" s="183"/>
      <c r="P103" s="183"/>
      <c r="Q103" s="183"/>
      <c r="R103" s="183"/>
      <c r="S103" s="183"/>
      <c r="T103" s="184"/>
      <c r="AT103" s="178" t="s">
        <v>137</v>
      </c>
      <c r="AU103" s="178" t="s">
        <v>82</v>
      </c>
      <c r="AV103" s="14" t="s">
        <v>84</v>
      </c>
      <c r="AW103" s="14" t="s">
        <v>35</v>
      </c>
      <c r="AX103" s="14" t="s">
        <v>74</v>
      </c>
      <c r="AY103" s="178" t="s">
        <v>126</v>
      </c>
    </row>
    <row r="104" spans="2:51" s="14" customFormat="1" ht="11.25">
      <c r="B104" s="177"/>
      <c r="D104" s="165" t="s">
        <v>137</v>
      </c>
      <c r="E104" s="178" t="s">
        <v>3</v>
      </c>
      <c r="F104" s="179" t="s">
        <v>156</v>
      </c>
      <c r="H104" s="180">
        <v>1532.9</v>
      </c>
      <c r="I104" s="181"/>
      <c r="L104" s="177"/>
      <c r="M104" s="182"/>
      <c r="N104" s="183"/>
      <c r="O104" s="183"/>
      <c r="P104" s="183"/>
      <c r="Q104" s="183"/>
      <c r="R104" s="183"/>
      <c r="S104" s="183"/>
      <c r="T104" s="184"/>
      <c r="AT104" s="178" t="s">
        <v>137</v>
      </c>
      <c r="AU104" s="178" t="s">
        <v>82</v>
      </c>
      <c r="AV104" s="14" t="s">
        <v>84</v>
      </c>
      <c r="AW104" s="14" t="s">
        <v>35</v>
      </c>
      <c r="AX104" s="14" t="s">
        <v>74</v>
      </c>
      <c r="AY104" s="178" t="s">
        <v>126</v>
      </c>
    </row>
    <row r="105" spans="2:51" s="14" customFormat="1" ht="11.25">
      <c r="B105" s="177"/>
      <c r="D105" s="165" t="s">
        <v>137</v>
      </c>
      <c r="E105" s="178" t="s">
        <v>3</v>
      </c>
      <c r="F105" s="179" t="s">
        <v>157</v>
      </c>
      <c r="H105" s="180">
        <v>24.72</v>
      </c>
      <c r="I105" s="181"/>
      <c r="L105" s="177"/>
      <c r="M105" s="182"/>
      <c r="N105" s="183"/>
      <c r="O105" s="183"/>
      <c r="P105" s="183"/>
      <c r="Q105" s="183"/>
      <c r="R105" s="183"/>
      <c r="S105" s="183"/>
      <c r="T105" s="184"/>
      <c r="AT105" s="178" t="s">
        <v>137</v>
      </c>
      <c r="AU105" s="178" t="s">
        <v>82</v>
      </c>
      <c r="AV105" s="14" t="s">
        <v>84</v>
      </c>
      <c r="AW105" s="14" t="s">
        <v>35</v>
      </c>
      <c r="AX105" s="14" t="s">
        <v>74</v>
      </c>
      <c r="AY105" s="178" t="s">
        <v>126</v>
      </c>
    </row>
    <row r="106" spans="2:51" s="14" customFormat="1" ht="11.25">
      <c r="B106" s="177"/>
      <c r="D106" s="165" t="s">
        <v>137</v>
      </c>
      <c r="E106" s="178" t="s">
        <v>3</v>
      </c>
      <c r="F106" s="179" t="s">
        <v>158</v>
      </c>
      <c r="H106" s="180">
        <v>1170.96</v>
      </c>
      <c r="I106" s="181"/>
      <c r="L106" s="177"/>
      <c r="M106" s="182"/>
      <c r="N106" s="183"/>
      <c r="O106" s="183"/>
      <c r="P106" s="183"/>
      <c r="Q106" s="183"/>
      <c r="R106" s="183"/>
      <c r="S106" s="183"/>
      <c r="T106" s="184"/>
      <c r="AT106" s="178" t="s">
        <v>137</v>
      </c>
      <c r="AU106" s="178" t="s">
        <v>82</v>
      </c>
      <c r="AV106" s="14" t="s">
        <v>84</v>
      </c>
      <c r="AW106" s="14" t="s">
        <v>35</v>
      </c>
      <c r="AX106" s="14" t="s">
        <v>74</v>
      </c>
      <c r="AY106" s="178" t="s">
        <v>126</v>
      </c>
    </row>
    <row r="107" spans="2:51" s="15" customFormat="1" ht="11.25">
      <c r="B107" s="185"/>
      <c r="D107" s="165" t="s">
        <v>137</v>
      </c>
      <c r="E107" s="186" t="s">
        <v>3</v>
      </c>
      <c r="F107" s="187" t="s">
        <v>148</v>
      </c>
      <c r="H107" s="188">
        <v>60740.68</v>
      </c>
      <c r="I107" s="189"/>
      <c r="L107" s="185"/>
      <c r="M107" s="190"/>
      <c r="N107" s="191"/>
      <c r="O107" s="191"/>
      <c r="P107" s="191"/>
      <c r="Q107" s="191"/>
      <c r="R107" s="191"/>
      <c r="S107" s="191"/>
      <c r="T107" s="192"/>
      <c r="AT107" s="186" t="s">
        <v>137</v>
      </c>
      <c r="AU107" s="186" t="s">
        <v>82</v>
      </c>
      <c r="AV107" s="15" t="s">
        <v>131</v>
      </c>
      <c r="AW107" s="15" t="s">
        <v>35</v>
      </c>
      <c r="AX107" s="15" t="s">
        <v>82</v>
      </c>
      <c r="AY107" s="186" t="s">
        <v>126</v>
      </c>
    </row>
    <row r="108" spans="1:65" s="2" customFormat="1" ht="16.5" customHeight="1">
      <c r="A108" s="34"/>
      <c r="B108" s="151"/>
      <c r="C108" s="152" t="s">
        <v>159</v>
      </c>
      <c r="D108" s="152" t="s">
        <v>127</v>
      </c>
      <c r="E108" s="153" t="s">
        <v>160</v>
      </c>
      <c r="F108" s="154" t="s">
        <v>161</v>
      </c>
      <c r="G108" s="155" t="s">
        <v>162</v>
      </c>
      <c r="H108" s="156">
        <v>-1236.23</v>
      </c>
      <c r="I108" s="157"/>
      <c r="J108" s="158">
        <f>ROUND(I108*H108,2)</f>
        <v>0</v>
      </c>
      <c r="K108" s="154" t="s">
        <v>3</v>
      </c>
      <c r="L108" s="35"/>
      <c r="M108" s="159" t="s">
        <v>3</v>
      </c>
      <c r="N108" s="160" t="s">
        <v>45</v>
      </c>
      <c r="O108" s="55"/>
      <c r="P108" s="161">
        <f>O108*H108</f>
        <v>0</v>
      </c>
      <c r="Q108" s="161">
        <v>0</v>
      </c>
      <c r="R108" s="161">
        <f>Q108*H108</f>
        <v>0</v>
      </c>
      <c r="S108" s="161">
        <v>0</v>
      </c>
      <c r="T108" s="162">
        <f>S108*H108</f>
        <v>0</v>
      </c>
      <c r="U108" s="34"/>
      <c r="V108" s="34"/>
      <c r="W108" s="34"/>
      <c r="X108" s="34"/>
      <c r="Y108" s="34"/>
      <c r="Z108" s="34"/>
      <c r="AA108" s="34"/>
      <c r="AB108" s="34"/>
      <c r="AC108" s="34"/>
      <c r="AD108" s="34"/>
      <c r="AE108" s="34"/>
      <c r="AR108" s="163" t="s">
        <v>131</v>
      </c>
      <c r="AT108" s="163" t="s">
        <v>127</v>
      </c>
      <c r="AU108" s="163" t="s">
        <v>82</v>
      </c>
      <c r="AY108" s="19" t="s">
        <v>126</v>
      </c>
      <c r="BE108" s="164">
        <f>IF(N108="základní",J108,0)</f>
        <v>0</v>
      </c>
      <c r="BF108" s="164">
        <f>IF(N108="snížená",J108,0)</f>
        <v>0</v>
      </c>
      <c r="BG108" s="164">
        <f>IF(N108="zákl. přenesená",J108,0)</f>
        <v>0</v>
      </c>
      <c r="BH108" s="164">
        <f>IF(N108="sníž. přenesená",J108,0)</f>
        <v>0</v>
      </c>
      <c r="BI108" s="164">
        <f>IF(N108="nulová",J108,0)</f>
        <v>0</v>
      </c>
      <c r="BJ108" s="19" t="s">
        <v>82</v>
      </c>
      <c r="BK108" s="164">
        <f>ROUND(I108*H108,2)</f>
        <v>0</v>
      </c>
      <c r="BL108" s="19" t="s">
        <v>131</v>
      </c>
      <c r="BM108" s="163" t="s">
        <v>163</v>
      </c>
    </row>
    <row r="109" spans="1:47" s="2" customFormat="1" ht="11.25">
      <c r="A109" s="34"/>
      <c r="B109" s="35"/>
      <c r="C109" s="34"/>
      <c r="D109" s="165" t="s">
        <v>133</v>
      </c>
      <c r="E109" s="34"/>
      <c r="F109" s="166" t="s">
        <v>161</v>
      </c>
      <c r="G109" s="34"/>
      <c r="H109" s="34"/>
      <c r="I109" s="93"/>
      <c r="J109" s="34"/>
      <c r="K109" s="34"/>
      <c r="L109" s="35"/>
      <c r="M109" s="167"/>
      <c r="N109" s="168"/>
      <c r="O109" s="55"/>
      <c r="P109" s="55"/>
      <c r="Q109" s="55"/>
      <c r="R109" s="55"/>
      <c r="S109" s="55"/>
      <c r="T109" s="56"/>
      <c r="U109" s="34"/>
      <c r="V109" s="34"/>
      <c r="W109" s="34"/>
      <c r="X109" s="34"/>
      <c r="Y109" s="34"/>
      <c r="Z109" s="34"/>
      <c r="AA109" s="34"/>
      <c r="AB109" s="34"/>
      <c r="AC109" s="34"/>
      <c r="AD109" s="34"/>
      <c r="AE109" s="34"/>
      <c r="AT109" s="19" t="s">
        <v>133</v>
      </c>
      <c r="AU109" s="19" t="s">
        <v>82</v>
      </c>
    </row>
    <row r="110" spans="1:47" s="2" customFormat="1" ht="58.5">
      <c r="A110" s="34"/>
      <c r="B110" s="35"/>
      <c r="C110" s="34"/>
      <c r="D110" s="165" t="s">
        <v>135</v>
      </c>
      <c r="E110" s="34"/>
      <c r="F110" s="169" t="s">
        <v>164</v>
      </c>
      <c r="G110" s="34"/>
      <c r="H110" s="34"/>
      <c r="I110" s="93"/>
      <c r="J110" s="34"/>
      <c r="K110" s="34"/>
      <c r="L110" s="35"/>
      <c r="M110" s="167"/>
      <c r="N110" s="168"/>
      <c r="O110" s="55"/>
      <c r="P110" s="55"/>
      <c r="Q110" s="55"/>
      <c r="R110" s="55"/>
      <c r="S110" s="55"/>
      <c r="T110" s="56"/>
      <c r="U110" s="34"/>
      <c r="V110" s="34"/>
      <c r="W110" s="34"/>
      <c r="X110" s="34"/>
      <c r="Y110" s="34"/>
      <c r="Z110" s="34"/>
      <c r="AA110" s="34"/>
      <c r="AB110" s="34"/>
      <c r="AC110" s="34"/>
      <c r="AD110" s="34"/>
      <c r="AE110" s="34"/>
      <c r="AT110" s="19" t="s">
        <v>135</v>
      </c>
      <c r="AU110" s="19" t="s">
        <v>82</v>
      </c>
    </row>
    <row r="111" spans="2:51" s="14" customFormat="1" ht="11.25">
      <c r="B111" s="177"/>
      <c r="D111" s="165" t="s">
        <v>137</v>
      </c>
      <c r="E111" s="178" t="s">
        <v>3</v>
      </c>
      <c r="F111" s="179" t="s">
        <v>165</v>
      </c>
      <c r="H111" s="180">
        <v>-1236.23</v>
      </c>
      <c r="I111" s="181"/>
      <c r="L111" s="177"/>
      <c r="M111" s="182"/>
      <c r="N111" s="183"/>
      <c r="O111" s="183"/>
      <c r="P111" s="183"/>
      <c r="Q111" s="183"/>
      <c r="R111" s="183"/>
      <c r="S111" s="183"/>
      <c r="T111" s="184"/>
      <c r="AT111" s="178" t="s">
        <v>137</v>
      </c>
      <c r="AU111" s="178" t="s">
        <v>82</v>
      </c>
      <c r="AV111" s="14" t="s">
        <v>84</v>
      </c>
      <c r="AW111" s="14" t="s">
        <v>35</v>
      </c>
      <c r="AX111" s="14" t="s">
        <v>74</v>
      </c>
      <c r="AY111" s="178" t="s">
        <v>126</v>
      </c>
    </row>
    <row r="112" spans="2:51" s="15" customFormat="1" ht="11.25">
      <c r="B112" s="185"/>
      <c r="D112" s="165" t="s">
        <v>137</v>
      </c>
      <c r="E112" s="186" t="s">
        <v>3</v>
      </c>
      <c r="F112" s="187" t="s">
        <v>148</v>
      </c>
      <c r="H112" s="188">
        <v>-1236.23</v>
      </c>
      <c r="I112" s="189"/>
      <c r="L112" s="185"/>
      <c r="M112" s="190"/>
      <c r="N112" s="191"/>
      <c r="O112" s="191"/>
      <c r="P112" s="191"/>
      <c r="Q112" s="191"/>
      <c r="R112" s="191"/>
      <c r="S112" s="191"/>
      <c r="T112" s="192"/>
      <c r="AT112" s="186" t="s">
        <v>137</v>
      </c>
      <c r="AU112" s="186" t="s">
        <v>82</v>
      </c>
      <c r="AV112" s="15" t="s">
        <v>131</v>
      </c>
      <c r="AW112" s="15" t="s">
        <v>35</v>
      </c>
      <c r="AX112" s="15" t="s">
        <v>82</v>
      </c>
      <c r="AY112" s="186" t="s">
        <v>126</v>
      </c>
    </row>
    <row r="113" spans="1:65" s="2" customFormat="1" ht="16.5" customHeight="1">
      <c r="A113" s="34"/>
      <c r="B113" s="151"/>
      <c r="C113" s="152" t="s">
        <v>131</v>
      </c>
      <c r="D113" s="152" t="s">
        <v>127</v>
      </c>
      <c r="E113" s="153" t="s">
        <v>166</v>
      </c>
      <c r="F113" s="154" t="s">
        <v>167</v>
      </c>
      <c r="G113" s="155" t="s">
        <v>130</v>
      </c>
      <c r="H113" s="156">
        <v>2455.762</v>
      </c>
      <c r="I113" s="157"/>
      <c r="J113" s="158">
        <f>ROUND(I113*H113,2)</f>
        <v>0</v>
      </c>
      <c r="K113" s="154" t="s">
        <v>151</v>
      </c>
      <c r="L113" s="35"/>
      <c r="M113" s="159" t="s">
        <v>3</v>
      </c>
      <c r="N113" s="160" t="s">
        <v>45</v>
      </c>
      <c r="O113" s="55"/>
      <c r="P113" s="161">
        <f>O113*H113</f>
        <v>0</v>
      </c>
      <c r="Q113" s="161">
        <v>0</v>
      </c>
      <c r="R113" s="161">
        <f>Q113*H113</f>
        <v>0</v>
      </c>
      <c r="S113" s="161">
        <v>0</v>
      </c>
      <c r="T113" s="162">
        <f>S113*H113</f>
        <v>0</v>
      </c>
      <c r="U113" s="34"/>
      <c r="V113" s="34"/>
      <c r="W113" s="34"/>
      <c r="X113" s="34"/>
      <c r="Y113" s="34"/>
      <c r="Z113" s="34"/>
      <c r="AA113" s="34"/>
      <c r="AB113" s="34"/>
      <c r="AC113" s="34"/>
      <c r="AD113" s="34"/>
      <c r="AE113" s="34"/>
      <c r="AR113" s="163" t="s">
        <v>131</v>
      </c>
      <c r="AT113" s="163" t="s">
        <v>127</v>
      </c>
      <c r="AU113" s="163" t="s">
        <v>82</v>
      </c>
      <c r="AY113" s="19" t="s">
        <v>126</v>
      </c>
      <c r="BE113" s="164">
        <f>IF(N113="základní",J113,0)</f>
        <v>0</v>
      </c>
      <c r="BF113" s="164">
        <f>IF(N113="snížená",J113,0)</f>
        <v>0</v>
      </c>
      <c r="BG113" s="164">
        <f>IF(N113="zákl. přenesená",J113,0)</f>
        <v>0</v>
      </c>
      <c r="BH113" s="164">
        <f>IF(N113="sníž. přenesená",J113,0)</f>
        <v>0</v>
      </c>
      <c r="BI113" s="164">
        <f>IF(N113="nulová",J113,0)</f>
        <v>0</v>
      </c>
      <c r="BJ113" s="19" t="s">
        <v>82</v>
      </c>
      <c r="BK113" s="164">
        <f>ROUND(I113*H113,2)</f>
        <v>0</v>
      </c>
      <c r="BL113" s="19" t="s">
        <v>131</v>
      </c>
      <c r="BM113" s="163" t="s">
        <v>168</v>
      </c>
    </row>
    <row r="114" spans="1:47" s="2" customFormat="1" ht="11.25">
      <c r="A114" s="34"/>
      <c r="B114" s="35"/>
      <c r="C114" s="34"/>
      <c r="D114" s="165" t="s">
        <v>133</v>
      </c>
      <c r="E114" s="34"/>
      <c r="F114" s="166" t="s">
        <v>169</v>
      </c>
      <c r="G114" s="34"/>
      <c r="H114" s="34"/>
      <c r="I114" s="93"/>
      <c r="J114" s="34"/>
      <c r="K114" s="34"/>
      <c r="L114" s="35"/>
      <c r="M114" s="167"/>
      <c r="N114" s="168"/>
      <c r="O114" s="55"/>
      <c r="P114" s="55"/>
      <c r="Q114" s="55"/>
      <c r="R114" s="55"/>
      <c r="S114" s="55"/>
      <c r="T114" s="56"/>
      <c r="U114" s="34"/>
      <c r="V114" s="34"/>
      <c r="W114" s="34"/>
      <c r="X114" s="34"/>
      <c r="Y114" s="34"/>
      <c r="Z114" s="34"/>
      <c r="AA114" s="34"/>
      <c r="AB114" s="34"/>
      <c r="AC114" s="34"/>
      <c r="AD114" s="34"/>
      <c r="AE114" s="34"/>
      <c r="AT114" s="19" t="s">
        <v>133</v>
      </c>
      <c r="AU114" s="19" t="s">
        <v>82</v>
      </c>
    </row>
    <row r="115" spans="1:47" s="2" customFormat="1" ht="58.5">
      <c r="A115" s="34"/>
      <c r="B115" s="35"/>
      <c r="C115" s="34"/>
      <c r="D115" s="165" t="s">
        <v>135</v>
      </c>
      <c r="E115" s="34"/>
      <c r="F115" s="169" t="s">
        <v>164</v>
      </c>
      <c r="G115" s="34"/>
      <c r="H115" s="34"/>
      <c r="I115" s="93"/>
      <c r="J115" s="34"/>
      <c r="K115" s="34"/>
      <c r="L115" s="35"/>
      <c r="M115" s="167"/>
      <c r="N115" s="168"/>
      <c r="O115" s="55"/>
      <c r="P115" s="55"/>
      <c r="Q115" s="55"/>
      <c r="R115" s="55"/>
      <c r="S115" s="55"/>
      <c r="T115" s="56"/>
      <c r="U115" s="34"/>
      <c r="V115" s="34"/>
      <c r="W115" s="34"/>
      <c r="X115" s="34"/>
      <c r="Y115" s="34"/>
      <c r="Z115" s="34"/>
      <c r="AA115" s="34"/>
      <c r="AB115" s="34"/>
      <c r="AC115" s="34"/>
      <c r="AD115" s="34"/>
      <c r="AE115" s="34"/>
      <c r="AT115" s="19" t="s">
        <v>135</v>
      </c>
      <c r="AU115" s="19" t="s">
        <v>82</v>
      </c>
    </row>
    <row r="116" spans="2:51" s="14" customFormat="1" ht="11.25">
      <c r="B116" s="177"/>
      <c r="D116" s="165" t="s">
        <v>137</v>
      </c>
      <c r="E116" s="178" t="s">
        <v>3</v>
      </c>
      <c r="F116" s="179" t="s">
        <v>170</v>
      </c>
      <c r="H116" s="180">
        <v>2455.762</v>
      </c>
      <c r="I116" s="181"/>
      <c r="L116" s="177"/>
      <c r="M116" s="182"/>
      <c r="N116" s="183"/>
      <c r="O116" s="183"/>
      <c r="P116" s="183"/>
      <c r="Q116" s="183"/>
      <c r="R116" s="183"/>
      <c r="S116" s="183"/>
      <c r="T116" s="184"/>
      <c r="AT116" s="178" t="s">
        <v>137</v>
      </c>
      <c r="AU116" s="178" t="s">
        <v>82</v>
      </c>
      <c r="AV116" s="14" t="s">
        <v>84</v>
      </c>
      <c r="AW116" s="14" t="s">
        <v>35</v>
      </c>
      <c r="AX116" s="14" t="s">
        <v>74</v>
      </c>
      <c r="AY116" s="178" t="s">
        <v>126</v>
      </c>
    </row>
    <row r="117" spans="2:51" s="15" customFormat="1" ht="11.25">
      <c r="B117" s="185"/>
      <c r="D117" s="165" t="s">
        <v>137</v>
      </c>
      <c r="E117" s="186" t="s">
        <v>3</v>
      </c>
      <c r="F117" s="187" t="s">
        <v>148</v>
      </c>
      <c r="H117" s="188">
        <v>2455.762</v>
      </c>
      <c r="I117" s="189"/>
      <c r="L117" s="185"/>
      <c r="M117" s="190"/>
      <c r="N117" s="191"/>
      <c r="O117" s="191"/>
      <c r="P117" s="191"/>
      <c r="Q117" s="191"/>
      <c r="R117" s="191"/>
      <c r="S117" s="191"/>
      <c r="T117" s="192"/>
      <c r="AT117" s="186" t="s">
        <v>137</v>
      </c>
      <c r="AU117" s="186" t="s">
        <v>82</v>
      </c>
      <c r="AV117" s="15" t="s">
        <v>131</v>
      </c>
      <c r="AW117" s="15" t="s">
        <v>35</v>
      </c>
      <c r="AX117" s="15" t="s">
        <v>82</v>
      </c>
      <c r="AY117" s="186" t="s">
        <v>126</v>
      </c>
    </row>
    <row r="118" spans="1:65" s="2" customFormat="1" ht="16.5" customHeight="1">
      <c r="A118" s="34"/>
      <c r="B118" s="151"/>
      <c r="C118" s="152" t="s">
        <v>171</v>
      </c>
      <c r="D118" s="152" t="s">
        <v>127</v>
      </c>
      <c r="E118" s="153" t="s">
        <v>172</v>
      </c>
      <c r="F118" s="154" t="s">
        <v>173</v>
      </c>
      <c r="G118" s="155" t="s">
        <v>130</v>
      </c>
      <c r="H118" s="156">
        <v>444.843</v>
      </c>
      <c r="I118" s="157"/>
      <c r="J118" s="158">
        <f>ROUND(I118*H118,2)</f>
        <v>0</v>
      </c>
      <c r="K118" s="154" t="s">
        <v>151</v>
      </c>
      <c r="L118" s="35"/>
      <c r="M118" s="159" t="s">
        <v>3</v>
      </c>
      <c r="N118" s="160" t="s">
        <v>45</v>
      </c>
      <c r="O118" s="55"/>
      <c r="P118" s="161">
        <f>O118*H118</f>
        <v>0</v>
      </c>
      <c r="Q118" s="161">
        <v>0</v>
      </c>
      <c r="R118" s="161">
        <f>Q118*H118</f>
        <v>0</v>
      </c>
      <c r="S118" s="161">
        <v>0</v>
      </c>
      <c r="T118" s="162">
        <f>S118*H118</f>
        <v>0</v>
      </c>
      <c r="U118" s="34"/>
      <c r="V118" s="34"/>
      <c r="W118" s="34"/>
      <c r="X118" s="34"/>
      <c r="Y118" s="34"/>
      <c r="Z118" s="34"/>
      <c r="AA118" s="34"/>
      <c r="AB118" s="34"/>
      <c r="AC118" s="34"/>
      <c r="AD118" s="34"/>
      <c r="AE118" s="34"/>
      <c r="AR118" s="163" t="s">
        <v>131</v>
      </c>
      <c r="AT118" s="163" t="s">
        <v>127</v>
      </c>
      <c r="AU118" s="163" t="s">
        <v>82</v>
      </c>
      <c r="AY118" s="19" t="s">
        <v>126</v>
      </c>
      <c r="BE118" s="164">
        <f>IF(N118="základní",J118,0)</f>
        <v>0</v>
      </c>
      <c r="BF118" s="164">
        <f>IF(N118="snížená",J118,0)</f>
        <v>0</v>
      </c>
      <c r="BG118" s="164">
        <f>IF(N118="zákl. přenesená",J118,0)</f>
        <v>0</v>
      </c>
      <c r="BH118" s="164">
        <f>IF(N118="sníž. přenesená",J118,0)</f>
        <v>0</v>
      </c>
      <c r="BI118" s="164">
        <f>IF(N118="nulová",J118,0)</f>
        <v>0</v>
      </c>
      <c r="BJ118" s="19" t="s">
        <v>82</v>
      </c>
      <c r="BK118" s="164">
        <f>ROUND(I118*H118,2)</f>
        <v>0</v>
      </c>
      <c r="BL118" s="19" t="s">
        <v>131</v>
      </c>
      <c r="BM118" s="163" t="s">
        <v>174</v>
      </c>
    </row>
    <row r="119" spans="1:47" s="2" customFormat="1" ht="11.25">
      <c r="A119" s="34"/>
      <c r="B119" s="35"/>
      <c r="C119" s="34"/>
      <c r="D119" s="165" t="s">
        <v>133</v>
      </c>
      <c r="E119" s="34"/>
      <c r="F119" s="166" t="s">
        <v>175</v>
      </c>
      <c r="G119" s="34"/>
      <c r="H119" s="34"/>
      <c r="I119" s="93"/>
      <c r="J119" s="34"/>
      <c r="K119" s="34"/>
      <c r="L119" s="35"/>
      <c r="M119" s="167"/>
      <c r="N119" s="168"/>
      <c r="O119" s="55"/>
      <c r="P119" s="55"/>
      <c r="Q119" s="55"/>
      <c r="R119" s="55"/>
      <c r="S119" s="55"/>
      <c r="T119" s="56"/>
      <c r="U119" s="34"/>
      <c r="V119" s="34"/>
      <c r="W119" s="34"/>
      <c r="X119" s="34"/>
      <c r="Y119" s="34"/>
      <c r="Z119" s="34"/>
      <c r="AA119" s="34"/>
      <c r="AB119" s="34"/>
      <c r="AC119" s="34"/>
      <c r="AD119" s="34"/>
      <c r="AE119" s="34"/>
      <c r="AT119" s="19" t="s">
        <v>133</v>
      </c>
      <c r="AU119" s="19" t="s">
        <v>82</v>
      </c>
    </row>
    <row r="120" spans="1:47" s="2" customFormat="1" ht="58.5">
      <c r="A120" s="34"/>
      <c r="B120" s="35"/>
      <c r="C120" s="34"/>
      <c r="D120" s="165" t="s">
        <v>135</v>
      </c>
      <c r="E120" s="34"/>
      <c r="F120" s="169" t="s">
        <v>164</v>
      </c>
      <c r="G120" s="34"/>
      <c r="H120" s="34"/>
      <c r="I120" s="93"/>
      <c r="J120" s="34"/>
      <c r="K120" s="34"/>
      <c r="L120" s="35"/>
      <c r="M120" s="167"/>
      <c r="N120" s="168"/>
      <c r="O120" s="55"/>
      <c r="P120" s="55"/>
      <c r="Q120" s="55"/>
      <c r="R120" s="55"/>
      <c r="S120" s="55"/>
      <c r="T120" s="56"/>
      <c r="U120" s="34"/>
      <c r="V120" s="34"/>
      <c r="W120" s="34"/>
      <c r="X120" s="34"/>
      <c r="Y120" s="34"/>
      <c r="Z120" s="34"/>
      <c r="AA120" s="34"/>
      <c r="AB120" s="34"/>
      <c r="AC120" s="34"/>
      <c r="AD120" s="34"/>
      <c r="AE120" s="34"/>
      <c r="AT120" s="19" t="s">
        <v>135</v>
      </c>
      <c r="AU120" s="19" t="s">
        <v>82</v>
      </c>
    </row>
    <row r="121" spans="2:51" s="14" customFormat="1" ht="11.25">
      <c r="B121" s="177"/>
      <c r="D121" s="165" t="s">
        <v>137</v>
      </c>
      <c r="E121" s="178" t="s">
        <v>3</v>
      </c>
      <c r="F121" s="179" t="s">
        <v>176</v>
      </c>
      <c r="H121" s="180">
        <v>444.843</v>
      </c>
      <c r="I121" s="181"/>
      <c r="L121" s="177"/>
      <c r="M121" s="182"/>
      <c r="N121" s="183"/>
      <c r="O121" s="183"/>
      <c r="P121" s="183"/>
      <c r="Q121" s="183"/>
      <c r="R121" s="183"/>
      <c r="S121" s="183"/>
      <c r="T121" s="184"/>
      <c r="AT121" s="178" t="s">
        <v>137</v>
      </c>
      <c r="AU121" s="178" t="s">
        <v>82</v>
      </c>
      <c r="AV121" s="14" t="s">
        <v>84</v>
      </c>
      <c r="AW121" s="14" t="s">
        <v>35</v>
      </c>
      <c r="AX121" s="14" t="s">
        <v>74</v>
      </c>
      <c r="AY121" s="178" t="s">
        <v>126</v>
      </c>
    </row>
    <row r="122" spans="2:51" s="15" customFormat="1" ht="11.25">
      <c r="B122" s="185"/>
      <c r="D122" s="165" t="s">
        <v>137</v>
      </c>
      <c r="E122" s="186" t="s">
        <v>3</v>
      </c>
      <c r="F122" s="187" t="s">
        <v>148</v>
      </c>
      <c r="H122" s="188">
        <v>444.843</v>
      </c>
      <c r="I122" s="189"/>
      <c r="L122" s="185"/>
      <c r="M122" s="190"/>
      <c r="N122" s="191"/>
      <c r="O122" s="191"/>
      <c r="P122" s="191"/>
      <c r="Q122" s="191"/>
      <c r="R122" s="191"/>
      <c r="S122" s="191"/>
      <c r="T122" s="192"/>
      <c r="AT122" s="186" t="s">
        <v>137</v>
      </c>
      <c r="AU122" s="186" t="s">
        <v>82</v>
      </c>
      <c r="AV122" s="15" t="s">
        <v>131</v>
      </c>
      <c r="AW122" s="15" t="s">
        <v>35</v>
      </c>
      <c r="AX122" s="15" t="s">
        <v>82</v>
      </c>
      <c r="AY122" s="186" t="s">
        <v>126</v>
      </c>
    </row>
    <row r="123" spans="1:65" s="2" customFormat="1" ht="16.5" customHeight="1">
      <c r="A123" s="34"/>
      <c r="B123" s="151"/>
      <c r="C123" s="152" t="s">
        <v>177</v>
      </c>
      <c r="D123" s="152" t="s">
        <v>127</v>
      </c>
      <c r="E123" s="153" t="s">
        <v>178</v>
      </c>
      <c r="F123" s="154" t="s">
        <v>179</v>
      </c>
      <c r="G123" s="155" t="s">
        <v>130</v>
      </c>
      <c r="H123" s="156">
        <v>16.089</v>
      </c>
      <c r="I123" s="157"/>
      <c r="J123" s="158">
        <f>ROUND(I123*H123,2)</f>
        <v>0</v>
      </c>
      <c r="K123" s="154" t="s">
        <v>151</v>
      </c>
      <c r="L123" s="35"/>
      <c r="M123" s="159" t="s">
        <v>3</v>
      </c>
      <c r="N123" s="160" t="s">
        <v>45</v>
      </c>
      <c r="O123" s="55"/>
      <c r="P123" s="161">
        <f>O123*H123</f>
        <v>0</v>
      </c>
      <c r="Q123" s="161">
        <v>0</v>
      </c>
      <c r="R123" s="161">
        <f>Q123*H123</f>
        <v>0</v>
      </c>
      <c r="S123" s="161">
        <v>0</v>
      </c>
      <c r="T123" s="162">
        <f>S123*H123</f>
        <v>0</v>
      </c>
      <c r="U123" s="34"/>
      <c r="V123" s="34"/>
      <c r="W123" s="34"/>
      <c r="X123" s="34"/>
      <c r="Y123" s="34"/>
      <c r="Z123" s="34"/>
      <c r="AA123" s="34"/>
      <c r="AB123" s="34"/>
      <c r="AC123" s="34"/>
      <c r="AD123" s="34"/>
      <c r="AE123" s="34"/>
      <c r="AR123" s="163" t="s">
        <v>131</v>
      </c>
      <c r="AT123" s="163" t="s">
        <v>127</v>
      </c>
      <c r="AU123" s="163" t="s">
        <v>82</v>
      </c>
      <c r="AY123" s="19" t="s">
        <v>126</v>
      </c>
      <c r="BE123" s="164">
        <f>IF(N123="základní",J123,0)</f>
        <v>0</v>
      </c>
      <c r="BF123" s="164">
        <f>IF(N123="snížená",J123,0)</f>
        <v>0</v>
      </c>
      <c r="BG123" s="164">
        <f>IF(N123="zákl. přenesená",J123,0)</f>
        <v>0</v>
      </c>
      <c r="BH123" s="164">
        <f>IF(N123="sníž. přenesená",J123,0)</f>
        <v>0</v>
      </c>
      <c r="BI123" s="164">
        <f>IF(N123="nulová",J123,0)</f>
        <v>0</v>
      </c>
      <c r="BJ123" s="19" t="s">
        <v>82</v>
      </c>
      <c r="BK123" s="164">
        <f>ROUND(I123*H123,2)</f>
        <v>0</v>
      </c>
      <c r="BL123" s="19" t="s">
        <v>131</v>
      </c>
      <c r="BM123" s="163" t="s">
        <v>180</v>
      </c>
    </row>
    <row r="124" spans="1:47" s="2" customFormat="1" ht="11.25">
      <c r="A124" s="34"/>
      <c r="B124" s="35"/>
      <c r="C124" s="34"/>
      <c r="D124" s="165" t="s">
        <v>133</v>
      </c>
      <c r="E124" s="34"/>
      <c r="F124" s="166" t="s">
        <v>181</v>
      </c>
      <c r="G124" s="34"/>
      <c r="H124" s="34"/>
      <c r="I124" s="93"/>
      <c r="J124" s="34"/>
      <c r="K124" s="34"/>
      <c r="L124" s="35"/>
      <c r="M124" s="167"/>
      <c r="N124" s="168"/>
      <c r="O124" s="55"/>
      <c r="P124" s="55"/>
      <c r="Q124" s="55"/>
      <c r="R124" s="55"/>
      <c r="S124" s="55"/>
      <c r="T124" s="56"/>
      <c r="U124" s="34"/>
      <c r="V124" s="34"/>
      <c r="W124" s="34"/>
      <c r="X124" s="34"/>
      <c r="Y124" s="34"/>
      <c r="Z124" s="34"/>
      <c r="AA124" s="34"/>
      <c r="AB124" s="34"/>
      <c r="AC124" s="34"/>
      <c r="AD124" s="34"/>
      <c r="AE124" s="34"/>
      <c r="AT124" s="19" t="s">
        <v>133</v>
      </c>
      <c r="AU124" s="19" t="s">
        <v>82</v>
      </c>
    </row>
    <row r="125" spans="1:47" s="2" customFormat="1" ht="58.5">
      <c r="A125" s="34"/>
      <c r="B125" s="35"/>
      <c r="C125" s="34"/>
      <c r="D125" s="165" t="s">
        <v>135</v>
      </c>
      <c r="E125" s="34"/>
      <c r="F125" s="169" t="s">
        <v>164</v>
      </c>
      <c r="G125" s="34"/>
      <c r="H125" s="34"/>
      <c r="I125" s="93"/>
      <c r="J125" s="34"/>
      <c r="K125" s="34"/>
      <c r="L125" s="35"/>
      <c r="M125" s="167"/>
      <c r="N125" s="168"/>
      <c r="O125" s="55"/>
      <c r="P125" s="55"/>
      <c r="Q125" s="55"/>
      <c r="R125" s="55"/>
      <c r="S125" s="55"/>
      <c r="T125" s="56"/>
      <c r="U125" s="34"/>
      <c r="V125" s="34"/>
      <c r="W125" s="34"/>
      <c r="X125" s="34"/>
      <c r="Y125" s="34"/>
      <c r="Z125" s="34"/>
      <c r="AA125" s="34"/>
      <c r="AB125" s="34"/>
      <c r="AC125" s="34"/>
      <c r="AD125" s="34"/>
      <c r="AE125" s="34"/>
      <c r="AT125" s="19" t="s">
        <v>135</v>
      </c>
      <c r="AU125" s="19" t="s">
        <v>82</v>
      </c>
    </row>
    <row r="126" spans="2:51" s="14" customFormat="1" ht="11.25">
      <c r="B126" s="177"/>
      <c r="D126" s="165" t="s">
        <v>137</v>
      </c>
      <c r="E126" s="178" t="s">
        <v>3</v>
      </c>
      <c r="F126" s="179" t="s">
        <v>182</v>
      </c>
      <c r="H126" s="180">
        <v>10.809</v>
      </c>
      <c r="I126" s="181"/>
      <c r="L126" s="177"/>
      <c r="M126" s="182"/>
      <c r="N126" s="183"/>
      <c r="O126" s="183"/>
      <c r="P126" s="183"/>
      <c r="Q126" s="183"/>
      <c r="R126" s="183"/>
      <c r="S126" s="183"/>
      <c r="T126" s="184"/>
      <c r="AT126" s="178" t="s">
        <v>137</v>
      </c>
      <c r="AU126" s="178" t="s">
        <v>82</v>
      </c>
      <c r="AV126" s="14" t="s">
        <v>84</v>
      </c>
      <c r="AW126" s="14" t="s">
        <v>35</v>
      </c>
      <c r="AX126" s="14" t="s">
        <v>74</v>
      </c>
      <c r="AY126" s="178" t="s">
        <v>126</v>
      </c>
    </row>
    <row r="127" spans="2:51" s="14" customFormat="1" ht="11.25">
      <c r="B127" s="177"/>
      <c r="D127" s="165" t="s">
        <v>137</v>
      </c>
      <c r="E127" s="178" t="s">
        <v>3</v>
      </c>
      <c r="F127" s="179" t="s">
        <v>183</v>
      </c>
      <c r="H127" s="180">
        <v>5.28</v>
      </c>
      <c r="I127" s="181"/>
      <c r="L127" s="177"/>
      <c r="M127" s="182"/>
      <c r="N127" s="183"/>
      <c r="O127" s="183"/>
      <c r="P127" s="183"/>
      <c r="Q127" s="183"/>
      <c r="R127" s="183"/>
      <c r="S127" s="183"/>
      <c r="T127" s="184"/>
      <c r="AT127" s="178" t="s">
        <v>137</v>
      </c>
      <c r="AU127" s="178" t="s">
        <v>82</v>
      </c>
      <c r="AV127" s="14" t="s">
        <v>84</v>
      </c>
      <c r="AW127" s="14" t="s">
        <v>35</v>
      </c>
      <c r="AX127" s="14" t="s">
        <v>74</v>
      </c>
      <c r="AY127" s="178" t="s">
        <v>126</v>
      </c>
    </row>
    <row r="128" spans="2:51" s="15" customFormat="1" ht="11.25">
      <c r="B128" s="185"/>
      <c r="D128" s="165" t="s">
        <v>137</v>
      </c>
      <c r="E128" s="186" t="s">
        <v>3</v>
      </c>
      <c r="F128" s="187" t="s">
        <v>148</v>
      </c>
      <c r="H128" s="188">
        <v>16.089</v>
      </c>
      <c r="I128" s="189"/>
      <c r="L128" s="185"/>
      <c r="M128" s="190"/>
      <c r="N128" s="191"/>
      <c r="O128" s="191"/>
      <c r="P128" s="191"/>
      <c r="Q128" s="191"/>
      <c r="R128" s="191"/>
      <c r="S128" s="191"/>
      <c r="T128" s="192"/>
      <c r="AT128" s="186" t="s">
        <v>137</v>
      </c>
      <c r="AU128" s="186" t="s">
        <v>82</v>
      </c>
      <c r="AV128" s="15" t="s">
        <v>131</v>
      </c>
      <c r="AW128" s="15" t="s">
        <v>35</v>
      </c>
      <c r="AX128" s="15" t="s">
        <v>82</v>
      </c>
      <c r="AY128" s="186" t="s">
        <v>126</v>
      </c>
    </row>
    <row r="129" spans="1:65" s="2" customFormat="1" ht="16.5" customHeight="1">
      <c r="A129" s="34"/>
      <c r="B129" s="151"/>
      <c r="C129" s="152" t="s">
        <v>184</v>
      </c>
      <c r="D129" s="152" t="s">
        <v>127</v>
      </c>
      <c r="E129" s="153" t="s">
        <v>185</v>
      </c>
      <c r="F129" s="154" t="s">
        <v>186</v>
      </c>
      <c r="G129" s="155" t="s">
        <v>130</v>
      </c>
      <c r="H129" s="156">
        <v>58.548</v>
      </c>
      <c r="I129" s="157"/>
      <c r="J129" s="158">
        <f>ROUND(I129*H129,2)</f>
        <v>0</v>
      </c>
      <c r="K129" s="154" t="s">
        <v>151</v>
      </c>
      <c r="L129" s="35"/>
      <c r="M129" s="159" t="s">
        <v>3</v>
      </c>
      <c r="N129" s="160" t="s">
        <v>45</v>
      </c>
      <c r="O129" s="55"/>
      <c r="P129" s="161">
        <f>O129*H129</f>
        <v>0</v>
      </c>
      <c r="Q129" s="161">
        <v>0</v>
      </c>
      <c r="R129" s="161">
        <f>Q129*H129</f>
        <v>0</v>
      </c>
      <c r="S129" s="161">
        <v>0</v>
      </c>
      <c r="T129" s="162">
        <f>S129*H129</f>
        <v>0</v>
      </c>
      <c r="U129" s="34"/>
      <c r="V129" s="34"/>
      <c r="W129" s="34"/>
      <c r="X129" s="34"/>
      <c r="Y129" s="34"/>
      <c r="Z129" s="34"/>
      <c r="AA129" s="34"/>
      <c r="AB129" s="34"/>
      <c r="AC129" s="34"/>
      <c r="AD129" s="34"/>
      <c r="AE129" s="34"/>
      <c r="AR129" s="163" t="s">
        <v>131</v>
      </c>
      <c r="AT129" s="163" t="s">
        <v>127</v>
      </c>
      <c r="AU129" s="163" t="s">
        <v>82</v>
      </c>
      <c r="AY129" s="19" t="s">
        <v>126</v>
      </c>
      <c r="BE129" s="164">
        <f>IF(N129="základní",J129,0)</f>
        <v>0</v>
      </c>
      <c r="BF129" s="164">
        <f>IF(N129="snížená",J129,0)</f>
        <v>0</v>
      </c>
      <c r="BG129" s="164">
        <f>IF(N129="zákl. přenesená",J129,0)</f>
        <v>0</v>
      </c>
      <c r="BH129" s="164">
        <f>IF(N129="sníž. přenesená",J129,0)</f>
        <v>0</v>
      </c>
      <c r="BI129" s="164">
        <f>IF(N129="nulová",J129,0)</f>
        <v>0</v>
      </c>
      <c r="BJ129" s="19" t="s">
        <v>82</v>
      </c>
      <c r="BK129" s="164">
        <f>ROUND(I129*H129,2)</f>
        <v>0</v>
      </c>
      <c r="BL129" s="19" t="s">
        <v>131</v>
      </c>
      <c r="BM129" s="163" t="s">
        <v>187</v>
      </c>
    </row>
    <row r="130" spans="1:47" s="2" customFormat="1" ht="11.25">
      <c r="A130" s="34"/>
      <c r="B130" s="35"/>
      <c r="C130" s="34"/>
      <c r="D130" s="165" t="s">
        <v>133</v>
      </c>
      <c r="E130" s="34"/>
      <c r="F130" s="166" t="s">
        <v>188</v>
      </c>
      <c r="G130" s="34"/>
      <c r="H130" s="34"/>
      <c r="I130" s="93"/>
      <c r="J130" s="34"/>
      <c r="K130" s="34"/>
      <c r="L130" s="35"/>
      <c r="M130" s="167"/>
      <c r="N130" s="168"/>
      <c r="O130" s="55"/>
      <c r="P130" s="55"/>
      <c r="Q130" s="55"/>
      <c r="R130" s="55"/>
      <c r="S130" s="55"/>
      <c r="T130" s="56"/>
      <c r="U130" s="34"/>
      <c r="V130" s="34"/>
      <c r="W130" s="34"/>
      <c r="X130" s="34"/>
      <c r="Y130" s="34"/>
      <c r="Z130" s="34"/>
      <c r="AA130" s="34"/>
      <c r="AB130" s="34"/>
      <c r="AC130" s="34"/>
      <c r="AD130" s="34"/>
      <c r="AE130" s="34"/>
      <c r="AT130" s="19" t="s">
        <v>133</v>
      </c>
      <c r="AU130" s="19" t="s">
        <v>82</v>
      </c>
    </row>
    <row r="131" spans="1:47" s="2" customFormat="1" ht="58.5">
      <c r="A131" s="34"/>
      <c r="B131" s="35"/>
      <c r="C131" s="34"/>
      <c r="D131" s="165" t="s">
        <v>135</v>
      </c>
      <c r="E131" s="34"/>
      <c r="F131" s="169" t="s">
        <v>164</v>
      </c>
      <c r="G131" s="34"/>
      <c r="H131" s="34"/>
      <c r="I131" s="93"/>
      <c r="J131" s="34"/>
      <c r="K131" s="34"/>
      <c r="L131" s="35"/>
      <c r="M131" s="167"/>
      <c r="N131" s="168"/>
      <c r="O131" s="55"/>
      <c r="P131" s="55"/>
      <c r="Q131" s="55"/>
      <c r="R131" s="55"/>
      <c r="S131" s="55"/>
      <c r="T131" s="56"/>
      <c r="U131" s="34"/>
      <c r="V131" s="34"/>
      <c r="W131" s="34"/>
      <c r="X131" s="34"/>
      <c r="Y131" s="34"/>
      <c r="Z131" s="34"/>
      <c r="AA131" s="34"/>
      <c r="AB131" s="34"/>
      <c r="AC131" s="34"/>
      <c r="AD131" s="34"/>
      <c r="AE131" s="34"/>
      <c r="AT131" s="19" t="s">
        <v>135</v>
      </c>
      <c r="AU131" s="19" t="s">
        <v>82</v>
      </c>
    </row>
    <row r="132" spans="1:65" s="2" customFormat="1" ht="16.5" customHeight="1">
      <c r="A132" s="34"/>
      <c r="B132" s="151"/>
      <c r="C132" s="152" t="s">
        <v>189</v>
      </c>
      <c r="D132" s="152" t="s">
        <v>127</v>
      </c>
      <c r="E132" s="153" t="s">
        <v>190</v>
      </c>
      <c r="F132" s="154" t="s">
        <v>191</v>
      </c>
      <c r="G132" s="155" t="s">
        <v>130</v>
      </c>
      <c r="H132" s="156">
        <v>8.912</v>
      </c>
      <c r="I132" s="157"/>
      <c r="J132" s="158">
        <f>ROUND(I132*H132,2)</f>
        <v>0</v>
      </c>
      <c r="K132" s="154" t="s">
        <v>151</v>
      </c>
      <c r="L132" s="35"/>
      <c r="M132" s="159" t="s">
        <v>3</v>
      </c>
      <c r="N132" s="160" t="s">
        <v>45</v>
      </c>
      <c r="O132" s="55"/>
      <c r="P132" s="161">
        <f>O132*H132</f>
        <v>0</v>
      </c>
      <c r="Q132" s="161">
        <v>0</v>
      </c>
      <c r="R132" s="161">
        <f>Q132*H132</f>
        <v>0</v>
      </c>
      <c r="S132" s="161">
        <v>0</v>
      </c>
      <c r="T132" s="162">
        <f>S132*H132</f>
        <v>0</v>
      </c>
      <c r="U132" s="34"/>
      <c r="V132" s="34"/>
      <c r="W132" s="34"/>
      <c r="X132" s="34"/>
      <c r="Y132" s="34"/>
      <c r="Z132" s="34"/>
      <c r="AA132" s="34"/>
      <c r="AB132" s="34"/>
      <c r="AC132" s="34"/>
      <c r="AD132" s="34"/>
      <c r="AE132" s="34"/>
      <c r="AR132" s="163" t="s">
        <v>131</v>
      </c>
      <c r="AT132" s="163" t="s">
        <v>127</v>
      </c>
      <c r="AU132" s="163" t="s">
        <v>82</v>
      </c>
      <c r="AY132" s="19" t="s">
        <v>126</v>
      </c>
      <c r="BE132" s="164">
        <f>IF(N132="základní",J132,0)</f>
        <v>0</v>
      </c>
      <c r="BF132" s="164">
        <f>IF(N132="snížená",J132,0)</f>
        <v>0</v>
      </c>
      <c r="BG132" s="164">
        <f>IF(N132="zákl. přenesená",J132,0)</f>
        <v>0</v>
      </c>
      <c r="BH132" s="164">
        <f>IF(N132="sníž. přenesená",J132,0)</f>
        <v>0</v>
      </c>
      <c r="BI132" s="164">
        <f>IF(N132="nulová",J132,0)</f>
        <v>0</v>
      </c>
      <c r="BJ132" s="19" t="s">
        <v>82</v>
      </c>
      <c r="BK132" s="164">
        <f>ROUND(I132*H132,2)</f>
        <v>0</v>
      </c>
      <c r="BL132" s="19" t="s">
        <v>131</v>
      </c>
      <c r="BM132" s="163" t="s">
        <v>192</v>
      </c>
    </row>
    <row r="133" spans="1:47" s="2" customFormat="1" ht="19.5">
      <c r="A133" s="34"/>
      <c r="B133" s="35"/>
      <c r="C133" s="34"/>
      <c r="D133" s="165" t="s">
        <v>133</v>
      </c>
      <c r="E133" s="34"/>
      <c r="F133" s="166" t="s">
        <v>193</v>
      </c>
      <c r="G133" s="34"/>
      <c r="H133" s="34"/>
      <c r="I133" s="93"/>
      <c r="J133" s="34"/>
      <c r="K133" s="34"/>
      <c r="L133" s="35"/>
      <c r="M133" s="167"/>
      <c r="N133" s="168"/>
      <c r="O133" s="55"/>
      <c r="P133" s="55"/>
      <c r="Q133" s="55"/>
      <c r="R133" s="55"/>
      <c r="S133" s="55"/>
      <c r="T133" s="56"/>
      <c r="U133" s="34"/>
      <c r="V133" s="34"/>
      <c r="W133" s="34"/>
      <c r="X133" s="34"/>
      <c r="Y133" s="34"/>
      <c r="Z133" s="34"/>
      <c r="AA133" s="34"/>
      <c r="AB133" s="34"/>
      <c r="AC133" s="34"/>
      <c r="AD133" s="34"/>
      <c r="AE133" s="34"/>
      <c r="AT133" s="19" t="s">
        <v>133</v>
      </c>
      <c r="AU133" s="19" t="s">
        <v>82</v>
      </c>
    </row>
    <row r="134" spans="1:47" s="2" customFormat="1" ht="58.5">
      <c r="A134" s="34"/>
      <c r="B134" s="35"/>
      <c r="C134" s="34"/>
      <c r="D134" s="165" t="s">
        <v>135</v>
      </c>
      <c r="E134" s="34"/>
      <c r="F134" s="169" t="s">
        <v>164</v>
      </c>
      <c r="G134" s="34"/>
      <c r="H134" s="34"/>
      <c r="I134" s="93"/>
      <c r="J134" s="34"/>
      <c r="K134" s="34"/>
      <c r="L134" s="35"/>
      <c r="M134" s="167"/>
      <c r="N134" s="168"/>
      <c r="O134" s="55"/>
      <c r="P134" s="55"/>
      <c r="Q134" s="55"/>
      <c r="R134" s="55"/>
      <c r="S134" s="55"/>
      <c r="T134" s="56"/>
      <c r="U134" s="34"/>
      <c r="V134" s="34"/>
      <c r="W134" s="34"/>
      <c r="X134" s="34"/>
      <c r="Y134" s="34"/>
      <c r="Z134" s="34"/>
      <c r="AA134" s="34"/>
      <c r="AB134" s="34"/>
      <c r="AC134" s="34"/>
      <c r="AD134" s="34"/>
      <c r="AE134" s="34"/>
      <c r="AT134" s="19" t="s">
        <v>135</v>
      </c>
      <c r="AU134" s="19" t="s">
        <v>82</v>
      </c>
    </row>
    <row r="135" spans="2:51" s="14" customFormat="1" ht="11.25">
      <c r="B135" s="177"/>
      <c r="D135" s="165" t="s">
        <v>137</v>
      </c>
      <c r="E135" s="178" t="s">
        <v>3</v>
      </c>
      <c r="F135" s="179" t="s">
        <v>194</v>
      </c>
      <c r="H135" s="180">
        <v>8.912</v>
      </c>
      <c r="I135" s="181"/>
      <c r="L135" s="177"/>
      <c r="M135" s="182"/>
      <c r="N135" s="183"/>
      <c r="O135" s="183"/>
      <c r="P135" s="183"/>
      <c r="Q135" s="183"/>
      <c r="R135" s="183"/>
      <c r="S135" s="183"/>
      <c r="T135" s="184"/>
      <c r="AT135" s="178" t="s">
        <v>137</v>
      </c>
      <c r="AU135" s="178" t="s">
        <v>82</v>
      </c>
      <c r="AV135" s="14" t="s">
        <v>84</v>
      </c>
      <c r="AW135" s="14" t="s">
        <v>35</v>
      </c>
      <c r="AX135" s="14" t="s">
        <v>74</v>
      </c>
      <c r="AY135" s="178" t="s">
        <v>126</v>
      </c>
    </row>
    <row r="136" spans="2:51" s="15" customFormat="1" ht="11.25">
      <c r="B136" s="185"/>
      <c r="D136" s="165" t="s">
        <v>137</v>
      </c>
      <c r="E136" s="186" t="s">
        <v>3</v>
      </c>
      <c r="F136" s="187" t="s">
        <v>148</v>
      </c>
      <c r="H136" s="188">
        <v>8.912</v>
      </c>
      <c r="I136" s="189"/>
      <c r="L136" s="185"/>
      <c r="M136" s="190"/>
      <c r="N136" s="191"/>
      <c r="O136" s="191"/>
      <c r="P136" s="191"/>
      <c r="Q136" s="191"/>
      <c r="R136" s="191"/>
      <c r="S136" s="191"/>
      <c r="T136" s="192"/>
      <c r="AT136" s="186" t="s">
        <v>137</v>
      </c>
      <c r="AU136" s="186" t="s">
        <v>82</v>
      </c>
      <c r="AV136" s="15" t="s">
        <v>131</v>
      </c>
      <c r="AW136" s="15" t="s">
        <v>35</v>
      </c>
      <c r="AX136" s="15" t="s">
        <v>82</v>
      </c>
      <c r="AY136" s="186" t="s">
        <v>126</v>
      </c>
    </row>
    <row r="137" spans="2:63" s="12" customFormat="1" ht="22.9" customHeight="1">
      <c r="B137" s="140"/>
      <c r="D137" s="141" t="s">
        <v>73</v>
      </c>
      <c r="E137" s="193" t="s">
        <v>82</v>
      </c>
      <c r="F137" s="193" t="s">
        <v>195</v>
      </c>
      <c r="I137" s="143"/>
      <c r="J137" s="194">
        <f>BK137</f>
        <v>0</v>
      </c>
      <c r="L137" s="140"/>
      <c r="M137" s="145"/>
      <c r="N137" s="146"/>
      <c r="O137" s="146"/>
      <c r="P137" s="147">
        <f>SUM(P138:P145)</f>
        <v>0</v>
      </c>
      <c r="Q137" s="146"/>
      <c r="R137" s="147">
        <f>SUM(R138:R145)</f>
        <v>0</v>
      </c>
      <c r="S137" s="146"/>
      <c r="T137" s="148">
        <f>SUM(T138:T145)</f>
        <v>0</v>
      </c>
      <c r="AR137" s="141" t="s">
        <v>82</v>
      </c>
      <c r="AT137" s="149" t="s">
        <v>73</v>
      </c>
      <c r="AU137" s="149" t="s">
        <v>82</v>
      </c>
      <c r="AY137" s="141" t="s">
        <v>126</v>
      </c>
      <c r="BK137" s="150">
        <f>SUM(BK138:BK145)</f>
        <v>0</v>
      </c>
    </row>
    <row r="138" spans="1:65" s="2" customFormat="1" ht="16.5" customHeight="1">
      <c r="A138" s="34"/>
      <c r="B138" s="151"/>
      <c r="C138" s="152" t="s">
        <v>196</v>
      </c>
      <c r="D138" s="152" t="s">
        <v>127</v>
      </c>
      <c r="E138" s="153" t="s">
        <v>197</v>
      </c>
      <c r="F138" s="154" t="s">
        <v>198</v>
      </c>
      <c r="G138" s="155" t="s">
        <v>199</v>
      </c>
      <c r="H138" s="156">
        <v>96.08</v>
      </c>
      <c r="I138" s="157"/>
      <c r="J138" s="158">
        <f>ROUND(I138*H138,2)</f>
        <v>0</v>
      </c>
      <c r="K138" s="154" t="s">
        <v>151</v>
      </c>
      <c r="L138" s="35"/>
      <c r="M138" s="159" t="s">
        <v>3</v>
      </c>
      <c r="N138" s="160" t="s">
        <v>45</v>
      </c>
      <c r="O138" s="55"/>
      <c r="P138" s="161">
        <f>O138*H138</f>
        <v>0</v>
      </c>
      <c r="Q138" s="161">
        <v>0</v>
      </c>
      <c r="R138" s="161">
        <f>Q138*H138</f>
        <v>0</v>
      </c>
      <c r="S138" s="161">
        <v>0</v>
      </c>
      <c r="T138" s="162">
        <f>S138*H138</f>
        <v>0</v>
      </c>
      <c r="U138" s="34"/>
      <c r="V138" s="34"/>
      <c r="W138" s="34"/>
      <c r="X138" s="34"/>
      <c r="Y138" s="34"/>
      <c r="Z138" s="34"/>
      <c r="AA138" s="34"/>
      <c r="AB138" s="34"/>
      <c r="AC138" s="34"/>
      <c r="AD138" s="34"/>
      <c r="AE138" s="34"/>
      <c r="AR138" s="163" t="s">
        <v>131</v>
      </c>
      <c r="AT138" s="163" t="s">
        <v>127</v>
      </c>
      <c r="AU138" s="163" t="s">
        <v>84</v>
      </c>
      <c r="AY138" s="19" t="s">
        <v>126</v>
      </c>
      <c r="BE138" s="164">
        <f>IF(N138="základní",J138,0)</f>
        <v>0</v>
      </c>
      <c r="BF138" s="164">
        <f>IF(N138="snížená",J138,0)</f>
        <v>0</v>
      </c>
      <c r="BG138" s="164">
        <f>IF(N138="zákl. přenesená",J138,0)</f>
        <v>0</v>
      </c>
      <c r="BH138" s="164">
        <f>IF(N138="sníž. přenesená",J138,0)</f>
        <v>0</v>
      </c>
      <c r="BI138" s="164">
        <f>IF(N138="nulová",J138,0)</f>
        <v>0</v>
      </c>
      <c r="BJ138" s="19" t="s">
        <v>82</v>
      </c>
      <c r="BK138" s="164">
        <f>ROUND(I138*H138,2)</f>
        <v>0</v>
      </c>
      <c r="BL138" s="19" t="s">
        <v>131</v>
      </c>
      <c r="BM138" s="163" t="s">
        <v>200</v>
      </c>
    </row>
    <row r="139" spans="1:47" s="2" customFormat="1" ht="19.5">
      <c r="A139" s="34"/>
      <c r="B139" s="35"/>
      <c r="C139" s="34"/>
      <c r="D139" s="165" t="s">
        <v>133</v>
      </c>
      <c r="E139" s="34"/>
      <c r="F139" s="166" t="s">
        <v>201</v>
      </c>
      <c r="G139" s="34"/>
      <c r="H139" s="34"/>
      <c r="I139" s="93"/>
      <c r="J139" s="34"/>
      <c r="K139" s="34"/>
      <c r="L139" s="35"/>
      <c r="M139" s="167"/>
      <c r="N139" s="168"/>
      <c r="O139" s="55"/>
      <c r="P139" s="55"/>
      <c r="Q139" s="55"/>
      <c r="R139" s="55"/>
      <c r="S139" s="55"/>
      <c r="T139" s="56"/>
      <c r="U139" s="34"/>
      <c r="V139" s="34"/>
      <c r="W139" s="34"/>
      <c r="X139" s="34"/>
      <c r="Y139" s="34"/>
      <c r="Z139" s="34"/>
      <c r="AA139" s="34"/>
      <c r="AB139" s="34"/>
      <c r="AC139" s="34"/>
      <c r="AD139" s="34"/>
      <c r="AE139" s="34"/>
      <c r="AT139" s="19" t="s">
        <v>133</v>
      </c>
      <c r="AU139" s="19" t="s">
        <v>84</v>
      </c>
    </row>
    <row r="140" spans="1:47" s="2" customFormat="1" ht="78">
      <c r="A140" s="34"/>
      <c r="B140" s="35"/>
      <c r="C140" s="34"/>
      <c r="D140" s="165" t="s">
        <v>135</v>
      </c>
      <c r="E140" s="34"/>
      <c r="F140" s="169" t="s">
        <v>202</v>
      </c>
      <c r="G140" s="34"/>
      <c r="H140" s="34"/>
      <c r="I140" s="93"/>
      <c r="J140" s="34"/>
      <c r="K140" s="34"/>
      <c r="L140" s="35"/>
      <c r="M140" s="167"/>
      <c r="N140" s="168"/>
      <c r="O140" s="55"/>
      <c r="P140" s="55"/>
      <c r="Q140" s="55"/>
      <c r="R140" s="55"/>
      <c r="S140" s="55"/>
      <c r="T140" s="56"/>
      <c r="U140" s="34"/>
      <c r="V140" s="34"/>
      <c r="W140" s="34"/>
      <c r="X140" s="34"/>
      <c r="Y140" s="34"/>
      <c r="Z140" s="34"/>
      <c r="AA140" s="34"/>
      <c r="AB140" s="34"/>
      <c r="AC140" s="34"/>
      <c r="AD140" s="34"/>
      <c r="AE140" s="34"/>
      <c r="AT140" s="19" t="s">
        <v>135</v>
      </c>
      <c r="AU140" s="19" t="s">
        <v>84</v>
      </c>
    </row>
    <row r="141" spans="2:51" s="14" customFormat="1" ht="11.25">
      <c r="B141" s="177"/>
      <c r="D141" s="165" t="s">
        <v>137</v>
      </c>
      <c r="E141" s="178" t="s">
        <v>3</v>
      </c>
      <c r="F141" s="179" t="s">
        <v>203</v>
      </c>
      <c r="H141" s="180">
        <v>15.5</v>
      </c>
      <c r="I141" s="181"/>
      <c r="L141" s="177"/>
      <c r="M141" s="182"/>
      <c r="N141" s="183"/>
      <c r="O141" s="183"/>
      <c r="P141" s="183"/>
      <c r="Q141" s="183"/>
      <c r="R141" s="183"/>
      <c r="S141" s="183"/>
      <c r="T141" s="184"/>
      <c r="AT141" s="178" t="s">
        <v>137</v>
      </c>
      <c r="AU141" s="178" t="s">
        <v>84</v>
      </c>
      <c r="AV141" s="14" t="s">
        <v>84</v>
      </c>
      <c r="AW141" s="14" t="s">
        <v>35</v>
      </c>
      <c r="AX141" s="14" t="s">
        <v>74</v>
      </c>
      <c r="AY141" s="178" t="s">
        <v>126</v>
      </c>
    </row>
    <row r="142" spans="2:51" s="14" customFormat="1" ht="11.25">
      <c r="B142" s="177"/>
      <c r="D142" s="165" t="s">
        <v>137</v>
      </c>
      <c r="E142" s="178" t="s">
        <v>3</v>
      </c>
      <c r="F142" s="179" t="s">
        <v>204</v>
      </c>
      <c r="H142" s="180">
        <v>22.98</v>
      </c>
      <c r="I142" s="181"/>
      <c r="L142" s="177"/>
      <c r="M142" s="182"/>
      <c r="N142" s="183"/>
      <c r="O142" s="183"/>
      <c r="P142" s="183"/>
      <c r="Q142" s="183"/>
      <c r="R142" s="183"/>
      <c r="S142" s="183"/>
      <c r="T142" s="184"/>
      <c r="AT142" s="178" t="s">
        <v>137</v>
      </c>
      <c r="AU142" s="178" t="s">
        <v>84</v>
      </c>
      <c r="AV142" s="14" t="s">
        <v>84</v>
      </c>
      <c r="AW142" s="14" t="s">
        <v>35</v>
      </c>
      <c r="AX142" s="14" t="s">
        <v>74</v>
      </c>
      <c r="AY142" s="178" t="s">
        <v>126</v>
      </c>
    </row>
    <row r="143" spans="2:51" s="14" customFormat="1" ht="11.25">
      <c r="B143" s="177"/>
      <c r="D143" s="165" t="s">
        <v>137</v>
      </c>
      <c r="E143" s="178" t="s">
        <v>3</v>
      </c>
      <c r="F143" s="179" t="s">
        <v>205</v>
      </c>
      <c r="H143" s="180">
        <v>50.4</v>
      </c>
      <c r="I143" s="181"/>
      <c r="L143" s="177"/>
      <c r="M143" s="182"/>
      <c r="N143" s="183"/>
      <c r="O143" s="183"/>
      <c r="P143" s="183"/>
      <c r="Q143" s="183"/>
      <c r="R143" s="183"/>
      <c r="S143" s="183"/>
      <c r="T143" s="184"/>
      <c r="AT143" s="178" t="s">
        <v>137</v>
      </c>
      <c r="AU143" s="178" t="s">
        <v>84</v>
      </c>
      <c r="AV143" s="14" t="s">
        <v>84</v>
      </c>
      <c r="AW143" s="14" t="s">
        <v>35</v>
      </c>
      <c r="AX143" s="14" t="s">
        <v>74</v>
      </c>
      <c r="AY143" s="178" t="s">
        <v>126</v>
      </c>
    </row>
    <row r="144" spans="2:51" s="14" customFormat="1" ht="11.25">
      <c r="B144" s="177"/>
      <c r="D144" s="165" t="s">
        <v>137</v>
      </c>
      <c r="E144" s="178" t="s">
        <v>3</v>
      </c>
      <c r="F144" s="179" t="s">
        <v>206</v>
      </c>
      <c r="H144" s="180">
        <v>7.2</v>
      </c>
      <c r="I144" s="181"/>
      <c r="L144" s="177"/>
      <c r="M144" s="182"/>
      <c r="N144" s="183"/>
      <c r="O144" s="183"/>
      <c r="P144" s="183"/>
      <c r="Q144" s="183"/>
      <c r="R144" s="183"/>
      <c r="S144" s="183"/>
      <c r="T144" s="184"/>
      <c r="AT144" s="178" t="s">
        <v>137</v>
      </c>
      <c r="AU144" s="178" t="s">
        <v>84</v>
      </c>
      <c r="AV144" s="14" t="s">
        <v>84</v>
      </c>
      <c r="AW144" s="14" t="s">
        <v>35</v>
      </c>
      <c r="AX144" s="14" t="s">
        <v>74</v>
      </c>
      <c r="AY144" s="178" t="s">
        <v>126</v>
      </c>
    </row>
    <row r="145" spans="2:51" s="15" customFormat="1" ht="11.25">
      <c r="B145" s="185"/>
      <c r="D145" s="165" t="s">
        <v>137</v>
      </c>
      <c r="E145" s="186" t="s">
        <v>3</v>
      </c>
      <c r="F145" s="187" t="s">
        <v>148</v>
      </c>
      <c r="H145" s="188">
        <v>96.08</v>
      </c>
      <c r="I145" s="189"/>
      <c r="L145" s="185"/>
      <c r="M145" s="190"/>
      <c r="N145" s="191"/>
      <c r="O145" s="191"/>
      <c r="P145" s="191"/>
      <c r="Q145" s="191"/>
      <c r="R145" s="191"/>
      <c r="S145" s="191"/>
      <c r="T145" s="192"/>
      <c r="AT145" s="186" t="s">
        <v>137</v>
      </c>
      <c r="AU145" s="186" t="s">
        <v>84</v>
      </c>
      <c r="AV145" s="15" t="s">
        <v>131</v>
      </c>
      <c r="AW145" s="15" t="s">
        <v>35</v>
      </c>
      <c r="AX145" s="15" t="s">
        <v>82</v>
      </c>
      <c r="AY145" s="186" t="s">
        <v>126</v>
      </c>
    </row>
    <row r="146" spans="2:63" s="12" customFormat="1" ht="22.9" customHeight="1">
      <c r="B146" s="140"/>
      <c r="D146" s="141" t="s">
        <v>73</v>
      </c>
      <c r="E146" s="193" t="s">
        <v>196</v>
      </c>
      <c r="F146" s="193" t="s">
        <v>207</v>
      </c>
      <c r="I146" s="143"/>
      <c r="J146" s="194">
        <f>BK146</f>
        <v>0</v>
      </c>
      <c r="L146" s="140"/>
      <c r="M146" s="145"/>
      <c r="N146" s="146"/>
      <c r="O146" s="146"/>
      <c r="P146" s="147">
        <f>SUM(P147:P245)</f>
        <v>0</v>
      </c>
      <c r="Q146" s="146"/>
      <c r="R146" s="147">
        <f>SUM(R147:R245)</f>
        <v>0</v>
      </c>
      <c r="S146" s="146"/>
      <c r="T146" s="148">
        <f>SUM(T147:T245)</f>
        <v>2252.10404</v>
      </c>
      <c r="AR146" s="141" t="s">
        <v>82</v>
      </c>
      <c r="AT146" s="149" t="s">
        <v>73</v>
      </c>
      <c r="AU146" s="149" t="s">
        <v>82</v>
      </c>
      <c r="AY146" s="141" t="s">
        <v>126</v>
      </c>
      <c r="BK146" s="150">
        <f>SUM(BK147:BK245)</f>
        <v>0</v>
      </c>
    </row>
    <row r="147" spans="1:65" s="2" customFormat="1" ht="16.5" customHeight="1">
      <c r="A147" s="34"/>
      <c r="B147" s="151"/>
      <c r="C147" s="152" t="s">
        <v>208</v>
      </c>
      <c r="D147" s="152" t="s">
        <v>127</v>
      </c>
      <c r="E147" s="153" t="s">
        <v>209</v>
      </c>
      <c r="F147" s="154" t="s">
        <v>210</v>
      </c>
      <c r="G147" s="155" t="s">
        <v>211</v>
      </c>
      <c r="H147" s="156">
        <v>1</v>
      </c>
      <c r="I147" s="157"/>
      <c r="J147" s="158">
        <f>ROUND(I147*H147,2)</f>
        <v>0</v>
      </c>
      <c r="K147" s="154" t="s">
        <v>3</v>
      </c>
      <c r="L147" s="35"/>
      <c r="M147" s="159" t="s">
        <v>3</v>
      </c>
      <c r="N147" s="160" t="s">
        <v>45</v>
      </c>
      <c r="O147" s="55"/>
      <c r="P147" s="161">
        <f>O147*H147</f>
        <v>0</v>
      </c>
      <c r="Q147" s="161">
        <v>0</v>
      </c>
      <c r="R147" s="161">
        <f>Q147*H147</f>
        <v>0</v>
      </c>
      <c r="S147" s="161">
        <v>0.0004</v>
      </c>
      <c r="T147" s="162">
        <f>S147*H147</f>
        <v>0.0004</v>
      </c>
      <c r="U147" s="34"/>
      <c r="V147" s="34"/>
      <c r="W147" s="34"/>
      <c r="X147" s="34"/>
      <c r="Y147" s="34"/>
      <c r="Z147" s="34"/>
      <c r="AA147" s="34"/>
      <c r="AB147" s="34"/>
      <c r="AC147" s="34"/>
      <c r="AD147" s="34"/>
      <c r="AE147" s="34"/>
      <c r="AR147" s="163" t="s">
        <v>131</v>
      </c>
      <c r="AT147" s="163" t="s">
        <v>127</v>
      </c>
      <c r="AU147" s="163" t="s">
        <v>84</v>
      </c>
      <c r="AY147" s="19" t="s">
        <v>126</v>
      </c>
      <c r="BE147" s="164">
        <f>IF(N147="základní",J147,0)</f>
        <v>0</v>
      </c>
      <c r="BF147" s="164">
        <f>IF(N147="snížená",J147,0)</f>
        <v>0</v>
      </c>
      <c r="BG147" s="164">
        <f>IF(N147="zákl. přenesená",J147,0)</f>
        <v>0</v>
      </c>
      <c r="BH147" s="164">
        <f>IF(N147="sníž. přenesená",J147,0)</f>
        <v>0</v>
      </c>
      <c r="BI147" s="164">
        <f>IF(N147="nulová",J147,0)</f>
        <v>0</v>
      </c>
      <c r="BJ147" s="19" t="s">
        <v>82</v>
      </c>
      <c r="BK147" s="164">
        <f>ROUND(I147*H147,2)</f>
        <v>0</v>
      </c>
      <c r="BL147" s="19" t="s">
        <v>131</v>
      </c>
      <c r="BM147" s="163" t="s">
        <v>212</v>
      </c>
    </row>
    <row r="148" spans="1:47" s="2" customFormat="1" ht="11.25">
      <c r="A148" s="34"/>
      <c r="B148" s="35"/>
      <c r="C148" s="34"/>
      <c r="D148" s="165" t="s">
        <v>133</v>
      </c>
      <c r="E148" s="34"/>
      <c r="F148" s="166" t="s">
        <v>213</v>
      </c>
      <c r="G148" s="34"/>
      <c r="H148" s="34"/>
      <c r="I148" s="93"/>
      <c r="J148" s="34"/>
      <c r="K148" s="34"/>
      <c r="L148" s="35"/>
      <c r="M148" s="167"/>
      <c r="N148" s="168"/>
      <c r="O148" s="55"/>
      <c r="P148" s="55"/>
      <c r="Q148" s="55"/>
      <c r="R148" s="55"/>
      <c r="S148" s="55"/>
      <c r="T148" s="56"/>
      <c r="U148" s="34"/>
      <c r="V148" s="34"/>
      <c r="W148" s="34"/>
      <c r="X148" s="34"/>
      <c r="Y148" s="34"/>
      <c r="Z148" s="34"/>
      <c r="AA148" s="34"/>
      <c r="AB148" s="34"/>
      <c r="AC148" s="34"/>
      <c r="AD148" s="34"/>
      <c r="AE148" s="34"/>
      <c r="AT148" s="19" t="s">
        <v>133</v>
      </c>
      <c r="AU148" s="19" t="s">
        <v>84</v>
      </c>
    </row>
    <row r="149" spans="1:65" s="2" customFormat="1" ht="16.5" customHeight="1">
      <c r="A149" s="34"/>
      <c r="B149" s="151"/>
      <c r="C149" s="152" t="s">
        <v>214</v>
      </c>
      <c r="D149" s="152" t="s">
        <v>127</v>
      </c>
      <c r="E149" s="153" t="s">
        <v>215</v>
      </c>
      <c r="F149" s="154" t="s">
        <v>216</v>
      </c>
      <c r="G149" s="155" t="s">
        <v>199</v>
      </c>
      <c r="H149" s="156">
        <v>685.61</v>
      </c>
      <c r="I149" s="157"/>
      <c r="J149" s="158">
        <f>ROUND(I149*H149,2)</f>
        <v>0</v>
      </c>
      <c r="K149" s="154" t="s">
        <v>151</v>
      </c>
      <c r="L149" s="35"/>
      <c r="M149" s="159" t="s">
        <v>3</v>
      </c>
      <c r="N149" s="160" t="s">
        <v>45</v>
      </c>
      <c r="O149" s="55"/>
      <c r="P149" s="161">
        <f>O149*H149</f>
        <v>0</v>
      </c>
      <c r="Q149" s="161">
        <v>0</v>
      </c>
      <c r="R149" s="161">
        <f>Q149*H149</f>
        <v>0</v>
      </c>
      <c r="S149" s="161">
        <v>0.006</v>
      </c>
      <c r="T149" s="162">
        <f>S149*H149</f>
        <v>4.11366</v>
      </c>
      <c r="U149" s="34"/>
      <c r="V149" s="34"/>
      <c r="W149" s="34"/>
      <c r="X149" s="34"/>
      <c r="Y149" s="34"/>
      <c r="Z149" s="34"/>
      <c r="AA149" s="34"/>
      <c r="AB149" s="34"/>
      <c r="AC149" s="34"/>
      <c r="AD149" s="34"/>
      <c r="AE149" s="34"/>
      <c r="AR149" s="163" t="s">
        <v>217</v>
      </c>
      <c r="AT149" s="163" t="s">
        <v>127</v>
      </c>
      <c r="AU149" s="163" t="s">
        <v>84</v>
      </c>
      <c r="AY149" s="19" t="s">
        <v>126</v>
      </c>
      <c r="BE149" s="164">
        <f>IF(N149="základní",J149,0)</f>
        <v>0</v>
      </c>
      <c r="BF149" s="164">
        <f>IF(N149="snížená",J149,0)</f>
        <v>0</v>
      </c>
      <c r="BG149" s="164">
        <f>IF(N149="zákl. přenesená",J149,0)</f>
        <v>0</v>
      </c>
      <c r="BH149" s="164">
        <f>IF(N149="sníž. přenesená",J149,0)</f>
        <v>0</v>
      </c>
      <c r="BI149" s="164">
        <f>IF(N149="nulová",J149,0)</f>
        <v>0</v>
      </c>
      <c r="BJ149" s="19" t="s">
        <v>82</v>
      </c>
      <c r="BK149" s="164">
        <f>ROUND(I149*H149,2)</f>
        <v>0</v>
      </c>
      <c r="BL149" s="19" t="s">
        <v>217</v>
      </c>
      <c r="BM149" s="163" t="s">
        <v>218</v>
      </c>
    </row>
    <row r="150" spans="1:47" s="2" customFormat="1" ht="11.25">
      <c r="A150" s="34"/>
      <c r="B150" s="35"/>
      <c r="C150" s="34"/>
      <c r="D150" s="165" t="s">
        <v>133</v>
      </c>
      <c r="E150" s="34"/>
      <c r="F150" s="166" t="s">
        <v>219</v>
      </c>
      <c r="G150" s="34"/>
      <c r="H150" s="34"/>
      <c r="I150" s="93"/>
      <c r="J150" s="34"/>
      <c r="K150" s="34"/>
      <c r="L150" s="35"/>
      <c r="M150" s="167"/>
      <c r="N150" s="168"/>
      <c r="O150" s="55"/>
      <c r="P150" s="55"/>
      <c r="Q150" s="55"/>
      <c r="R150" s="55"/>
      <c r="S150" s="55"/>
      <c r="T150" s="56"/>
      <c r="U150" s="34"/>
      <c r="V150" s="34"/>
      <c r="W150" s="34"/>
      <c r="X150" s="34"/>
      <c r="Y150" s="34"/>
      <c r="Z150" s="34"/>
      <c r="AA150" s="34"/>
      <c r="AB150" s="34"/>
      <c r="AC150" s="34"/>
      <c r="AD150" s="34"/>
      <c r="AE150" s="34"/>
      <c r="AT150" s="19" t="s">
        <v>133</v>
      </c>
      <c r="AU150" s="19" t="s">
        <v>84</v>
      </c>
    </row>
    <row r="151" spans="1:47" s="2" customFormat="1" ht="87.75">
      <c r="A151" s="34"/>
      <c r="B151" s="35"/>
      <c r="C151" s="34"/>
      <c r="D151" s="165" t="s">
        <v>220</v>
      </c>
      <c r="E151" s="34"/>
      <c r="F151" s="169" t="s">
        <v>221</v>
      </c>
      <c r="G151" s="34"/>
      <c r="H151" s="34"/>
      <c r="I151" s="93"/>
      <c r="J151" s="34"/>
      <c r="K151" s="34"/>
      <c r="L151" s="35"/>
      <c r="M151" s="167"/>
      <c r="N151" s="168"/>
      <c r="O151" s="55"/>
      <c r="P151" s="55"/>
      <c r="Q151" s="55"/>
      <c r="R151" s="55"/>
      <c r="S151" s="55"/>
      <c r="T151" s="56"/>
      <c r="U151" s="34"/>
      <c r="V151" s="34"/>
      <c r="W151" s="34"/>
      <c r="X151" s="34"/>
      <c r="Y151" s="34"/>
      <c r="Z151" s="34"/>
      <c r="AA151" s="34"/>
      <c r="AB151" s="34"/>
      <c r="AC151" s="34"/>
      <c r="AD151" s="34"/>
      <c r="AE151" s="34"/>
      <c r="AT151" s="19" t="s">
        <v>220</v>
      </c>
      <c r="AU151" s="19" t="s">
        <v>84</v>
      </c>
    </row>
    <row r="152" spans="1:65" s="2" customFormat="1" ht="16.5" customHeight="1">
      <c r="A152" s="34"/>
      <c r="B152" s="151"/>
      <c r="C152" s="152" t="s">
        <v>222</v>
      </c>
      <c r="D152" s="152" t="s">
        <v>127</v>
      </c>
      <c r="E152" s="153" t="s">
        <v>223</v>
      </c>
      <c r="F152" s="154" t="s">
        <v>224</v>
      </c>
      <c r="G152" s="155" t="s">
        <v>225</v>
      </c>
      <c r="H152" s="156">
        <v>35</v>
      </c>
      <c r="I152" s="157"/>
      <c r="J152" s="158">
        <f>ROUND(I152*H152,2)</f>
        <v>0</v>
      </c>
      <c r="K152" s="154" t="s">
        <v>151</v>
      </c>
      <c r="L152" s="35"/>
      <c r="M152" s="159" t="s">
        <v>3</v>
      </c>
      <c r="N152" s="160" t="s">
        <v>45</v>
      </c>
      <c r="O152" s="55"/>
      <c r="P152" s="161">
        <f>O152*H152</f>
        <v>0</v>
      </c>
      <c r="Q152" s="161">
        <v>0</v>
      </c>
      <c r="R152" s="161">
        <f>Q152*H152</f>
        <v>0</v>
      </c>
      <c r="S152" s="161">
        <v>0.0026</v>
      </c>
      <c r="T152" s="162">
        <f>S152*H152</f>
        <v>0.091</v>
      </c>
      <c r="U152" s="34"/>
      <c r="V152" s="34"/>
      <c r="W152" s="34"/>
      <c r="X152" s="34"/>
      <c r="Y152" s="34"/>
      <c r="Z152" s="34"/>
      <c r="AA152" s="34"/>
      <c r="AB152" s="34"/>
      <c r="AC152" s="34"/>
      <c r="AD152" s="34"/>
      <c r="AE152" s="34"/>
      <c r="AR152" s="163" t="s">
        <v>131</v>
      </c>
      <c r="AT152" s="163" t="s">
        <v>127</v>
      </c>
      <c r="AU152" s="163" t="s">
        <v>84</v>
      </c>
      <c r="AY152" s="19" t="s">
        <v>126</v>
      </c>
      <c r="BE152" s="164">
        <f>IF(N152="základní",J152,0)</f>
        <v>0</v>
      </c>
      <c r="BF152" s="164">
        <f>IF(N152="snížená",J152,0)</f>
        <v>0</v>
      </c>
      <c r="BG152" s="164">
        <f>IF(N152="zákl. přenesená",J152,0)</f>
        <v>0</v>
      </c>
      <c r="BH152" s="164">
        <f>IF(N152="sníž. přenesená",J152,0)</f>
        <v>0</v>
      </c>
      <c r="BI152" s="164">
        <f>IF(N152="nulová",J152,0)</f>
        <v>0</v>
      </c>
      <c r="BJ152" s="19" t="s">
        <v>82</v>
      </c>
      <c r="BK152" s="164">
        <f>ROUND(I152*H152,2)</f>
        <v>0</v>
      </c>
      <c r="BL152" s="19" t="s">
        <v>131</v>
      </c>
      <c r="BM152" s="163" t="s">
        <v>226</v>
      </c>
    </row>
    <row r="153" spans="1:47" s="2" customFormat="1" ht="11.25">
      <c r="A153" s="34"/>
      <c r="B153" s="35"/>
      <c r="C153" s="34"/>
      <c r="D153" s="165" t="s">
        <v>133</v>
      </c>
      <c r="E153" s="34"/>
      <c r="F153" s="166" t="s">
        <v>227</v>
      </c>
      <c r="G153" s="34"/>
      <c r="H153" s="34"/>
      <c r="I153" s="93"/>
      <c r="J153" s="34"/>
      <c r="K153" s="34"/>
      <c r="L153" s="35"/>
      <c r="M153" s="167"/>
      <c r="N153" s="168"/>
      <c r="O153" s="55"/>
      <c r="P153" s="55"/>
      <c r="Q153" s="55"/>
      <c r="R153" s="55"/>
      <c r="S153" s="55"/>
      <c r="T153" s="56"/>
      <c r="U153" s="34"/>
      <c r="V153" s="34"/>
      <c r="W153" s="34"/>
      <c r="X153" s="34"/>
      <c r="Y153" s="34"/>
      <c r="Z153" s="34"/>
      <c r="AA153" s="34"/>
      <c r="AB153" s="34"/>
      <c r="AC153" s="34"/>
      <c r="AD153" s="34"/>
      <c r="AE153" s="34"/>
      <c r="AT153" s="19" t="s">
        <v>133</v>
      </c>
      <c r="AU153" s="19" t="s">
        <v>84</v>
      </c>
    </row>
    <row r="154" spans="1:65" s="2" customFormat="1" ht="16.5" customHeight="1">
      <c r="A154" s="34"/>
      <c r="B154" s="151"/>
      <c r="C154" s="152" t="s">
        <v>228</v>
      </c>
      <c r="D154" s="152" t="s">
        <v>127</v>
      </c>
      <c r="E154" s="153" t="s">
        <v>229</v>
      </c>
      <c r="F154" s="154" t="s">
        <v>230</v>
      </c>
      <c r="G154" s="155" t="s">
        <v>225</v>
      </c>
      <c r="H154" s="156">
        <v>46</v>
      </c>
      <c r="I154" s="157"/>
      <c r="J154" s="158">
        <f>ROUND(I154*H154,2)</f>
        <v>0</v>
      </c>
      <c r="K154" s="154" t="s">
        <v>151</v>
      </c>
      <c r="L154" s="35"/>
      <c r="M154" s="159" t="s">
        <v>3</v>
      </c>
      <c r="N154" s="160" t="s">
        <v>45</v>
      </c>
      <c r="O154" s="55"/>
      <c r="P154" s="161">
        <f>O154*H154</f>
        <v>0</v>
      </c>
      <c r="Q154" s="161">
        <v>0</v>
      </c>
      <c r="R154" s="161">
        <f>Q154*H154</f>
        <v>0</v>
      </c>
      <c r="S154" s="161">
        <v>0.0017</v>
      </c>
      <c r="T154" s="162">
        <f>S154*H154</f>
        <v>0.07819999999999999</v>
      </c>
      <c r="U154" s="34"/>
      <c r="V154" s="34"/>
      <c r="W154" s="34"/>
      <c r="X154" s="34"/>
      <c r="Y154" s="34"/>
      <c r="Z154" s="34"/>
      <c r="AA154" s="34"/>
      <c r="AB154" s="34"/>
      <c r="AC154" s="34"/>
      <c r="AD154" s="34"/>
      <c r="AE154" s="34"/>
      <c r="AR154" s="163" t="s">
        <v>217</v>
      </c>
      <c r="AT154" s="163" t="s">
        <v>127</v>
      </c>
      <c r="AU154" s="163" t="s">
        <v>84</v>
      </c>
      <c r="AY154" s="19" t="s">
        <v>126</v>
      </c>
      <c r="BE154" s="164">
        <f>IF(N154="základní",J154,0)</f>
        <v>0</v>
      </c>
      <c r="BF154" s="164">
        <f>IF(N154="snížená",J154,0)</f>
        <v>0</v>
      </c>
      <c r="BG154" s="164">
        <f>IF(N154="zákl. přenesená",J154,0)</f>
        <v>0</v>
      </c>
      <c r="BH154" s="164">
        <f>IF(N154="sníž. přenesená",J154,0)</f>
        <v>0</v>
      </c>
      <c r="BI154" s="164">
        <f>IF(N154="nulová",J154,0)</f>
        <v>0</v>
      </c>
      <c r="BJ154" s="19" t="s">
        <v>82</v>
      </c>
      <c r="BK154" s="164">
        <f>ROUND(I154*H154,2)</f>
        <v>0</v>
      </c>
      <c r="BL154" s="19" t="s">
        <v>217</v>
      </c>
      <c r="BM154" s="163" t="s">
        <v>231</v>
      </c>
    </row>
    <row r="155" spans="1:47" s="2" customFormat="1" ht="11.25">
      <c r="A155" s="34"/>
      <c r="B155" s="35"/>
      <c r="C155" s="34"/>
      <c r="D155" s="165" t="s">
        <v>133</v>
      </c>
      <c r="E155" s="34"/>
      <c r="F155" s="166" t="s">
        <v>232</v>
      </c>
      <c r="G155" s="34"/>
      <c r="H155" s="34"/>
      <c r="I155" s="93"/>
      <c r="J155" s="34"/>
      <c r="K155" s="34"/>
      <c r="L155" s="35"/>
      <c r="M155" s="167"/>
      <c r="N155" s="168"/>
      <c r="O155" s="55"/>
      <c r="P155" s="55"/>
      <c r="Q155" s="55"/>
      <c r="R155" s="55"/>
      <c r="S155" s="55"/>
      <c r="T155" s="56"/>
      <c r="U155" s="34"/>
      <c r="V155" s="34"/>
      <c r="W155" s="34"/>
      <c r="X155" s="34"/>
      <c r="Y155" s="34"/>
      <c r="Z155" s="34"/>
      <c r="AA155" s="34"/>
      <c r="AB155" s="34"/>
      <c r="AC155" s="34"/>
      <c r="AD155" s="34"/>
      <c r="AE155" s="34"/>
      <c r="AT155" s="19" t="s">
        <v>133</v>
      </c>
      <c r="AU155" s="19" t="s">
        <v>84</v>
      </c>
    </row>
    <row r="156" spans="1:65" s="2" customFormat="1" ht="16.5" customHeight="1">
      <c r="A156" s="34"/>
      <c r="B156" s="151"/>
      <c r="C156" s="152" t="s">
        <v>233</v>
      </c>
      <c r="D156" s="152" t="s">
        <v>127</v>
      </c>
      <c r="E156" s="153" t="s">
        <v>234</v>
      </c>
      <c r="F156" s="154" t="s">
        <v>235</v>
      </c>
      <c r="G156" s="155" t="s">
        <v>199</v>
      </c>
      <c r="H156" s="156">
        <v>129.55</v>
      </c>
      <c r="I156" s="157"/>
      <c r="J156" s="158">
        <f>ROUND(I156*H156,2)</f>
        <v>0</v>
      </c>
      <c r="K156" s="154" t="s">
        <v>151</v>
      </c>
      <c r="L156" s="35"/>
      <c r="M156" s="159" t="s">
        <v>3</v>
      </c>
      <c r="N156" s="160" t="s">
        <v>45</v>
      </c>
      <c r="O156" s="55"/>
      <c r="P156" s="161">
        <f>O156*H156</f>
        <v>0</v>
      </c>
      <c r="Q156" s="161">
        <v>0</v>
      </c>
      <c r="R156" s="161">
        <f>Q156*H156</f>
        <v>0</v>
      </c>
      <c r="S156" s="161">
        <v>0.015</v>
      </c>
      <c r="T156" s="162">
        <f>S156*H156</f>
        <v>1.9432500000000001</v>
      </c>
      <c r="U156" s="34"/>
      <c r="V156" s="34"/>
      <c r="W156" s="34"/>
      <c r="X156" s="34"/>
      <c r="Y156" s="34"/>
      <c r="Z156" s="34"/>
      <c r="AA156" s="34"/>
      <c r="AB156" s="34"/>
      <c r="AC156" s="34"/>
      <c r="AD156" s="34"/>
      <c r="AE156" s="34"/>
      <c r="AR156" s="163" t="s">
        <v>131</v>
      </c>
      <c r="AT156" s="163" t="s">
        <v>127</v>
      </c>
      <c r="AU156" s="163" t="s">
        <v>84</v>
      </c>
      <c r="AY156" s="19" t="s">
        <v>126</v>
      </c>
      <c r="BE156" s="164">
        <f>IF(N156="základní",J156,0)</f>
        <v>0</v>
      </c>
      <c r="BF156" s="164">
        <f>IF(N156="snížená",J156,0)</f>
        <v>0</v>
      </c>
      <c r="BG156" s="164">
        <f>IF(N156="zákl. přenesená",J156,0)</f>
        <v>0</v>
      </c>
      <c r="BH156" s="164">
        <f>IF(N156="sníž. přenesená",J156,0)</f>
        <v>0</v>
      </c>
      <c r="BI156" s="164">
        <f>IF(N156="nulová",J156,0)</f>
        <v>0</v>
      </c>
      <c r="BJ156" s="19" t="s">
        <v>82</v>
      </c>
      <c r="BK156" s="164">
        <f>ROUND(I156*H156,2)</f>
        <v>0</v>
      </c>
      <c r="BL156" s="19" t="s">
        <v>131</v>
      </c>
      <c r="BM156" s="163" t="s">
        <v>236</v>
      </c>
    </row>
    <row r="157" spans="1:47" s="2" customFormat="1" ht="19.5">
      <c r="A157" s="34"/>
      <c r="B157" s="35"/>
      <c r="C157" s="34"/>
      <c r="D157" s="165" t="s">
        <v>133</v>
      </c>
      <c r="E157" s="34"/>
      <c r="F157" s="166" t="s">
        <v>237</v>
      </c>
      <c r="G157" s="34"/>
      <c r="H157" s="34"/>
      <c r="I157" s="93"/>
      <c r="J157" s="34"/>
      <c r="K157" s="34"/>
      <c r="L157" s="35"/>
      <c r="M157" s="167"/>
      <c r="N157" s="168"/>
      <c r="O157" s="55"/>
      <c r="P157" s="55"/>
      <c r="Q157" s="55"/>
      <c r="R157" s="55"/>
      <c r="S157" s="55"/>
      <c r="T157" s="56"/>
      <c r="U157" s="34"/>
      <c r="V157" s="34"/>
      <c r="W157" s="34"/>
      <c r="X157" s="34"/>
      <c r="Y157" s="34"/>
      <c r="Z157" s="34"/>
      <c r="AA157" s="34"/>
      <c r="AB157" s="34"/>
      <c r="AC157" s="34"/>
      <c r="AD157" s="34"/>
      <c r="AE157" s="34"/>
      <c r="AT157" s="19" t="s">
        <v>133</v>
      </c>
      <c r="AU157" s="19" t="s">
        <v>84</v>
      </c>
    </row>
    <row r="158" spans="2:51" s="14" customFormat="1" ht="11.25">
      <c r="B158" s="177"/>
      <c r="D158" s="165" t="s">
        <v>137</v>
      </c>
      <c r="E158" s="178" t="s">
        <v>3</v>
      </c>
      <c r="F158" s="179" t="s">
        <v>238</v>
      </c>
      <c r="H158" s="180">
        <v>129.55</v>
      </c>
      <c r="I158" s="181"/>
      <c r="L158" s="177"/>
      <c r="M158" s="182"/>
      <c r="N158" s="183"/>
      <c r="O158" s="183"/>
      <c r="P158" s="183"/>
      <c r="Q158" s="183"/>
      <c r="R158" s="183"/>
      <c r="S158" s="183"/>
      <c r="T158" s="184"/>
      <c r="AT158" s="178" t="s">
        <v>137</v>
      </c>
      <c r="AU158" s="178" t="s">
        <v>84</v>
      </c>
      <c r="AV158" s="14" t="s">
        <v>84</v>
      </c>
      <c r="AW158" s="14" t="s">
        <v>35</v>
      </c>
      <c r="AX158" s="14" t="s">
        <v>74</v>
      </c>
      <c r="AY158" s="178" t="s">
        <v>126</v>
      </c>
    </row>
    <row r="159" spans="2:51" s="15" customFormat="1" ht="11.25">
      <c r="B159" s="185"/>
      <c r="D159" s="165" t="s">
        <v>137</v>
      </c>
      <c r="E159" s="186" t="s">
        <v>3</v>
      </c>
      <c r="F159" s="187" t="s">
        <v>148</v>
      </c>
      <c r="H159" s="188">
        <v>129.55</v>
      </c>
      <c r="I159" s="189"/>
      <c r="L159" s="185"/>
      <c r="M159" s="190"/>
      <c r="N159" s="191"/>
      <c r="O159" s="191"/>
      <c r="P159" s="191"/>
      <c r="Q159" s="191"/>
      <c r="R159" s="191"/>
      <c r="S159" s="191"/>
      <c r="T159" s="192"/>
      <c r="AT159" s="186" t="s">
        <v>137</v>
      </c>
      <c r="AU159" s="186" t="s">
        <v>84</v>
      </c>
      <c r="AV159" s="15" t="s">
        <v>131</v>
      </c>
      <c r="AW159" s="15" t="s">
        <v>35</v>
      </c>
      <c r="AX159" s="15" t="s">
        <v>82</v>
      </c>
      <c r="AY159" s="186" t="s">
        <v>126</v>
      </c>
    </row>
    <row r="160" spans="1:65" s="2" customFormat="1" ht="16.5" customHeight="1">
      <c r="A160" s="34"/>
      <c r="B160" s="151"/>
      <c r="C160" s="152" t="s">
        <v>9</v>
      </c>
      <c r="D160" s="152" t="s">
        <v>127</v>
      </c>
      <c r="E160" s="153" t="s">
        <v>239</v>
      </c>
      <c r="F160" s="154" t="s">
        <v>240</v>
      </c>
      <c r="G160" s="155" t="s">
        <v>225</v>
      </c>
      <c r="H160" s="156">
        <v>1086.4</v>
      </c>
      <c r="I160" s="157"/>
      <c r="J160" s="158">
        <f>ROUND(I160*H160,2)</f>
        <v>0</v>
      </c>
      <c r="K160" s="154" t="s">
        <v>151</v>
      </c>
      <c r="L160" s="35"/>
      <c r="M160" s="159" t="s">
        <v>3</v>
      </c>
      <c r="N160" s="160" t="s">
        <v>45</v>
      </c>
      <c r="O160" s="55"/>
      <c r="P160" s="161">
        <f>O160*H160</f>
        <v>0</v>
      </c>
      <c r="Q160" s="161">
        <v>0</v>
      </c>
      <c r="R160" s="161">
        <f>Q160*H160</f>
        <v>0</v>
      </c>
      <c r="S160" s="161">
        <v>0.008</v>
      </c>
      <c r="T160" s="162">
        <f>S160*H160</f>
        <v>8.6912</v>
      </c>
      <c r="U160" s="34"/>
      <c r="V160" s="34"/>
      <c r="W160" s="34"/>
      <c r="X160" s="34"/>
      <c r="Y160" s="34"/>
      <c r="Z160" s="34"/>
      <c r="AA160" s="34"/>
      <c r="AB160" s="34"/>
      <c r="AC160" s="34"/>
      <c r="AD160" s="34"/>
      <c r="AE160" s="34"/>
      <c r="AR160" s="163" t="s">
        <v>217</v>
      </c>
      <c r="AT160" s="163" t="s">
        <v>127</v>
      </c>
      <c r="AU160" s="163" t="s">
        <v>84</v>
      </c>
      <c r="AY160" s="19" t="s">
        <v>126</v>
      </c>
      <c r="BE160" s="164">
        <f>IF(N160="základní",J160,0)</f>
        <v>0</v>
      </c>
      <c r="BF160" s="164">
        <f>IF(N160="snížená",J160,0)</f>
        <v>0</v>
      </c>
      <c r="BG160" s="164">
        <f>IF(N160="zákl. přenesená",J160,0)</f>
        <v>0</v>
      </c>
      <c r="BH160" s="164">
        <f>IF(N160="sníž. přenesená",J160,0)</f>
        <v>0</v>
      </c>
      <c r="BI160" s="164">
        <f>IF(N160="nulová",J160,0)</f>
        <v>0</v>
      </c>
      <c r="BJ160" s="19" t="s">
        <v>82</v>
      </c>
      <c r="BK160" s="164">
        <f>ROUND(I160*H160,2)</f>
        <v>0</v>
      </c>
      <c r="BL160" s="19" t="s">
        <v>217</v>
      </c>
      <c r="BM160" s="163" t="s">
        <v>241</v>
      </c>
    </row>
    <row r="161" spans="1:47" s="2" customFormat="1" ht="11.25">
      <c r="A161" s="34"/>
      <c r="B161" s="35"/>
      <c r="C161" s="34"/>
      <c r="D161" s="165" t="s">
        <v>133</v>
      </c>
      <c r="E161" s="34"/>
      <c r="F161" s="166" t="s">
        <v>242</v>
      </c>
      <c r="G161" s="34"/>
      <c r="H161" s="34"/>
      <c r="I161" s="93"/>
      <c r="J161" s="34"/>
      <c r="K161" s="34"/>
      <c r="L161" s="35"/>
      <c r="M161" s="167"/>
      <c r="N161" s="168"/>
      <c r="O161" s="55"/>
      <c r="P161" s="55"/>
      <c r="Q161" s="55"/>
      <c r="R161" s="55"/>
      <c r="S161" s="55"/>
      <c r="T161" s="56"/>
      <c r="U161" s="34"/>
      <c r="V161" s="34"/>
      <c r="W161" s="34"/>
      <c r="X161" s="34"/>
      <c r="Y161" s="34"/>
      <c r="Z161" s="34"/>
      <c r="AA161" s="34"/>
      <c r="AB161" s="34"/>
      <c r="AC161" s="34"/>
      <c r="AD161" s="34"/>
      <c r="AE161" s="34"/>
      <c r="AT161" s="19" t="s">
        <v>133</v>
      </c>
      <c r="AU161" s="19" t="s">
        <v>84</v>
      </c>
    </row>
    <row r="162" spans="2:51" s="13" customFormat="1" ht="11.25">
      <c r="B162" s="170"/>
      <c r="D162" s="165" t="s">
        <v>137</v>
      </c>
      <c r="E162" s="171" t="s">
        <v>3</v>
      </c>
      <c r="F162" s="172" t="s">
        <v>243</v>
      </c>
      <c r="H162" s="171" t="s">
        <v>3</v>
      </c>
      <c r="I162" s="173"/>
      <c r="L162" s="170"/>
      <c r="M162" s="174"/>
      <c r="N162" s="175"/>
      <c r="O162" s="175"/>
      <c r="P162" s="175"/>
      <c r="Q162" s="175"/>
      <c r="R162" s="175"/>
      <c r="S162" s="175"/>
      <c r="T162" s="176"/>
      <c r="AT162" s="171" t="s">
        <v>137</v>
      </c>
      <c r="AU162" s="171" t="s">
        <v>84</v>
      </c>
      <c r="AV162" s="13" t="s">
        <v>82</v>
      </c>
      <c r="AW162" s="13" t="s">
        <v>35</v>
      </c>
      <c r="AX162" s="13" t="s">
        <v>74</v>
      </c>
      <c r="AY162" s="171" t="s">
        <v>126</v>
      </c>
    </row>
    <row r="163" spans="2:51" s="14" customFormat="1" ht="11.25">
      <c r="B163" s="177"/>
      <c r="D163" s="165" t="s">
        <v>137</v>
      </c>
      <c r="E163" s="178" t="s">
        <v>3</v>
      </c>
      <c r="F163" s="179" t="s">
        <v>244</v>
      </c>
      <c r="H163" s="180">
        <v>1086.4</v>
      </c>
      <c r="I163" s="181"/>
      <c r="L163" s="177"/>
      <c r="M163" s="182"/>
      <c r="N163" s="183"/>
      <c r="O163" s="183"/>
      <c r="P163" s="183"/>
      <c r="Q163" s="183"/>
      <c r="R163" s="183"/>
      <c r="S163" s="183"/>
      <c r="T163" s="184"/>
      <c r="AT163" s="178" t="s">
        <v>137</v>
      </c>
      <c r="AU163" s="178" t="s">
        <v>84</v>
      </c>
      <c r="AV163" s="14" t="s">
        <v>84</v>
      </c>
      <c r="AW163" s="14" t="s">
        <v>35</v>
      </c>
      <c r="AX163" s="14" t="s">
        <v>74</v>
      </c>
      <c r="AY163" s="178" t="s">
        <v>126</v>
      </c>
    </row>
    <row r="164" spans="2:51" s="15" customFormat="1" ht="11.25">
      <c r="B164" s="185"/>
      <c r="D164" s="165" t="s">
        <v>137</v>
      </c>
      <c r="E164" s="186" t="s">
        <v>3</v>
      </c>
      <c r="F164" s="187" t="s">
        <v>148</v>
      </c>
      <c r="H164" s="188">
        <v>1086.4</v>
      </c>
      <c r="I164" s="189"/>
      <c r="L164" s="185"/>
      <c r="M164" s="190"/>
      <c r="N164" s="191"/>
      <c r="O164" s="191"/>
      <c r="P164" s="191"/>
      <c r="Q164" s="191"/>
      <c r="R164" s="191"/>
      <c r="S164" s="191"/>
      <c r="T164" s="192"/>
      <c r="AT164" s="186" t="s">
        <v>137</v>
      </c>
      <c r="AU164" s="186" t="s">
        <v>84</v>
      </c>
      <c r="AV164" s="15" t="s">
        <v>131</v>
      </c>
      <c r="AW164" s="15" t="s">
        <v>35</v>
      </c>
      <c r="AX164" s="15" t="s">
        <v>82</v>
      </c>
      <c r="AY164" s="186" t="s">
        <v>126</v>
      </c>
    </row>
    <row r="165" spans="1:65" s="2" customFormat="1" ht="16.5" customHeight="1">
      <c r="A165" s="34"/>
      <c r="B165" s="151"/>
      <c r="C165" s="152" t="s">
        <v>245</v>
      </c>
      <c r="D165" s="152" t="s">
        <v>127</v>
      </c>
      <c r="E165" s="153" t="s">
        <v>246</v>
      </c>
      <c r="F165" s="154" t="s">
        <v>247</v>
      </c>
      <c r="G165" s="155" t="s">
        <v>199</v>
      </c>
      <c r="H165" s="156">
        <v>83.64</v>
      </c>
      <c r="I165" s="157"/>
      <c r="J165" s="158">
        <f>ROUND(I165*H165,2)</f>
        <v>0</v>
      </c>
      <c r="K165" s="154" t="s">
        <v>151</v>
      </c>
      <c r="L165" s="35"/>
      <c r="M165" s="159" t="s">
        <v>3</v>
      </c>
      <c r="N165" s="160" t="s">
        <v>45</v>
      </c>
      <c r="O165" s="55"/>
      <c r="P165" s="161">
        <f>O165*H165</f>
        <v>0</v>
      </c>
      <c r="Q165" s="161">
        <v>0</v>
      </c>
      <c r="R165" s="161">
        <f>Q165*H165</f>
        <v>0</v>
      </c>
      <c r="S165" s="161">
        <v>0.1</v>
      </c>
      <c r="T165" s="162">
        <f>S165*H165</f>
        <v>8.364</v>
      </c>
      <c r="U165" s="34"/>
      <c r="V165" s="34"/>
      <c r="W165" s="34"/>
      <c r="X165" s="34"/>
      <c r="Y165" s="34"/>
      <c r="Z165" s="34"/>
      <c r="AA165" s="34"/>
      <c r="AB165" s="34"/>
      <c r="AC165" s="34"/>
      <c r="AD165" s="34"/>
      <c r="AE165" s="34"/>
      <c r="AR165" s="163" t="s">
        <v>131</v>
      </c>
      <c r="AT165" s="163" t="s">
        <v>127</v>
      </c>
      <c r="AU165" s="163" t="s">
        <v>84</v>
      </c>
      <c r="AY165" s="19" t="s">
        <v>126</v>
      </c>
      <c r="BE165" s="164">
        <f>IF(N165="základní",J165,0)</f>
        <v>0</v>
      </c>
      <c r="BF165" s="164">
        <f>IF(N165="snížená",J165,0)</f>
        <v>0</v>
      </c>
      <c r="BG165" s="164">
        <f>IF(N165="zákl. přenesená",J165,0)</f>
        <v>0</v>
      </c>
      <c r="BH165" s="164">
        <f>IF(N165="sníž. přenesená",J165,0)</f>
        <v>0</v>
      </c>
      <c r="BI165" s="164">
        <f>IF(N165="nulová",J165,0)</f>
        <v>0</v>
      </c>
      <c r="BJ165" s="19" t="s">
        <v>82</v>
      </c>
      <c r="BK165" s="164">
        <f>ROUND(I165*H165,2)</f>
        <v>0</v>
      </c>
      <c r="BL165" s="19" t="s">
        <v>131</v>
      </c>
      <c r="BM165" s="163" t="s">
        <v>248</v>
      </c>
    </row>
    <row r="166" spans="1:47" s="2" customFormat="1" ht="19.5">
      <c r="A166" s="34"/>
      <c r="B166" s="35"/>
      <c r="C166" s="34"/>
      <c r="D166" s="165" t="s">
        <v>133</v>
      </c>
      <c r="E166" s="34"/>
      <c r="F166" s="166" t="s">
        <v>249</v>
      </c>
      <c r="G166" s="34"/>
      <c r="H166" s="34"/>
      <c r="I166" s="93"/>
      <c r="J166" s="34"/>
      <c r="K166" s="34"/>
      <c r="L166" s="35"/>
      <c r="M166" s="167"/>
      <c r="N166" s="168"/>
      <c r="O166" s="55"/>
      <c r="P166" s="55"/>
      <c r="Q166" s="55"/>
      <c r="R166" s="55"/>
      <c r="S166" s="55"/>
      <c r="T166" s="56"/>
      <c r="U166" s="34"/>
      <c r="V166" s="34"/>
      <c r="W166" s="34"/>
      <c r="X166" s="34"/>
      <c r="Y166" s="34"/>
      <c r="Z166" s="34"/>
      <c r="AA166" s="34"/>
      <c r="AB166" s="34"/>
      <c r="AC166" s="34"/>
      <c r="AD166" s="34"/>
      <c r="AE166" s="34"/>
      <c r="AT166" s="19" t="s">
        <v>133</v>
      </c>
      <c r="AU166" s="19" t="s">
        <v>84</v>
      </c>
    </row>
    <row r="167" spans="2:51" s="14" customFormat="1" ht="11.25">
      <c r="B167" s="177"/>
      <c r="D167" s="165" t="s">
        <v>137</v>
      </c>
      <c r="E167" s="178" t="s">
        <v>3</v>
      </c>
      <c r="F167" s="179" t="s">
        <v>250</v>
      </c>
      <c r="H167" s="180">
        <v>83.64</v>
      </c>
      <c r="I167" s="181"/>
      <c r="L167" s="177"/>
      <c r="M167" s="182"/>
      <c r="N167" s="183"/>
      <c r="O167" s="183"/>
      <c r="P167" s="183"/>
      <c r="Q167" s="183"/>
      <c r="R167" s="183"/>
      <c r="S167" s="183"/>
      <c r="T167" s="184"/>
      <c r="AT167" s="178" t="s">
        <v>137</v>
      </c>
      <c r="AU167" s="178" t="s">
        <v>84</v>
      </c>
      <c r="AV167" s="14" t="s">
        <v>84</v>
      </c>
      <c r="AW167" s="14" t="s">
        <v>35</v>
      </c>
      <c r="AX167" s="14" t="s">
        <v>74</v>
      </c>
      <c r="AY167" s="178" t="s">
        <v>126</v>
      </c>
    </row>
    <row r="168" spans="2:51" s="15" customFormat="1" ht="11.25">
      <c r="B168" s="185"/>
      <c r="D168" s="165" t="s">
        <v>137</v>
      </c>
      <c r="E168" s="186" t="s">
        <v>3</v>
      </c>
      <c r="F168" s="187" t="s">
        <v>148</v>
      </c>
      <c r="H168" s="188">
        <v>83.64</v>
      </c>
      <c r="I168" s="189"/>
      <c r="L168" s="185"/>
      <c r="M168" s="190"/>
      <c r="N168" s="191"/>
      <c r="O168" s="191"/>
      <c r="P168" s="191"/>
      <c r="Q168" s="191"/>
      <c r="R168" s="191"/>
      <c r="S168" s="191"/>
      <c r="T168" s="192"/>
      <c r="AT168" s="186" t="s">
        <v>137</v>
      </c>
      <c r="AU168" s="186" t="s">
        <v>84</v>
      </c>
      <c r="AV168" s="15" t="s">
        <v>131</v>
      </c>
      <c r="AW168" s="15" t="s">
        <v>35</v>
      </c>
      <c r="AX168" s="15" t="s">
        <v>82</v>
      </c>
      <c r="AY168" s="186" t="s">
        <v>126</v>
      </c>
    </row>
    <row r="169" spans="1:65" s="2" customFormat="1" ht="16.5" customHeight="1">
      <c r="A169" s="34"/>
      <c r="B169" s="151"/>
      <c r="C169" s="152" t="s">
        <v>251</v>
      </c>
      <c r="D169" s="152" t="s">
        <v>127</v>
      </c>
      <c r="E169" s="153" t="s">
        <v>252</v>
      </c>
      <c r="F169" s="154" t="s">
        <v>253</v>
      </c>
      <c r="G169" s="155" t="s">
        <v>199</v>
      </c>
      <c r="H169" s="156">
        <v>24.56</v>
      </c>
      <c r="I169" s="157"/>
      <c r="J169" s="158">
        <f>ROUND(I169*H169,2)</f>
        <v>0</v>
      </c>
      <c r="K169" s="154" t="s">
        <v>151</v>
      </c>
      <c r="L169" s="35"/>
      <c r="M169" s="159" t="s">
        <v>3</v>
      </c>
      <c r="N169" s="160" t="s">
        <v>45</v>
      </c>
      <c r="O169" s="55"/>
      <c r="P169" s="161">
        <f>O169*H169</f>
        <v>0</v>
      </c>
      <c r="Q169" s="161">
        <v>0</v>
      </c>
      <c r="R169" s="161">
        <f>Q169*H169</f>
        <v>0</v>
      </c>
      <c r="S169" s="161">
        <v>0.131</v>
      </c>
      <c r="T169" s="162">
        <f>S169*H169</f>
        <v>3.2173599999999998</v>
      </c>
      <c r="U169" s="34"/>
      <c r="V169" s="34"/>
      <c r="W169" s="34"/>
      <c r="X169" s="34"/>
      <c r="Y169" s="34"/>
      <c r="Z169" s="34"/>
      <c r="AA169" s="34"/>
      <c r="AB169" s="34"/>
      <c r="AC169" s="34"/>
      <c r="AD169" s="34"/>
      <c r="AE169" s="34"/>
      <c r="AR169" s="163" t="s">
        <v>131</v>
      </c>
      <c r="AT169" s="163" t="s">
        <v>127</v>
      </c>
      <c r="AU169" s="163" t="s">
        <v>84</v>
      </c>
      <c r="AY169" s="19" t="s">
        <v>126</v>
      </c>
      <c r="BE169" s="164">
        <f>IF(N169="základní",J169,0)</f>
        <v>0</v>
      </c>
      <c r="BF169" s="164">
        <f>IF(N169="snížená",J169,0)</f>
        <v>0</v>
      </c>
      <c r="BG169" s="164">
        <f>IF(N169="zákl. přenesená",J169,0)</f>
        <v>0</v>
      </c>
      <c r="BH169" s="164">
        <f>IF(N169="sníž. přenesená",J169,0)</f>
        <v>0</v>
      </c>
      <c r="BI169" s="164">
        <f>IF(N169="nulová",J169,0)</f>
        <v>0</v>
      </c>
      <c r="BJ169" s="19" t="s">
        <v>82</v>
      </c>
      <c r="BK169" s="164">
        <f>ROUND(I169*H169,2)</f>
        <v>0</v>
      </c>
      <c r="BL169" s="19" t="s">
        <v>131</v>
      </c>
      <c r="BM169" s="163" t="s">
        <v>254</v>
      </c>
    </row>
    <row r="170" spans="1:47" s="2" customFormat="1" ht="19.5">
      <c r="A170" s="34"/>
      <c r="B170" s="35"/>
      <c r="C170" s="34"/>
      <c r="D170" s="165" t="s">
        <v>133</v>
      </c>
      <c r="E170" s="34"/>
      <c r="F170" s="166" t="s">
        <v>255</v>
      </c>
      <c r="G170" s="34"/>
      <c r="H170" s="34"/>
      <c r="I170" s="93"/>
      <c r="J170" s="34"/>
      <c r="K170" s="34"/>
      <c r="L170" s="35"/>
      <c r="M170" s="167"/>
      <c r="N170" s="168"/>
      <c r="O170" s="55"/>
      <c r="P170" s="55"/>
      <c r="Q170" s="55"/>
      <c r="R170" s="55"/>
      <c r="S170" s="55"/>
      <c r="T170" s="56"/>
      <c r="U170" s="34"/>
      <c r="V170" s="34"/>
      <c r="W170" s="34"/>
      <c r="X170" s="34"/>
      <c r="Y170" s="34"/>
      <c r="Z170" s="34"/>
      <c r="AA170" s="34"/>
      <c r="AB170" s="34"/>
      <c r="AC170" s="34"/>
      <c r="AD170" s="34"/>
      <c r="AE170" s="34"/>
      <c r="AT170" s="19" t="s">
        <v>133</v>
      </c>
      <c r="AU170" s="19" t="s">
        <v>84</v>
      </c>
    </row>
    <row r="171" spans="2:51" s="14" customFormat="1" ht="11.25">
      <c r="B171" s="177"/>
      <c r="D171" s="165" t="s">
        <v>137</v>
      </c>
      <c r="E171" s="178" t="s">
        <v>3</v>
      </c>
      <c r="F171" s="179" t="s">
        <v>256</v>
      </c>
      <c r="H171" s="180">
        <v>24.56</v>
      </c>
      <c r="I171" s="181"/>
      <c r="L171" s="177"/>
      <c r="M171" s="182"/>
      <c r="N171" s="183"/>
      <c r="O171" s="183"/>
      <c r="P171" s="183"/>
      <c r="Q171" s="183"/>
      <c r="R171" s="183"/>
      <c r="S171" s="183"/>
      <c r="T171" s="184"/>
      <c r="AT171" s="178" t="s">
        <v>137</v>
      </c>
      <c r="AU171" s="178" t="s">
        <v>84</v>
      </c>
      <c r="AV171" s="14" t="s">
        <v>84</v>
      </c>
      <c r="AW171" s="14" t="s">
        <v>35</v>
      </c>
      <c r="AX171" s="14" t="s">
        <v>74</v>
      </c>
      <c r="AY171" s="178" t="s">
        <v>126</v>
      </c>
    </row>
    <row r="172" spans="2:51" s="15" customFormat="1" ht="11.25">
      <c r="B172" s="185"/>
      <c r="D172" s="165" t="s">
        <v>137</v>
      </c>
      <c r="E172" s="186" t="s">
        <v>3</v>
      </c>
      <c r="F172" s="187" t="s">
        <v>148</v>
      </c>
      <c r="H172" s="188">
        <v>24.56</v>
      </c>
      <c r="I172" s="189"/>
      <c r="L172" s="185"/>
      <c r="M172" s="190"/>
      <c r="N172" s="191"/>
      <c r="O172" s="191"/>
      <c r="P172" s="191"/>
      <c r="Q172" s="191"/>
      <c r="R172" s="191"/>
      <c r="S172" s="191"/>
      <c r="T172" s="192"/>
      <c r="AT172" s="186" t="s">
        <v>137</v>
      </c>
      <c r="AU172" s="186" t="s">
        <v>84</v>
      </c>
      <c r="AV172" s="15" t="s">
        <v>131</v>
      </c>
      <c r="AW172" s="15" t="s">
        <v>35</v>
      </c>
      <c r="AX172" s="15" t="s">
        <v>82</v>
      </c>
      <c r="AY172" s="186" t="s">
        <v>126</v>
      </c>
    </row>
    <row r="173" spans="1:65" s="2" customFormat="1" ht="16.5" customHeight="1">
      <c r="A173" s="34"/>
      <c r="B173" s="151"/>
      <c r="C173" s="152" t="s">
        <v>257</v>
      </c>
      <c r="D173" s="152" t="s">
        <v>127</v>
      </c>
      <c r="E173" s="153" t="s">
        <v>258</v>
      </c>
      <c r="F173" s="154" t="s">
        <v>259</v>
      </c>
      <c r="G173" s="155" t="s">
        <v>260</v>
      </c>
      <c r="H173" s="156">
        <v>42.8</v>
      </c>
      <c r="I173" s="157"/>
      <c r="J173" s="158">
        <f>ROUND(I173*H173,2)</f>
        <v>0</v>
      </c>
      <c r="K173" s="154" t="s">
        <v>151</v>
      </c>
      <c r="L173" s="35"/>
      <c r="M173" s="159" t="s">
        <v>3</v>
      </c>
      <c r="N173" s="160" t="s">
        <v>45</v>
      </c>
      <c r="O173" s="55"/>
      <c r="P173" s="161">
        <f>O173*H173</f>
        <v>0</v>
      </c>
      <c r="Q173" s="161">
        <v>0</v>
      </c>
      <c r="R173" s="161">
        <f>Q173*H173</f>
        <v>0</v>
      </c>
      <c r="S173" s="161">
        <v>2.2</v>
      </c>
      <c r="T173" s="162">
        <f>S173*H173</f>
        <v>94.16</v>
      </c>
      <c r="U173" s="34"/>
      <c r="V173" s="34"/>
      <c r="W173" s="34"/>
      <c r="X173" s="34"/>
      <c r="Y173" s="34"/>
      <c r="Z173" s="34"/>
      <c r="AA173" s="34"/>
      <c r="AB173" s="34"/>
      <c r="AC173" s="34"/>
      <c r="AD173" s="34"/>
      <c r="AE173" s="34"/>
      <c r="AR173" s="163" t="s">
        <v>131</v>
      </c>
      <c r="AT173" s="163" t="s">
        <v>127</v>
      </c>
      <c r="AU173" s="163" t="s">
        <v>84</v>
      </c>
      <c r="AY173" s="19" t="s">
        <v>126</v>
      </c>
      <c r="BE173" s="164">
        <f>IF(N173="základní",J173,0)</f>
        <v>0</v>
      </c>
      <c r="BF173" s="164">
        <f>IF(N173="snížená",J173,0)</f>
        <v>0</v>
      </c>
      <c r="BG173" s="164">
        <f>IF(N173="zákl. přenesená",J173,0)</f>
        <v>0</v>
      </c>
      <c r="BH173" s="164">
        <f>IF(N173="sníž. přenesená",J173,0)</f>
        <v>0</v>
      </c>
      <c r="BI173" s="164">
        <f>IF(N173="nulová",J173,0)</f>
        <v>0</v>
      </c>
      <c r="BJ173" s="19" t="s">
        <v>82</v>
      </c>
      <c r="BK173" s="164">
        <f>ROUND(I173*H173,2)</f>
        <v>0</v>
      </c>
      <c r="BL173" s="19" t="s">
        <v>131</v>
      </c>
      <c r="BM173" s="163" t="s">
        <v>261</v>
      </c>
    </row>
    <row r="174" spans="1:47" s="2" customFormat="1" ht="11.25">
      <c r="A174" s="34"/>
      <c r="B174" s="35"/>
      <c r="C174" s="34"/>
      <c r="D174" s="165" t="s">
        <v>133</v>
      </c>
      <c r="E174" s="34"/>
      <c r="F174" s="166" t="s">
        <v>262</v>
      </c>
      <c r="G174" s="34"/>
      <c r="H174" s="34"/>
      <c r="I174" s="93"/>
      <c r="J174" s="34"/>
      <c r="K174" s="34"/>
      <c r="L174" s="35"/>
      <c r="M174" s="167"/>
      <c r="N174" s="168"/>
      <c r="O174" s="55"/>
      <c r="P174" s="55"/>
      <c r="Q174" s="55"/>
      <c r="R174" s="55"/>
      <c r="S174" s="55"/>
      <c r="T174" s="56"/>
      <c r="U174" s="34"/>
      <c r="V174" s="34"/>
      <c r="W174" s="34"/>
      <c r="X174" s="34"/>
      <c r="Y174" s="34"/>
      <c r="Z174" s="34"/>
      <c r="AA174" s="34"/>
      <c r="AB174" s="34"/>
      <c r="AC174" s="34"/>
      <c r="AD174" s="34"/>
      <c r="AE174" s="34"/>
      <c r="AT174" s="19" t="s">
        <v>133</v>
      </c>
      <c r="AU174" s="19" t="s">
        <v>84</v>
      </c>
    </row>
    <row r="175" spans="1:47" s="2" customFormat="1" ht="29.25">
      <c r="A175" s="34"/>
      <c r="B175" s="35"/>
      <c r="C175" s="34"/>
      <c r="D175" s="165" t="s">
        <v>135</v>
      </c>
      <c r="E175" s="34"/>
      <c r="F175" s="169" t="s">
        <v>263</v>
      </c>
      <c r="G175" s="34"/>
      <c r="H175" s="34"/>
      <c r="I175" s="93"/>
      <c r="J175" s="34"/>
      <c r="K175" s="34"/>
      <c r="L175" s="35"/>
      <c r="M175" s="167"/>
      <c r="N175" s="168"/>
      <c r="O175" s="55"/>
      <c r="P175" s="55"/>
      <c r="Q175" s="55"/>
      <c r="R175" s="55"/>
      <c r="S175" s="55"/>
      <c r="T175" s="56"/>
      <c r="U175" s="34"/>
      <c r="V175" s="34"/>
      <c r="W175" s="34"/>
      <c r="X175" s="34"/>
      <c r="Y175" s="34"/>
      <c r="Z175" s="34"/>
      <c r="AA175" s="34"/>
      <c r="AB175" s="34"/>
      <c r="AC175" s="34"/>
      <c r="AD175" s="34"/>
      <c r="AE175" s="34"/>
      <c r="AT175" s="19" t="s">
        <v>135</v>
      </c>
      <c r="AU175" s="19" t="s">
        <v>84</v>
      </c>
    </row>
    <row r="176" spans="2:51" s="14" customFormat="1" ht="11.25">
      <c r="B176" s="177"/>
      <c r="D176" s="165" t="s">
        <v>137</v>
      </c>
      <c r="E176" s="178" t="s">
        <v>3</v>
      </c>
      <c r="F176" s="179" t="s">
        <v>264</v>
      </c>
      <c r="H176" s="180">
        <v>42.8</v>
      </c>
      <c r="I176" s="181"/>
      <c r="L176" s="177"/>
      <c r="M176" s="182"/>
      <c r="N176" s="183"/>
      <c r="O176" s="183"/>
      <c r="P176" s="183"/>
      <c r="Q176" s="183"/>
      <c r="R176" s="183"/>
      <c r="S176" s="183"/>
      <c r="T176" s="184"/>
      <c r="AT176" s="178" t="s">
        <v>137</v>
      </c>
      <c r="AU176" s="178" t="s">
        <v>84</v>
      </c>
      <c r="AV176" s="14" t="s">
        <v>84</v>
      </c>
      <c r="AW176" s="14" t="s">
        <v>35</v>
      </c>
      <c r="AX176" s="14" t="s">
        <v>74</v>
      </c>
      <c r="AY176" s="178" t="s">
        <v>126</v>
      </c>
    </row>
    <row r="177" spans="2:51" s="15" customFormat="1" ht="11.25">
      <c r="B177" s="185"/>
      <c r="D177" s="165" t="s">
        <v>137</v>
      </c>
      <c r="E177" s="186" t="s">
        <v>3</v>
      </c>
      <c r="F177" s="187" t="s">
        <v>148</v>
      </c>
      <c r="H177" s="188">
        <v>42.8</v>
      </c>
      <c r="I177" s="189"/>
      <c r="L177" s="185"/>
      <c r="M177" s="190"/>
      <c r="N177" s="191"/>
      <c r="O177" s="191"/>
      <c r="P177" s="191"/>
      <c r="Q177" s="191"/>
      <c r="R177" s="191"/>
      <c r="S177" s="191"/>
      <c r="T177" s="192"/>
      <c r="AT177" s="186" t="s">
        <v>137</v>
      </c>
      <c r="AU177" s="186" t="s">
        <v>84</v>
      </c>
      <c r="AV177" s="15" t="s">
        <v>131</v>
      </c>
      <c r="AW177" s="15" t="s">
        <v>35</v>
      </c>
      <c r="AX177" s="15" t="s">
        <v>82</v>
      </c>
      <c r="AY177" s="186" t="s">
        <v>126</v>
      </c>
    </row>
    <row r="178" spans="1:65" s="2" customFormat="1" ht="16.5" customHeight="1">
      <c r="A178" s="34"/>
      <c r="B178" s="151"/>
      <c r="C178" s="152" t="s">
        <v>265</v>
      </c>
      <c r="D178" s="152" t="s">
        <v>127</v>
      </c>
      <c r="E178" s="153" t="s">
        <v>266</v>
      </c>
      <c r="F178" s="154" t="s">
        <v>267</v>
      </c>
      <c r="G178" s="155" t="s">
        <v>260</v>
      </c>
      <c r="H178" s="156">
        <v>357.716</v>
      </c>
      <c r="I178" s="157"/>
      <c r="J178" s="158">
        <f>ROUND(I178*H178,2)</f>
        <v>0</v>
      </c>
      <c r="K178" s="154" t="s">
        <v>151</v>
      </c>
      <c r="L178" s="35"/>
      <c r="M178" s="159" t="s">
        <v>3</v>
      </c>
      <c r="N178" s="160" t="s">
        <v>45</v>
      </c>
      <c r="O178" s="55"/>
      <c r="P178" s="161">
        <f>O178*H178</f>
        <v>0</v>
      </c>
      <c r="Q178" s="161">
        <v>0</v>
      </c>
      <c r="R178" s="161">
        <f>Q178*H178</f>
        <v>0</v>
      </c>
      <c r="S178" s="161">
        <v>1.175</v>
      </c>
      <c r="T178" s="162">
        <f>S178*H178</f>
        <v>420.3163</v>
      </c>
      <c r="U178" s="34"/>
      <c r="V178" s="34"/>
      <c r="W178" s="34"/>
      <c r="X178" s="34"/>
      <c r="Y178" s="34"/>
      <c r="Z178" s="34"/>
      <c r="AA178" s="34"/>
      <c r="AB178" s="34"/>
      <c r="AC178" s="34"/>
      <c r="AD178" s="34"/>
      <c r="AE178" s="34"/>
      <c r="AR178" s="163" t="s">
        <v>131</v>
      </c>
      <c r="AT178" s="163" t="s">
        <v>127</v>
      </c>
      <c r="AU178" s="163" t="s">
        <v>84</v>
      </c>
      <c r="AY178" s="19" t="s">
        <v>126</v>
      </c>
      <c r="BE178" s="164">
        <f>IF(N178="základní",J178,0)</f>
        <v>0</v>
      </c>
      <c r="BF178" s="164">
        <f>IF(N178="snížená",J178,0)</f>
        <v>0</v>
      </c>
      <c r="BG178" s="164">
        <f>IF(N178="zákl. přenesená",J178,0)</f>
        <v>0</v>
      </c>
      <c r="BH178" s="164">
        <f>IF(N178="sníž. přenesená",J178,0)</f>
        <v>0</v>
      </c>
      <c r="BI178" s="164">
        <f>IF(N178="nulová",J178,0)</f>
        <v>0</v>
      </c>
      <c r="BJ178" s="19" t="s">
        <v>82</v>
      </c>
      <c r="BK178" s="164">
        <f>ROUND(I178*H178,2)</f>
        <v>0</v>
      </c>
      <c r="BL178" s="19" t="s">
        <v>131</v>
      </c>
      <c r="BM178" s="163" t="s">
        <v>268</v>
      </c>
    </row>
    <row r="179" spans="1:47" s="2" customFormat="1" ht="19.5">
      <c r="A179" s="34"/>
      <c r="B179" s="35"/>
      <c r="C179" s="34"/>
      <c r="D179" s="165" t="s">
        <v>133</v>
      </c>
      <c r="E179" s="34"/>
      <c r="F179" s="166" t="s">
        <v>269</v>
      </c>
      <c r="G179" s="34"/>
      <c r="H179" s="34"/>
      <c r="I179" s="93"/>
      <c r="J179" s="34"/>
      <c r="K179" s="34"/>
      <c r="L179" s="35"/>
      <c r="M179" s="167"/>
      <c r="N179" s="168"/>
      <c r="O179" s="55"/>
      <c r="P179" s="55"/>
      <c r="Q179" s="55"/>
      <c r="R179" s="55"/>
      <c r="S179" s="55"/>
      <c r="T179" s="56"/>
      <c r="U179" s="34"/>
      <c r="V179" s="34"/>
      <c r="W179" s="34"/>
      <c r="X179" s="34"/>
      <c r="Y179" s="34"/>
      <c r="Z179" s="34"/>
      <c r="AA179" s="34"/>
      <c r="AB179" s="34"/>
      <c r="AC179" s="34"/>
      <c r="AD179" s="34"/>
      <c r="AE179" s="34"/>
      <c r="AT179" s="19" t="s">
        <v>133</v>
      </c>
      <c r="AU179" s="19" t="s">
        <v>84</v>
      </c>
    </row>
    <row r="180" spans="1:47" s="2" customFormat="1" ht="39">
      <c r="A180" s="34"/>
      <c r="B180" s="35"/>
      <c r="C180" s="34"/>
      <c r="D180" s="165" t="s">
        <v>135</v>
      </c>
      <c r="E180" s="34"/>
      <c r="F180" s="169" t="s">
        <v>270</v>
      </c>
      <c r="G180" s="34"/>
      <c r="H180" s="34"/>
      <c r="I180" s="93"/>
      <c r="J180" s="34"/>
      <c r="K180" s="34"/>
      <c r="L180" s="35"/>
      <c r="M180" s="167"/>
      <c r="N180" s="168"/>
      <c r="O180" s="55"/>
      <c r="P180" s="55"/>
      <c r="Q180" s="55"/>
      <c r="R180" s="55"/>
      <c r="S180" s="55"/>
      <c r="T180" s="56"/>
      <c r="U180" s="34"/>
      <c r="V180" s="34"/>
      <c r="W180" s="34"/>
      <c r="X180" s="34"/>
      <c r="Y180" s="34"/>
      <c r="Z180" s="34"/>
      <c r="AA180" s="34"/>
      <c r="AB180" s="34"/>
      <c r="AC180" s="34"/>
      <c r="AD180" s="34"/>
      <c r="AE180" s="34"/>
      <c r="AT180" s="19" t="s">
        <v>135</v>
      </c>
      <c r="AU180" s="19" t="s">
        <v>84</v>
      </c>
    </row>
    <row r="181" spans="2:51" s="13" customFormat="1" ht="11.25">
      <c r="B181" s="170"/>
      <c r="D181" s="165" t="s">
        <v>137</v>
      </c>
      <c r="E181" s="171" t="s">
        <v>3</v>
      </c>
      <c r="F181" s="172" t="s">
        <v>271</v>
      </c>
      <c r="H181" s="171" t="s">
        <v>3</v>
      </c>
      <c r="I181" s="173"/>
      <c r="L181" s="170"/>
      <c r="M181" s="174"/>
      <c r="N181" s="175"/>
      <c r="O181" s="175"/>
      <c r="P181" s="175"/>
      <c r="Q181" s="175"/>
      <c r="R181" s="175"/>
      <c r="S181" s="175"/>
      <c r="T181" s="176"/>
      <c r="AT181" s="171" t="s">
        <v>137</v>
      </c>
      <c r="AU181" s="171" t="s">
        <v>84</v>
      </c>
      <c r="AV181" s="13" t="s">
        <v>82</v>
      </c>
      <c r="AW181" s="13" t="s">
        <v>35</v>
      </c>
      <c r="AX181" s="13" t="s">
        <v>74</v>
      </c>
      <c r="AY181" s="171" t="s">
        <v>126</v>
      </c>
    </row>
    <row r="182" spans="2:51" s="14" customFormat="1" ht="11.25">
      <c r="B182" s="177"/>
      <c r="D182" s="165" t="s">
        <v>137</v>
      </c>
      <c r="E182" s="178" t="s">
        <v>3</v>
      </c>
      <c r="F182" s="179" t="s">
        <v>272</v>
      </c>
      <c r="H182" s="180">
        <v>3.684</v>
      </c>
      <c r="I182" s="181"/>
      <c r="L182" s="177"/>
      <c r="M182" s="182"/>
      <c r="N182" s="183"/>
      <c r="O182" s="183"/>
      <c r="P182" s="183"/>
      <c r="Q182" s="183"/>
      <c r="R182" s="183"/>
      <c r="S182" s="183"/>
      <c r="T182" s="184"/>
      <c r="AT182" s="178" t="s">
        <v>137</v>
      </c>
      <c r="AU182" s="178" t="s">
        <v>84</v>
      </c>
      <c r="AV182" s="14" t="s">
        <v>84</v>
      </c>
      <c r="AW182" s="14" t="s">
        <v>35</v>
      </c>
      <c r="AX182" s="14" t="s">
        <v>74</v>
      </c>
      <c r="AY182" s="178" t="s">
        <v>126</v>
      </c>
    </row>
    <row r="183" spans="2:51" s="14" customFormat="1" ht="11.25">
      <c r="B183" s="177"/>
      <c r="D183" s="165" t="s">
        <v>137</v>
      </c>
      <c r="E183" s="178" t="s">
        <v>3</v>
      </c>
      <c r="F183" s="179" t="s">
        <v>273</v>
      </c>
      <c r="H183" s="180">
        <v>4.946</v>
      </c>
      <c r="I183" s="181"/>
      <c r="L183" s="177"/>
      <c r="M183" s="182"/>
      <c r="N183" s="183"/>
      <c r="O183" s="183"/>
      <c r="P183" s="183"/>
      <c r="Q183" s="183"/>
      <c r="R183" s="183"/>
      <c r="S183" s="183"/>
      <c r="T183" s="184"/>
      <c r="AT183" s="178" t="s">
        <v>137</v>
      </c>
      <c r="AU183" s="178" t="s">
        <v>84</v>
      </c>
      <c r="AV183" s="14" t="s">
        <v>84</v>
      </c>
      <c r="AW183" s="14" t="s">
        <v>35</v>
      </c>
      <c r="AX183" s="14" t="s">
        <v>74</v>
      </c>
      <c r="AY183" s="178" t="s">
        <v>126</v>
      </c>
    </row>
    <row r="184" spans="2:51" s="14" customFormat="1" ht="11.25">
      <c r="B184" s="177"/>
      <c r="D184" s="165" t="s">
        <v>137</v>
      </c>
      <c r="E184" s="178" t="s">
        <v>3</v>
      </c>
      <c r="F184" s="179" t="s">
        <v>272</v>
      </c>
      <c r="H184" s="180">
        <v>3.684</v>
      </c>
      <c r="I184" s="181"/>
      <c r="L184" s="177"/>
      <c r="M184" s="182"/>
      <c r="N184" s="183"/>
      <c r="O184" s="183"/>
      <c r="P184" s="183"/>
      <c r="Q184" s="183"/>
      <c r="R184" s="183"/>
      <c r="S184" s="183"/>
      <c r="T184" s="184"/>
      <c r="AT184" s="178" t="s">
        <v>137</v>
      </c>
      <c r="AU184" s="178" t="s">
        <v>84</v>
      </c>
      <c r="AV184" s="14" t="s">
        <v>84</v>
      </c>
      <c r="AW184" s="14" t="s">
        <v>35</v>
      </c>
      <c r="AX184" s="14" t="s">
        <v>74</v>
      </c>
      <c r="AY184" s="178" t="s">
        <v>126</v>
      </c>
    </row>
    <row r="185" spans="2:51" s="14" customFormat="1" ht="11.25">
      <c r="B185" s="177"/>
      <c r="D185" s="165" t="s">
        <v>137</v>
      </c>
      <c r="E185" s="178" t="s">
        <v>3</v>
      </c>
      <c r="F185" s="179" t="s">
        <v>274</v>
      </c>
      <c r="H185" s="180">
        <v>4.522</v>
      </c>
      <c r="I185" s="181"/>
      <c r="L185" s="177"/>
      <c r="M185" s="182"/>
      <c r="N185" s="183"/>
      <c r="O185" s="183"/>
      <c r="P185" s="183"/>
      <c r="Q185" s="183"/>
      <c r="R185" s="183"/>
      <c r="S185" s="183"/>
      <c r="T185" s="184"/>
      <c r="AT185" s="178" t="s">
        <v>137</v>
      </c>
      <c r="AU185" s="178" t="s">
        <v>84</v>
      </c>
      <c r="AV185" s="14" t="s">
        <v>84</v>
      </c>
      <c r="AW185" s="14" t="s">
        <v>35</v>
      </c>
      <c r="AX185" s="14" t="s">
        <v>74</v>
      </c>
      <c r="AY185" s="178" t="s">
        <v>126</v>
      </c>
    </row>
    <row r="186" spans="2:51" s="14" customFormat="1" ht="11.25">
      <c r="B186" s="177"/>
      <c r="D186" s="165" t="s">
        <v>137</v>
      </c>
      <c r="E186" s="178" t="s">
        <v>3</v>
      </c>
      <c r="F186" s="179" t="s">
        <v>275</v>
      </c>
      <c r="H186" s="180">
        <v>1.008</v>
      </c>
      <c r="I186" s="181"/>
      <c r="L186" s="177"/>
      <c r="M186" s="182"/>
      <c r="N186" s="183"/>
      <c r="O186" s="183"/>
      <c r="P186" s="183"/>
      <c r="Q186" s="183"/>
      <c r="R186" s="183"/>
      <c r="S186" s="183"/>
      <c r="T186" s="184"/>
      <c r="AT186" s="178" t="s">
        <v>137</v>
      </c>
      <c r="AU186" s="178" t="s">
        <v>84</v>
      </c>
      <c r="AV186" s="14" t="s">
        <v>84</v>
      </c>
      <c r="AW186" s="14" t="s">
        <v>35</v>
      </c>
      <c r="AX186" s="14" t="s">
        <v>74</v>
      </c>
      <c r="AY186" s="178" t="s">
        <v>126</v>
      </c>
    </row>
    <row r="187" spans="2:51" s="14" customFormat="1" ht="11.25">
      <c r="B187" s="177"/>
      <c r="D187" s="165" t="s">
        <v>137</v>
      </c>
      <c r="E187" s="178" t="s">
        <v>3</v>
      </c>
      <c r="F187" s="179" t="s">
        <v>276</v>
      </c>
      <c r="H187" s="180">
        <v>1.836</v>
      </c>
      <c r="I187" s="181"/>
      <c r="L187" s="177"/>
      <c r="M187" s="182"/>
      <c r="N187" s="183"/>
      <c r="O187" s="183"/>
      <c r="P187" s="183"/>
      <c r="Q187" s="183"/>
      <c r="R187" s="183"/>
      <c r="S187" s="183"/>
      <c r="T187" s="184"/>
      <c r="AT187" s="178" t="s">
        <v>137</v>
      </c>
      <c r="AU187" s="178" t="s">
        <v>84</v>
      </c>
      <c r="AV187" s="14" t="s">
        <v>84</v>
      </c>
      <c r="AW187" s="14" t="s">
        <v>35</v>
      </c>
      <c r="AX187" s="14" t="s">
        <v>74</v>
      </c>
      <c r="AY187" s="178" t="s">
        <v>126</v>
      </c>
    </row>
    <row r="188" spans="2:51" s="16" customFormat="1" ht="11.25">
      <c r="B188" s="195"/>
      <c r="D188" s="165" t="s">
        <v>137</v>
      </c>
      <c r="E188" s="196" t="s">
        <v>3</v>
      </c>
      <c r="F188" s="197" t="s">
        <v>277</v>
      </c>
      <c r="H188" s="198">
        <v>19.679999999999996</v>
      </c>
      <c r="I188" s="199"/>
      <c r="L188" s="195"/>
      <c r="M188" s="200"/>
      <c r="N188" s="201"/>
      <c r="O188" s="201"/>
      <c r="P188" s="201"/>
      <c r="Q188" s="201"/>
      <c r="R188" s="201"/>
      <c r="S188" s="201"/>
      <c r="T188" s="202"/>
      <c r="AT188" s="196" t="s">
        <v>137</v>
      </c>
      <c r="AU188" s="196" t="s">
        <v>84</v>
      </c>
      <c r="AV188" s="16" t="s">
        <v>159</v>
      </c>
      <c r="AW188" s="16" t="s">
        <v>35</v>
      </c>
      <c r="AX188" s="16" t="s">
        <v>74</v>
      </c>
      <c r="AY188" s="196" t="s">
        <v>126</v>
      </c>
    </row>
    <row r="189" spans="2:51" s="13" customFormat="1" ht="11.25">
      <c r="B189" s="170"/>
      <c r="D189" s="165" t="s">
        <v>137</v>
      </c>
      <c r="E189" s="171" t="s">
        <v>3</v>
      </c>
      <c r="F189" s="172" t="s">
        <v>278</v>
      </c>
      <c r="H189" s="171" t="s">
        <v>3</v>
      </c>
      <c r="I189" s="173"/>
      <c r="L189" s="170"/>
      <c r="M189" s="174"/>
      <c r="N189" s="175"/>
      <c r="O189" s="175"/>
      <c r="P189" s="175"/>
      <c r="Q189" s="175"/>
      <c r="R189" s="175"/>
      <c r="S189" s="175"/>
      <c r="T189" s="176"/>
      <c r="AT189" s="171" t="s">
        <v>137</v>
      </c>
      <c r="AU189" s="171" t="s">
        <v>84</v>
      </c>
      <c r="AV189" s="13" t="s">
        <v>82</v>
      </c>
      <c r="AW189" s="13" t="s">
        <v>35</v>
      </c>
      <c r="AX189" s="13" t="s">
        <v>74</v>
      </c>
      <c r="AY189" s="171" t="s">
        <v>126</v>
      </c>
    </row>
    <row r="190" spans="2:51" s="14" customFormat="1" ht="11.25">
      <c r="B190" s="177"/>
      <c r="D190" s="165" t="s">
        <v>137</v>
      </c>
      <c r="E190" s="178" t="s">
        <v>3</v>
      </c>
      <c r="F190" s="179" t="s">
        <v>279</v>
      </c>
      <c r="H190" s="180">
        <v>13.979</v>
      </c>
      <c r="I190" s="181"/>
      <c r="L190" s="177"/>
      <c r="M190" s="182"/>
      <c r="N190" s="183"/>
      <c r="O190" s="183"/>
      <c r="P190" s="183"/>
      <c r="Q190" s="183"/>
      <c r="R190" s="183"/>
      <c r="S190" s="183"/>
      <c r="T190" s="184"/>
      <c r="AT190" s="178" t="s">
        <v>137</v>
      </c>
      <c r="AU190" s="178" t="s">
        <v>84</v>
      </c>
      <c r="AV190" s="14" t="s">
        <v>84</v>
      </c>
      <c r="AW190" s="14" t="s">
        <v>35</v>
      </c>
      <c r="AX190" s="14" t="s">
        <v>74</v>
      </c>
      <c r="AY190" s="178" t="s">
        <v>126</v>
      </c>
    </row>
    <row r="191" spans="2:51" s="14" customFormat="1" ht="11.25">
      <c r="B191" s="177"/>
      <c r="D191" s="165" t="s">
        <v>137</v>
      </c>
      <c r="E191" s="178" t="s">
        <v>3</v>
      </c>
      <c r="F191" s="179" t="s">
        <v>280</v>
      </c>
      <c r="H191" s="180">
        <v>1.813</v>
      </c>
      <c r="I191" s="181"/>
      <c r="L191" s="177"/>
      <c r="M191" s="182"/>
      <c r="N191" s="183"/>
      <c r="O191" s="183"/>
      <c r="P191" s="183"/>
      <c r="Q191" s="183"/>
      <c r="R191" s="183"/>
      <c r="S191" s="183"/>
      <c r="T191" s="184"/>
      <c r="AT191" s="178" t="s">
        <v>137</v>
      </c>
      <c r="AU191" s="178" t="s">
        <v>84</v>
      </c>
      <c r="AV191" s="14" t="s">
        <v>84</v>
      </c>
      <c r="AW191" s="14" t="s">
        <v>35</v>
      </c>
      <c r="AX191" s="14" t="s">
        <v>74</v>
      </c>
      <c r="AY191" s="178" t="s">
        <v>126</v>
      </c>
    </row>
    <row r="192" spans="2:51" s="14" customFormat="1" ht="11.25">
      <c r="B192" s="177"/>
      <c r="D192" s="165" t="s">
        <v>137</v>
      </c>
      <c r="E192" s="178" t="s">
        <v>3</v>
      </c>
      <c r="F192" s="179" t="s">
        <v>281</v>
      </c>
      <c r="H192" s="180">
        <v>14.67</v>
      </c>
      <c r="I192" s="181"/>
      <c r="L192" s="177"/>
      <c r="M192" s="182"/>
      <c r="N192" s="183"/>
      <c r="O192" s="183"/>
      <c r="P192" s="183"/>
      <c r="Q192" s="183"/>
      <c r="R192" s="183"/>
      <c r="S192" s="183"/>
      <c r="T192" s="184"/>
      <c r="AT192" s="178" t="s">
        <v>137</v>
      </c>
      <c r="AU192" s="178" t="s">
        <v>84</v>
      </c>
      <c r="AV192" s="14" t="s">
        <v>84</v>
      </c>
      <c r="AW192" s="14" t="s">
        <v>35</v>
      </c>
      <c r="AX192" s="14" t="s">
        <v>74</v>
      </c>
      <c r="AY192" s="178" t="s">
        <v>126</v>
      </c>
    </row>
    <row r="193" spans="2:51" s="14" customFormat="1" ht="11.25">
      <c r="B193" s="177"/>
      <c r="D193" s="165" t="s">
        <v>137</v>
      </c>
      <c r="E193" s="178" t="s">
        <v>3</v>
      </c>
      <c r="F193" s="179" t="s">
        <v>282</v>
      </c>
      <c r="H193" s="180">
        <v>15.962</v>
      </c>
      <c r="I193" s="181"/>
      <c r="L193" s="177"/>
      <c r="M193" s="182"/>
      <c r="N193" s="183"/>
      <c r="O193" s="183"/>
      <c r="P193" s="183"/>
      <c r="Q193" s="183"/>
      <c r="R193" s="183"/>
      <c r="S193" s="183"/>
      <c r="T193" s="184"/>
      <c r="AT193" s="178" t="s">
        <v>137</v>
      </c>
      <c r="AU193" s="178" t="s">
        <v>84</v>
      </c>
      <c r="AV193" s="14" t="s">
        <v>84</v>
      </c>
      <c r="AW193" s="14" t="s">
        <v>35</v>
      </c>
      <c r="AX193" s="14" t="s">
        <v>74</v>
      </c>
      <c r="AY193" s="178" t="s">
        <v>126</v>
      </c>
    </row>
    <row r="194" spans="2:51" s="14" customFormat="1" ht="11.25">
      <c r="B194" s="177"/>
      <c r="D194" s="165" t="s">
        <v>137</v>
      </c>
      <c r="E194" s="178" t="s">
        <v>3</v>
      </c>
      <c r="F194" s="179" t="s">
        <v>283</v>
      </c>
      <c r="H194" s="180">
        <v>3.013</v>
      </c>
      <c r="I194" s="181"/>
      <c r="L194" s="177"/>
      <c r="M194" s="182"/>
      <c r="N194" s="183"/>
      <c r="O194" s="183"/>
      <c r="P194" s="183"/>
      <c r="Q194" s="183"/>
      <c r="R194" s="183"/>
      <c r="S194" s="183"/>
      <c r="T194" s="184"/>
      <c r="AT194" s="178" t="s">
        <v>137</v>
      </c>
      <c r="AU194" s="178" t="s">
        <v>84</v>
      </c>
      <c r="AV194" s="14" t="s">
        <v>84</v>
      </c>
      <c r="AW194" s="14" t="s">
        <v>35</v>
      </c>
      <c r="AX194" s="14" t="s">
        <v>74</v>
      </c>
      <c r="AY194" s="178" t="s">
        <v>126</v>
      </c>
    </row>
    <row r="195" spans="2:51" s="14" customFormat="1" ht="11.25">
      <c r="B195" s="177"/>
      <c r="D195" s="165" t="s">
        <v>137</v>
      </c>
      <c r="E195" s="178" t="s">
        <v>3</v>
      </c>
      <c r="F195" s="179" t="s">
        <v>284</v>
      </c>
      <c r="H195" s="180">
        <v>9.04</v>
      </c>
      <c r="I195" s="181"/>
      <c r="L195" s="177"/>
      <c r="M195" s="182"/>
      <c r="N195" s="183"/>
      <c r="O195" s="183"/>
      <c r="P195" s="183"/>
      <c r="Q195" s="183"/>
      <c r="R195" s="183"/>
      <c r="S195" s="183"/>
      <c r="T195" s="184"/>
      <c r="AT195" s="178" t="s">
        <v>137</v>
      </c>
      <c r="AU195" s="178" t="s">
        <v>84</v>
      </c>
      <c r="AV195" s="14" t="s">
        <v>84</v>
      </c>
      <c r="AW195" s="14" t="s">
        <v>35</v>
      </c>
      <c r="AX195" s="14" t="s">
        <v>74</v>
      </c>
      <c r="AY195" s="178" t="s">
        <v>126</v>
      </c>
    </row>
    <row r="196" spans="2:51" s="14" customFormat="1" ht="11.25">
      <c r="B196" s="177"/>
      <c r="D196" s="165" t="s">
        <v>137</v>
      </c>
      <c r="E196" s="178" t="s">
        <v>3</v>
      </c>
      <c r="F196" s="179" t="s">
        <v>285</v>
      </c>
      <c r="H196" s="180">
        <v>10.845</v>
      </c>
      <c r="I196" s="181"/>
      <c r="L196" s="177"/>
      <c r="M196" s="182"/>
      <c r="N196" s="183"/>
      <c r="O196" s="183"/>
      <c r="P196" s="183"/>
      <c r="Q196" s="183"/>
      <c r="R196" s="183"/>
      <c r="S196" s="183"/>
      <c r="T196" s="184"/>
      <c r="AT196" s="178" t="s">
        <v>137</v>
      </c>
      <c r="AU196" s="178" t="s">
        <v>84</v>
      </c>
      <c r="AV196" s="14" t="s">
        <v>84</v>
      </c>
      <c r="AW196" s="14" t="s">
        <v>35</v>
      </c>
      <c r="AX196" s="14" t="s">
        <v>74</v>
      </c>
      <c r="AY196" s="178" t="s">
        <v>126</v>
      </c>
    </row>
    <row r="197" spans="2:51" s="16" customFormat="1" ht="11.25">
      <c r="B197" s="195"/>
      <c r="D197" s="165" t="s">
        <v>137</v>
      </c>
      <c r="E197" s="196" t="s">
        <v>3</v>
      </c>
      <c r="F197" s="197" t="s">
        <v>277</v>
      </c>
      <c r="H197" s="198">
        <v>69.322</v>
      </c>
      <c r="I197" s="199"/>
      <c r="L197" s="195"/>
      <c r="M197" s="200"/>
      <c r="N197" s="201"/>
      <c r="O197" s="201"/>
      <c r="P197" s="201"/>
      <c r="Q197" s="201"/>
      <c r="R197" s="201"/>
      <c r="S197" s="201"/>
      <c r="T197" s="202"/>
      <c r="AT197" s="196" t="s">
        <v>137</v>
      </c>
      <c r="AU197" s="196" t="s">
        <v>84</v>
      </c>
      <c r="AV197" s="16" t="s">
        <v>159</v>
      </c>
      <c r="AW197" s="16" t="s">
        <v>35</v>
      </c>
      <c r="AX197" s="16" t="s">
        <v>74</v>
      </c>
      <c r="AY197" s="196" t="s">
        <v>126</v>
      </c>
    </row>
    <row r="198" spans="2:51" s="13" customFormat="1" ht="11.25">
      <c r="B198" s="170"/>
      <c r="D198" s="165" t="s">
        <v>137</v>
      </c>
      <c r="E198" s="171" t="s">
        <v>3</v>
      </c>
      <c r="F198" s="172" t="s">
        <v>286</v>
      </c>
      <c r="H198" s="171" t="s">
        <v>3</v>
      </c>
      <c r="I198" s="173"/>
      <c r="L198" s="170"/>
      <c r="M198" s="174"/>
      <c r="N198" s="175"/>
      <c r="O198" s="175"/>
      <c r="P198" s="175"/>
      <c r="Q198" s="175"/>
      <c r="R198" s="175"/>
      <c r="S198" s="175"/>
      <c r="T198" s="176"/>
      <c r="AT198" s="171" t="s">
        <v>137</v>
      </c>
      <c r="AU198" s="171" t="s">
        <v>84</v>
      </c>
      <c r="AV198" s="13" t="s">
        <v>82</v>
      </c>
      <c r="AW198" s="13" t="s">
        <v>35</v>
      </c>
      <c r="AX198" s="13" t="s">
        <v>74</v>
      </c>
      <c r="AY198" s="171" t="s">
        <v>126</v>
      </c>
    </row>
    <row r="199" spans="2:51" s="14" customFormat="1" ht="22.5">
      <c r="B199" s="177"/>
      <c r="D199" s="165" t="s">
        <v>137</v>
      </c>
      <c r="E199" s="178" t="s">
        <v>3</v>
      </c>
      <c r="F199" s="179" t="s">
        <v>287</v>
      </c>
      <c r="H199" s="180">
        <v>59.675</v>
      </c>
      <c r="I199" s="181"/>
      <c r="L199" s="177"/>
      <c r="M199" s="182"/>
      <c r="N199" s="183"/>
      <c r="O199" s="183"/>
      <c r="P199" s="183"/>
      <c r="Q199" s="183"/>
      <c r="R199" s="183"/>
      <c r="S199" s="183"/>
      <c r="T199" s="184"/>
      <c r="AT199" s="178" t="s">
        <v>137</v>
      </c>
      <c r="AU199" s="178" t="s">
        <v>84</v>
      </c>
      <c r="AV199" s="14" t="s">
        <v>84</v>
      </c>
      <c r="AW199" s="14" t="s">
        <v>35</v>
      </c>
      <c r="AX199" s="14" t="s">
        <v>74</v>
      </c>
      <c r="AY199" s="178" t="s">
        <v>126</v>
      </c>
    </row>
    <row r="200" spans="2:51" s="14" customFormat="1" ht="11.25">
      <c r="B200" s="177"/>
      <c r="D200" s="165" t="s">
        <v>137</v>
      </c>
      <c r="E200" s="178" t="s">
        <v>3</v>
      </c>
      <c r="F200" s="179" t="s">
        <v>288</v>
      </c>
      <c r="H200" s="180">
        <v>10.815</v>
      </c>
      <c r="I200" s="181"/>
      <c r="L200" s="177"/>
      <c r="M200" s="182"/>
      <c r="N200" s="183"/>
      <c r="O200" s="183"/>
      <c r="P200" s="183"/>
      <c r="Q200" s="183"/>
      <c r="R200" s="183"/>
      <c r="S200" s="183"/>
      <c r="T200" s="184"/>
      <c r="AT200" s="178" t="s">
        <v>137</v>
      </c>
      <c r="AU200" s="178" t="s">
        <v>84</v>
      </c>
      <c r="AV200" s="14" t="s">
        <v>84</v>
      </c>
      <c r="AW200" s="14" t="s">
        <v>35</v>
      </c>
      <c r="AX200" s="14" t="s">
        <v>74</v>
      </c>
      <c r="AY200" s="178" t="s">
        <v>126</v>
      </c>
    </row>
    <row r="201" spans="2:51" s="14" customFormat="1" ht="22.5">
      <c r="B201" s="177"/>
      <c r="D201" s="165" t="s">
        <v>137</v>
      </c>
      <c r="E201" s="178" t="s">
        <v>3</v>
      </c>
      <c r="F201" s="179" t="s">
        <v>289</v>
      </c>
      <c r="H201" s="180">
        <v>53.006</v>
      </c>
      <c r="I201" s="181"/>
      <c r="L201" s="177"/>
      <c r="M201" s="182"/>
      <c r="N201" s="183"/>
      <c r="O201" s="183"/>
      <c r="P201" s="183"/>
      <c r="Q201" s="183"/>
      <c r="R201" s="183"/>
      <c r="S201" s="183"/>
      <c r="T201" s="184"/>
      <c r="AT201" s="178" t="s">
        <v>137</v>
      </c>
      <c r="AU201" s="178" t="s">
        <v>84</v>
      </c>
      <c r="AV201" s="14" t="s">
        <v>84</v>
      </c>
      <c r="AW201" s="14" t="s">
        <v>35</v>
      </c>
      <c r="AX201" s="14" t="s">
        <v>74</v>
      </c>
      <c r="AY201" s="178" t="s">
        <v>126</v>
      </c>
    </row>
    <row r="202" spans="2:51" s="14" customFormat="1" ht="11.25">
      <c r="B202" s="177"/>
      <c r="D202" s="165" t="s">
        <v>137</v>
      </c>
      <c r="E202" s="178" t="s">
        <v>3</v>
      </c>
      <c r="F202" s="179" t="s">
        <v>290</v>
      </c>
      <c r="H202" s="180">
        <v>85.599</v>
      </c>
      <c r="I202" s="181"/>
      <c r="L202" s="177"/>
      <c r="M202" s="182"/>
      <c r="N202" s="183"/>
      <c r="O202" s="183"/>
      <c r="P202" s="183"/>
      <c r="Q202" s="183"/>
      <c r="R202" s="183"/>
      <c r="S202" s="183"/>
      <c r="T202" s="184"/>
      <c r="AT202" s="178" t="s">
        <v>137</v>
      </c>
      <c r="AU202" s="178" t="s">
        <v>84</v>
      </c>
      <c r="AV202" s="14" t="s">
        <v>84</v>
      </c>
      <c r="AW202" s="14" t="s">
        <v>35</v>
      </c>
      <c r="AX202" s="14" t="s">
        <v>74</v>
      </c>
      <c r="AY202" s="178" t="s">
        <v>126</v>
      </c>
    </row>
    <row r="203" spans="2:51" s="16" customFormat="1" ht="11.25">
      <c r="B203" s="195"/>
      <c r="D203" s="165" t="s">
        <v>137</v>
      </c>
      <c r="E203" s="196" t="s">
        <v>3</v>
      </c>
      <c r="F203" s="197" t="s">
        <v>277</v>
      </c>
      <c r="H203" s="198">
        <v>209.095</v>
      </c>
      <c r="I203" s="199"/>
      <c r="L203" s="195"/>
      <c r="M203" s="200"/>
      <c r="N203" s="201"/>
      <c r="O203" s="201"/>
      <c r="P203" s="201"/>
      <c r="Q203" s="201"/>
      <c r="R203" s="201"/>
      <c r="S203" s="201"/>
      <c r="T203" s="202"/>
      <c r="AT203" s="196" t="s">
        <v>137</v>
      </c>
      <c r="AU203" s="196" t="s">
        <v>84</v>
      </c>
      <c r="AV203" s="16" t="s">
        <v>159</v>
      </c>
      <c r="AW203" s="16" t="s">
        <v>35</v>
      </c>
      <c r="AX203" s="16" t="s">
        <v>74</v>
      </c>
      <c r="AY203" s="196" t="s">
        <v>126</v>
      </c>
    </row>
    <row r="204" spans="2:51" s="14" customFormat="1" ht="11.25">
      <c r="B204" s="177"/>
      <c r="D204" s="165" t="s">
        <v>137</v>
      </c>
      <c r="E204" s="178" t="s">
        <v>3</v>
      </c>
      <c r="F204" s="179" t="s">
        <v>291</v>
      </c>
      <c r="H204" s="180">
        <v>59.619</v>
      </c>
      <c r="I204" s="181"/>
      <c r="L204" s="177"/>
      <c r="M204" s="182"/>
      <c r="N204" s="183"/>
      <c r="O204" s="183"/>
      <c r="P204" s="183"/>
      <c r="Q204" s="183"/>
      <c r="R204" s="183"/>
      <c r="S204" s="183"/>
      <c r="T204" s="184"/>
      <c r="AT204" s="178" t="s">
        <v>137</v>
      </c>
      <c r="AU204" s="178" t="s">
        <v>84</v>
      </c>
      <c r="AV204" s="14" t="s">
        <v>84</v>
      </c>
      <c r="AW204" s="14" t="s">
        <v>35</v>
      </c>
      <c r="AX204" s="14" t="s">
        <v>74</v>
      </c>
      <c r="AY204" s="178" t="s">
        <v>126</v>
      </c>
    </row>
    <row r="205" spans="2:51" s="15" customFormat="1" ht="11.25">
      <c r="B205" s="185"/>
      <c r="D205" s="165" t="s">
        <v>137</v>
      </c>
      <c r="E205" s="186" t="s">
        <v>3</v>
      </c>
      <c r="F205" s="187" t="s">
        <v>148</v>
      </c>
      <c r="H205" s="188">
        <v>357.716</v>
      </c>
      <c r="I205" s="189"/>
      <c r="L205" s="185"/>
      <c r="M205" s="190"/>
      <c r="N205" s="191"/>
      <c r="O205" s="191"/>
      <c r="P205" s="191"/>
      <c r="Q205" s="191"/>
      <c r="R205" s="191"/>
      <c r="S205" s="191"/>
      <c r="T205" s="192"/>
      <c r="AT205" s="186" t="s">
        <v>137</v>
      </c>
      <c r="AU205" s="186" t="s">
        <v>84</v>
      </c>
      <c r="AV205" s="15" t="s">
        <v>131</v>
      </c>
      <c r="AW205" s="15" t="s">
        <v>35</v>
      </c>
      <c r="AX205" s="15" t="s">
        <v>82</v>
      </c>
      <c r="AY205" s="186" t="s">
        <v>126</v>
      </c>
    </row>
    <row r="206" spans="1:65" s="2" customFormat="1" ht="16.5" customHeight="1">
      <c r="A206" s="34"/>
      <c r="B206" s="151"/>
      <c r="C206" s="152" t="s">
        <v>292</v>
      </c>
      <c r="D206" s="152" t="s">
        <v>127</v>
      </c>
      <c r="E206" s="153" t="s">
        <v>293</v>
      </c>
      <c r="F206" s="154" t="s">
        <v>294</v>
      </c>
      <c r="G206" s="155" t="s">
        <v>199</v>
      </c>
      <c r="H206" s="156">
        <v>5.34</v>
      </c>
      <c r="I206" s="157"/>
      <c r="J206" s="158">
        <f>ROUND(I206*H206,2)</f>
        <v>0</v>
      </c>
      <c r="K206" s="154" t="s">
        <v>151</v>
      </c>
      <c r="L206" s="35"/>
      <c r="M206" s="159" t="s">
        <v>3</v>
      </c>
      <c r="N206" s="160" t="s">
        <v>45</v>
      </c>
      <c r="O206" s="55"/>
      <c r="P206" s="161">
        <f>O206*H206</f>
        <v>0</v>
      </c>
      <c r="Q206" s="161">
        <v>0</v>
      </c>
      <c r="R206" s="161">
        <f>Q206*H206</f>
        <v>0</v>
      </c>
      <c r="S206" s="161">
        <v>0.031</v>
      </c>
      <c r="T206" s="162">
        <f>S206*H206</f>
        <v>0.16554</v>
      </c>
      <c r="U206" s="34"/>
      <c r="V206" s="34"/>
      <c r="W206" s="34"/>
      <c r="X206" s="34"/>
      <c r="Y206" s="34"/>
      <c r="Z206" s="34"/>
      <c r="AA206" s="34"/>
      <c r="AB206" s="34"/>
      <c r="AC206" s="34"/>
      <c r="AD206" s="34"/>
      <c r="AE206" s="34"/>
      <c r="AR206" s="163" t="s">
        <v>131</v>
      </c>
      <c r="AT206" s="163" t="s">
        <v>127</v>
      </c>
      <c r="AU206" s="163" t="s">
        <v>84</v>
      </c>
      <c r="AY206" s="19" t="s">
        <v>126</v>
      </c>
      <c r="BE206" s="164">
        <f>IF(N206="základní",J206,0)</f>
        <v>0</v>
      </c>
      <c r="BF206" s="164">
        <f>IF(N206="snížená",J206,0)</f>
        <v>0</v>
      </c>
      <c r="BG206" s="164">
        <f>IF(N206="zákl. přenesená",J206,0)</f>
        <v>0</v>
      </c>
      <c r="BH206" s="164">
        <f>IF(N206="sníž. přenesená",J206,0)</f>
        <v>0</v>
      </c>
      <c r="BI206" s="164">
        <f>IF(N206="nulová",J206,0)</f>
        <v>0</v>
      </c>
      <c r="BJ206" s="19" t="s">
        <v>82</v>
      </c>
      <c r="BK206" s="164">
        <f>ROUND(I206*H206,2)</f>
        <v>0</v>
      </c>
      <c r="BL206" s="19" t="s">
        <v>131</v>
      </c>
      <c r="BM206" s="163" t="s">
        <v>295</v>
      </c>
    </row>
    <row r="207" spans="1:47" s="2" customFormat="1" ht="19.5">
      <c r="A207" s="34"/>
      <c r="B207" s="35"/>
      <c r="C207" s="34"/>
      <c r="D207" s="165" t="s">
        <v>133</v>
      </c>
      <c r="E207" s="34"/>
      <c r="F207" s="166" t="s">
        <v>296</v>
      </c>
      <c r="G207" s="34"/>
      <c r="H207" s="34"/>
      <c r="I207" s="93"/>
      <c r="J207" s="34"/>
      <c r="K207" s="34"/>
      <c r="L207" s="35"/>
      <c r="M207" s="167"/>
      <c r="N207" s="168"/>
      <c r="O207" s="55"/>
      <c r="P207" s="55"/>
      <c r="Q207" s="55"/>
      <c r="R207" s="55"/>
      <c r="S207" s="55"/>
      <c r="T207" s="56"/>
      <c r="U207" s="34"/>
      <c r="V207" s="34"/>
      <c r="W207" s="34"/>
      <c r="X207" s="34"/>
      <c r="Y207" s="34"/>
      <c r="Z207" s="34"/>
      <c r="AA207" s="34"/>
      <c r="AB207" s="34"/>
      <c r="AC207" s="34"/>
      <c r="AD207" s="34"/>
      <c r="AE207" s="34"/>
      <c r="AT207" s="19" t="s">
        <v>133</v>
      </c>
      <c r="AU207" s="19" t="s">
        <v>84</v>
      </c>
    </row>
    <row r="208" spans="1:47" s="2" customFormat="1" ht="29.25">
      <c r="A208" s="34"/>
      <c r="B208" s="35"/>
      <c r="C208" s="34"/>
      <c r="D208" s="165" t="s">
        <v>135</v>
      </c>
      <c r="E208" s="34"/>
      <c r="F208" s="169" t="s">
        <v>297</v>
      </c>
      <c r="G208" s="34"/>
      <c r="H208" s="34"/>
      <c r="I208" s="93"/>
      <c r="J208" s="34"/>
      <c r="K208" s="34"/>
      <c r="L208" s="35"/>
      <c r="M208" s="167"/>
      <c r="N208" s="168"/>
      <c r="O208" s="55"/>
      <c r="P208" s="55"/>
      <c r="Q208" s="55"/>
      <c r="R208" s="55"/>
      <c r="S208" s="55"/>
      <c r="T208" s="56"/>
      <c r="U208" s="34"/>
      <c r="V208" s="34"/>
      <c r="W208" s="34"/>
      <c r="X208" s="34"/>
      <c r="Y208" s="34"/>
      <c r="Z208" s="34"/>
      <c r="AA208" s="34"/>
      <c r="AB208" s="34"/>
      <c r="AC208" s="34"/>
      <c r="AD208" s="34"/>
      <c r="AE208" s="34"/>
      <c r="AT208" s="19" t="s">
        <v>135</v>
      </c>
      <c r="AU208" s="19" t="s">
        <v>84</v>
      </c>
    </row>
    <row r="209" spans="2:51" s="14" customFormat="1" ht="11.25">
      <c r="B209" s="177"/>
      <c r="D209" s="165" t="s">
        <v>137</v>
      </c>
      <c r="E209" s="178" t="s">
        <v>3</v>
      </c>
      <c r="F209" s="179" t="s">
        <v>298</v>
      </c>
      <c r="H209" s="180">
        <v>5.34</v>
      </c>
      <c r="I209" s="181"/>
      <c r="L209" s="177"/>
      <c r="M209" s="182"/>
      <c r="N209" s="183"/>
      <c r="O209" s="183"/>
      <c r="P209" s="183"/>
      <c r="Q209" s="183"/>
      <c r="R209" s="183"/>
      <c r="S209" s="183"/>
      <c r="T209" s="184"/>
      <c r="AT209" s="178" t="s">
        <v>137</v>
      </c>
      <c r="AU209" s="178" t="s">
        <v>84</v>
      </c>
      <c r="AV209" s="14" t="s">
        <v>84</v>
      </c>
      <c r="AW209" s="14" t="s">
        <v>35</v>
      </c>
      <c r="AX209" s="14" t="s">
        <v>74</v>
      </c>
      <c r="AY209" s="178" t="s">
        <v>126</v>
      </c>
    </row>
    <row r="210" spans="2:51" s="15" customFormat="1" ht="11.25">
      <c r="B210" s="185"/>
      <c r="D210" s="165" t="s">
        <v>137</v>
      </c>
      <c r="E210" s="186" t="s">
        <v>3</v>
      </c>
      <c r="F210" s="187" t="s">
        <v>148</v>
      </c>
      <c r="H210" s="188">
        <v>5.34</v>
      </c>
      <c r="I210" s="189"/>
      <c r="L210" s="185"/>
      <c r="M210" s="190"/>
      <c r="N210" s="191"/>
      <c r="O210" s="191"/>
      <c r="P210" s="191"/>
      <c r="Q210" s="191"/>
      <c r="R210" s="191"/>
      <c r="S210" s="191"/>
      <c r="T210" s="192"/>
      <c r="AT210" s="186" t="s">
        <v>137</v>
      </c>
      <c r="AU210" s="186" t="s">
        <v>84</v>
      </c>
      <c r="AV210" s="15" t="s">
        <v>131</v>
      </c>
      <c r="AW210" s="15" t="s">
        <v>35</v>
      </c>
      <c r="AX210" s="15" t="s">
        <v>82</v>
      </c>
      <c r="AY210" s="186" t="s">
        <v>126</v>
      </c>
    </row>
    <row r="211" spans="1:65" s="2" customFormat="1" ht="16.5" customHeight="1">
      <c r="A211" s="34"/>
      <c r="B211" s="151"/>
      <c r="C211" s="152" t="s">
        <v>8</v>
      </c>
      <c r="D211" s="152" t="s">
        <v>127</v>
      </c>
      <c r="E211" s="153" t="s">
        <v>299</v>
      </c>
      <c r="F211" s="154" t="s">
        <v>300</v>
      </c>
      <c r="G211" s="155" t="s">
        <v>199</v>
      </c>
      <c r="H211" s="156">
        <v>4.344</v>
      </c>
      <c r="I211" s="157"/>
      <c r="J211" s="158">
        <f>ROUND(I211*H211,2)</f>
        <v>0</v>
      </c>
      <c r="K211" s="154" t="s">
        <v>151</v>
      </c>
      <c r="L211" s="35"/>
      <c r="M211" s="159" t="s">
        <v>3</v>
      </c>
      <c r="N211" s="160" t="s">
        <v>45</v>
      </c>
      <c r="O211" s="55"/>
      <c r="P211" s="161">
        <f>O211*H211</f>
        <v>0</v>
      </c>
      <c r="Q211" s="161">
        <v>0</v>
      </c>
      <c r="R211" s="161">
        <f>Q211*H211</f>
        <v>0</v>
      </c>
      <c r="S211" s="161">
        <v>0.041</v>
      </c>
      <c r="T211" s="162">
        <f>S211*H211</f>
        <v>0.178104</v>
      </c>
      <c r="U211" s="34"/>
      <c r="V211" s="34"/>
      <c r="W211" s="34"/>
      <c r="X211" s="34"/>
      <c r="Y211" s="34"/>
      <c r="Z211" s="34"/>
      <c r="AA211" s="34"/>
      <c r="AB211" s="34"/>
      <c r="AC211" s="34"/>
      <c r="AD211" s="34"/>
      <c r="AE211" s="34"/>
      <c r="AR211" s="163" t="s">
        <v>131</v>
      </c>
      <c r="AT211" s="163" t="s">
        <v>127</v>
      </c>
      <c r="AU211" s="163" t="s">
        <v>84</v>
      </c>
      <c r="AY211" s="19" t="s">
        <v>126</v>
      </c>
      <c r="BE211" s="164">
        <f>IF(N211="základní",J211,0)</f>
        <v>0</v>
      </c>
      <c r="BF211" s="164">
        <f>IF(N211="snížená",J211,0)</f>
        <v>0</v>
      </c>
      <c r="BG211" s="164">
        <f>IF(N211="zákl. přenesená",J211,0)</f>
        <v>0</v>
      </c>
      <c r="BH211" s="164">
        <f>IF(N211="sníž. přenesená",J211,0)</f>
        <v>0</v>
      </c>
      <c r="BI211" s="164">
        <f>IF(N211="nulová",J211,0)</f>
        <v>0</v>
      </c>
      <c r="BJ211" s="19" t="s">
        <v>82</v>
      </c>
      <c r="BK211" s="164">
        <f>ROUND(I211*H211,2)</f>
        <v>0</v>
      </c>
      <c r="BL211" s="19" t="s">
        <v>131</v>
      </c>
      <c r="BM211" s="163" t="s">
        <v>301</v>
      </c>
    </row>
    <row r="212" spans="1:47" s="2" customFormat="1" ht="19.5">
      <c r="A212" s="34"/>
      <c r="B212" s="35"/>
      <c r="C212" s="34"/>
      <c r="D212" s="165" t="s">
        <v>133</v>
      </c>
      <c r="E212" s="34"/>
      <c r="F212" s="166" t="s">
        <v>302</v>
      </c>
      <c r="G212" s="34"/>
      <c r="H212" s="34"/>
      <c r="I212" s="93"/>
      <c r="J212" s="34"/>
      <c r="K212" s="34"/>
      <c r="L212" s="35"/>
      <c r="M212" s="167"/>
      <c r="N212" s="168"/>
      <c r="O212" s="55"/>
      <c r="P212" s="55"/>
      <c r="Q212" s="55"/>
      <c r="R212" s="55"/>
      <c r="S212" s="55"/>
      <c r="T212" s="56"/>
      <c r="U212" s="34"/>
      <c r="V212" s="34"/>
      <c r="W212" s="34"/>
      <c r="X212" s="34"/>
      <c r="Y212" s="34"/>
      <c r="Z212" s="34"/>
      <c r="AA212" s="34"/>
      <c r="AB212" s="34"/>
      <c r="AC212" s="34"/>
      <c r="AD212" s="34"/>
      <c r="AE212" s="34"/>
      <c r="AT212" s="19" t="s">
        <v>133</v>
      </c>
      <c r="AU212" s="19" t="s">
        <v>84</v>
      </c>
    </row>
    <row r="213" spans="1:47" s="2" customFormat="1" ht="29.25">
      <c r="A213" s="34"/>
      <c r="B213" s="35"/>
      <c r="C213" s="34"/>
      <c r="D213" s="165" t="s">
        <v>135</v>
      </c>
      <c r="E213" s="34"/>
      <c r="F213" s="169" t="s">
        <v>297</v>
      </c>
      <c r="G213" s="34"/>
      <c r="H213" s="34"/>
      <c r="I213" s="93"/>
      <c r="J213" s="34"/>
      <c r="K213" s="34"/>
      <c r="L213" s="35"/>
      <c r="M213" s="167"/>
      <c r="N213" s="168"/>
      <c r="O213" s="55"/>
      <c r="P213" s="55"/>
      <c r="Q213" s="55"/>
      <c r="R213" s="55"/>
      <c r="S213" s="55"/>
      <c r="T213" s="56"/>
      <c r="U213" s="34"/>
      <c r="V213" s="34"/>
      <c r="W213" s="34"/>
      <c r="X213" s="34"/>
      <c r="Y213" s="34"/>
      <c r="Z213" s="34"/>
      <c r="AA213" s="34"/>
      <c r="AB213" s="34"/>
      <c r="AC213" s="34"/>
      <c r="AD213" s="34"/>
      <c r="AE213" s="34"/>
      <c r="AT213" s="19" t="s">
        <v>135</v>
      </c>
      <c r="AU213" s="19" t="s">
        <v>84</v>
      </c>
    </row>
    <row r="214" spans="2:51" s="14" customFormat="1" ht="11.25">
      <c r="B214" s="177"/>
      <c r="D214" s="165" t="s">
        <v>137</v>
      </c>
      <c r="E214" s="178" t="s">
        <v>3</v>
      </c>
      <c r="F214" s="179" t="s">
        <v>303</v>
      </c>
      <c r="H214" s="180">
        <v>0.996</v>
      </c>
      <c r="I214" s="181"/>
      <c r="L214" s="177"/>
      <c r="M214" s="182"/>
      <c r="N214" s="183"/>
      <c r="O214" s="183"/>
      <c r="P214" s="183"/>
      <c r="Q214" s="183"/>
      <c r="R214" s="183"/>
      <c r="S214" s="183"/>
      <c r="T214" s="184"/>
      <c r="AT214" s="178" t="s">
        <v>137</v>
      </c>
      <c r="AU214" s="178" t="s">
        <v>84</v>
      </c>
      <c r="AV214" s="14" t="s">
        <v>84</v>
      </c>
      <c r="AW214" s="14" t="s">
        <v>35</v>
      </c>
      <c r="AX214" s="14" t="s">
        <v>74</v>
      </c>
      <c r="AY214" s="178" t="s">
        <v>126</v>
      </c>
    </row>
    <row r="215" spans="2:51" s="14" customFormat="1" ht="11.25">
      <c r="B215" s="177"/>
      <c r="D215" s="165" t="s">
        <v>137</v>
      </c>
      <c r="E215" s="178" t="s">
        <v>3</v>
      </c>
      <c r="F215" s="179" t="s">
        <v>304</v>
      </c>
      <c r="H215" s="180">
        <v>3.348</v>
      </c>
      <c r="I215" s="181"/>
      <c r="L215" s="177"/>
      <c r="M215" s="182"/>
      <c r="N215" s="183"/>
      <c r="O215" s="183"/>
      <c r="P215" s="183"/>
      <c r="Q215" s="183"/>
      <c r="R215" s="183"/>
      <c r="S215" s="183"/>
      <c r="T215" s="184"/>
      <c r="AT215" s="178" t="s">
        <v>137</v>
      </c>
      <c r="AU215" s="178" t="s">
        <v>84</v>
      </c>
      <c r="AV215" s="14" t="s">
        <v>84</v>
      </c>
      <c r="AW215" s="14" t="s">
        <v>35</v>
      </c>
      <c r="AX215" s="14" t="s">
        <v>74</v>
      </c>
      <c r="AY215" s="178" t="s">
        <v>126</v>
      </c>
    </row>
    <row r="216" spans="2:51" s="15" customFormat="1" ht="11.25">
      <c r="B216" s="185"/>
      <c r="D216" s="165" t="s">
        <v>137</v>
      </c>
      <c r="E216" s="186" t="s">
        <v>3</v>
      </c>
      <c r="F216" s="187" t="s">
        <v>148</v>
      </c>
      <c r="H216" s="188">
        <v>4.343999999999999</v>
      </c>
      <c r="I216" s="189"/>
      <c r="L216" s="185"/>
      <c r="M216" s="190"/>
      <c r="N216" s="191"/>
      <c r="O216" s="191"/>
      <c r="P216" s="191"/>
      <c r="Q216" s="191"/>
      <c r="R216" s="191"/>
      <c r="S216" s="191"/>
      <c r="T216" s="192"/>
      <c r="AT216" s="186" t="s">
        <v>137</v>
      </c>
      <c r="AU216" s="186" t="s">
        <v>84</v>
      </c>
      <c r="AV216" s="15" t="s">
        <v>131</v>
      </c>
      <c r="AW216" s="15" t="s">
        <v>35</v>
      </c>
      <c r="AX216" s="15" t="s">
        <v>82</v>
      </c>
      <c r="AY216" s="186" t="s">
        <v>126</v>
      </c>
    </row>
    <row r="217" spans="1:65" s="2" customFormat="1" ht="16.5" customHeight="1">
      <c r="A217" s="34"/>
      <c r="B217" s="151"/>
      <c r="C217" s="152" t="s">
        <v>305</v>
      </c>
      <c r="D217" s="152" t="s">
        <v>127</v>
      </c>
      <c r="E217" s="153" t="s">
        <v>306</v>
      </c>
      <c r="F217" s="154" t="s">
        <v>307</v>
      </c>
      <c r="G217" s="155" t="s">
        <v>199</v>
      </c>
      <c r="H217" s="156">
        <v>17.776</v>
      </c>
      <c r="I217" s="157"/>
      <c r="J217" s="158">
        <f>ROUND(I217*H217,2)</f>
        <v>0</v>
      </c>
      <c r="K217" s="154" t="s">
        <v>151</v>
      </c>
      <c r="L217" s="35"/>
      <c r="M217" s="159" t="s">
        <v>3</v>
      </c>
      <c r="N217" s="160" t="s">
        <v>45</v>
      </c>
      <c r="O217" s="55"/>
      <c r="P217" s="161">
        <f>O217*H217</f>
        <v>0</v>
      </c>
      <c r="Q217" s="161">
        <v>0</v>
      </c>
      <c r="R217" s="161">
        <f>Q217*H217</f>
        <v>0</v>
      </c>
      <c r="S217" s="161">
        <v>0.076</v>
      </c>
      <c r="T217" s="162">
        <f>S217*H217</f>
        <v>1.350976</v>
      </c>
      <c r="U217" s="34"/>
      <c r="V217" s="34"/>
      <c r="W217" s="34"/>
      <c r="X217" s="34"/>
      <c r="Y217" s="34"/>
      <c r="Z217" s="34"/>
      <c r="AA217" s="34"/>
      <c r="AB217" s="34"/>
      <c r="AC217" s="34"/>
      <c r="AD217" s="34"/>
      <c r="AE217" s="34"/>
      <c r="AR217" s="163" t="s">
        <v>131</v>
      </c>
      <c r="AT217" s="163" t="s">
        <v>127</v>
      </c>
      <c r="AU217" s="163" t="s">
        <v>84</v>
      </c>
      <c r="AY217" s="19" t="s">
        <v>126</v>
      </c>
      <c r="BE217" s="164">
        <f>IF(N217="základní",J217,0)</f>
        <v>0</v>
      </c>
      <c r="BF217" s="164">
        <f>IF(N217="snížená",J217,0)</f>
        <v>0</v>
      </c>
      <c r="BG217" s="164">
        <f>IF(N217="zákl. přenesená",J217,0)</f>
        <v>0</v>
      </c>
      <c r="BH217" s="164">
        <f>IF(N217="sníž. přenesená",J217,0)</f>
        <v>0</v>
      </c>
      <c r="BI217" s="164">
        <f>IF(N217="nulová",J217,0)</f>
        <v>0</v>
      </c>
      <c r="BJ217" s="19" t="s">
        <v>82</v>
      </c>
      <c r="BK217" s="164">
        <f>ROUND(I217*H217,2)</f>
        <v>0</v>
      </c>
      <c r="BL217" s="19" t="s">
        <v>131</v>
      </c>
      <c r="BM217" s="163" t="s">
        <v>308</v>
      </c>
    </row>
    <row r="218" spans="1:47" s="2" customFormat="1" ht="11.25">
      <c r="A218" s="34"/>
      <c r="B218" s="35"/>
      <c r="C218" s="34"/>
      <c r="D218" s="165" t="s">
        <v>133</v>
      </c>
      <c r="E218" s="34"/>
      <c r="F218" s="166" t="s">
        <v>309</v>
      </c>
      <c r="G218" s="34"/>
      <c r="H218" s="34"/>
      <c r="I218" s="93"/>
      <c r="J218" s="34"/>
      <c r="K218" s="34"/>
      <c r="L218" s="35"/>
      <c r="M218" s="167"/>
      <c r="N218" s="168"/>
      <c r="O218" s="55"/>
      <c r="P218" s="55"/>
      <c r="Q218" s="55"/>
      <c r="R218" s="55"/>
      <c r="S218" s="55"/>
      <c r="T218" s="56"/>
      <c r="U218" s="34"/>
      <c r="V218" s="34"/>
      <c r="W218" s="34"/>
      <c r="X218" s="34"/>
      <c r="Y218" s="34"/>
      <c r="Z218" s="34"/>
      <c r="AA218" s="34"/>
      <c r="AB218" s="34"/>
      <c r="AC218" s="34"/>
      <c r="AD218" s="34"/>
      <c r="AE218" s="34"/>
      <c r="AT218" s="19" t="s">
        <v>133</v>
      </c>
      <c r="AU218" s="19" t="s">
        <v>84</v>
      </c>
    </row>
    <row r="219" spans="1:47" s="2" customFormat="1" ht="39">
      <c r="A219" s="34"/>
      <c r="B219" s="35"/>
      <c r="C219" s="34"/>
      <c r="D219" s="165" t="s">
        <v>135</v>
      </c>
      <c r="E219" s="34"/>
      <c r="F219" s="169" t="s">
        <v>310</v>
      </c>
      <c r="G219" s="34"/>
      <c r="H219" s="34"/>
      <c r="I219" s="93"/>
      <c r="J219" s="34"/>
      <c r="K219" s="34"/>
      <c r="L219" s="35"/>
      <c r="M219" s="167"/>
      <c r="N219" s="168"/>
      <c r="O219" s="55"/>
      <c r="P219" s="55"/>
      <c r="Q219" s="55"/>
      <c r="R219" s="55"/>
      <c r="S219" s="55"/>
      <c r="T219" s="56"/>
      <c r="U219" s="34"/>
      <c r="V219" s="34"/>
      <c r="W219" s="34"/>
      <c r="X219" s="34"/>
      <c r="Y219" s="34"/>
      <c r="Z219" s="34"/>
      <c r="AA219" s="34"/>
      <c r="AB219" s="34"/>
      <c r="AC219" s="34"/>
      <c r="AD219" s="34"/>
      <c r="AE219" s="34"/>
      <c r="AT219" s="19" t="s">
        <v>135</v>
      </c>
      <c r="AU219" s="19" t="s">
        <v>84</v>
      </c>
    </row>
    <row r="220" spans="2:51" s="14" customFormat="1" ht="11.25">
      <c r="B220" s="177"/>
      <c r="D220" s="165" t="s">
        <v>137</v>
      </c>
      <c r="E220" s="178" t="s">
        <v>3</v>
      </c>
      <c r="F220" s="179" t="s">
        <v>311</v>
      </c>
      <c r="H220" s="180">
        <v>8.08</v>
      </c>
      <c r="I220" s="181"/>
      <c r="L220" s="177"/>
      <c r="M220" s="182"/>
      <c r="N220" s="183"/>
      <c r="O220" s="183"/>
      <c r="P220" s="183"/>
      <c r="Q220" s="183"/>
      <c r="R220" s="183"/>
      <c r="S220" s="183"/>
      <c r="T220" s="184"/>
      <c r="AT220" s="178" t="s">
        <v>137</v>
      </c>
      <c r="AU220" s="178" t="s">
        <v>84</v>
      </c>
      <c r="AV220" s="14" t="s">
        <v>84</v>
      </c>
      <c r="AW220" s="14" t="s">
        <v>35</v>
      </c>
      <c r="AX220" s="14" t="s">
        <v>74</v>
      </c>
      <c r="AY220" s="178" t="s">
        <v>126</v>
      </c>
    </row>
    <row r="221" spans="2:51" s="14" customFormat="1" ht="11.25">
      <c r="B221" s="177"/>
      <c r="D221" s="165" t="s">
        <v>137</v>
      </c>
      <c r="E221" s="178" t="s">
        <v>3</v>
      </c>
      <c r="F221" s="179" t="s">
        <v>312</v>
      </c>
      <c r="H221" s="180">
        <v>5.454</v>
      </c>
      <c r="I221" s="181"/>
      <c r="L221" s="177"/>
      <c r="M221" s="182"/>
      <c r="N221" s="183"/>
      <c r="O221" s="183"/>
      <c r="P221" s="183"/>
      <c r="Q221" s="183"/>
      <c r="R221" s="183"/>
      <c r="S221" s="183"/>
      <c r="T221" s="184"/>
      <c r="AT221" s="178" t="s">
        <v>137</v>
      </c>
      <c r="AU221" s="178" t="s">
        <v>84</v>
      </c>
      <c r="AV221" s="14" t="s">
        <v>84</v>
      </c>
      <c r="AW221" s="14" t="s">
        <v>35</v>
      </c>
      <c r="AX221" s="14" t="s">
        <v>74</v>
      </c>
      <c r="AY221" s="178" t="s">
        <v>126</v>
      </c>
    </row>
    <row r="222" spans="2:51" s="14" customFormat="1" ht="11.25">
      <c r="B222" s="177"/>
      <c r="D222" s="165" t="s">
        <v>137</v>
      </c>
      <c r="E222" s="178" t="s">
        <v>3</v>
      </c>
      <c r="F222" s="179" t="s">
        <v>313</v>
      </c>
      <c r="H222" s="180">
        <v>4.242</v>
      </c>
      <c r="I222" s="181"/>
      <c r="L222" s="177"/>
      <c r="M222" s="182"/>
      <c r="N222" s="183"/>
      <c r="O222" s="183"/>
      <c r="P222" s="183"/>
      <c r="Q222" s="183"/>
      <c r="R222" s="183"/>
      <c r="S222" s="183"/>
      <c r="T222" s="184"/>
      <c r="AT222" s="178" t="s">
        <v>137</v>
      </c>
      <c r="AU222" s="178" t="s">
        <v>84</v>
      </c>
      <c r="AV222" s="14" t="s">
        <v>84</v>
      </c>
      <c r="AW222" s="14" t="s">
        <v>35</v>
      </c>
      <c r="AX222" s="14" t="s">
        <v>74</v>
      </c>
      <c r="AY222" s="178" t="s">
        <v>126</v>
      </c>
    </row>
    <row r="223" spans="2:51" s="15" customFormat="1" ht="11.25">
      <c r="B223" s="185"/>
      <c r="D223" s="165" t="s">
        <v>137</v>
      </c>
      <c r="E223" s="186" t="s">
        <v>3</v>
      </c>
      <c r="F223" s="187" t="s">
        <v>148</v>
      </c>
      <c r="H223" s="188">
        <v>17.776</v>
      </c>
      <c r="I223" s="189"/>
      <c r="L223" s="185"/>
      <c r="M223" s="190"/>
      <c r="N223" s="191"/>
      <c r="O223" s="191"/>
      <c r="P223" s="191"/>
      <c r="Q223" s="191"/>
      <c r="R223" s="191"/>
      <c r="S223" s="191"/>
      <c r="T223" s="192"/>
      <c r="AT223" s="186" t="s">
        <v>137</v>
      </c>
      <c r="AU223" s="186" t="s">
        <v>84</v>
      </c>
      <c r="AV223" s="15" t="s">
        <v>131</v>
      </c>
      <c r="AW223" s="15" t="s">
        <v>35</v>
      </c>
      <c r="AX223" s="15" t="s">
        <v>82</v>
      </c>
      <c r="AY223" s="186" t="s">
        <v>126</v>
      </c>
    </row>
    <row r="224" spans="1:65" s="2" customFormat="1" ht="16.5" customHeight="1">
      <c r="A224" s="34"/>
      <c r="B224" s="151"/>
      <c r="C224" s="152" t="s">
        <v>314</v>
      </c>
      <c r="D224" s="152" t="s">
        <v>127</v>
      </c>
      <c r="E224" s="153" t="s">
        <v>315</v>
      </c>
      <c r="F224" s="154" t="s">
        <v>316</v>
      </c>
      <c r="G224" s="155" t="s">
        <v>199</v>
      </c>
      <c r="H224" s="156">
        <v>39.6</v>
      </c>
      <c r="I224" s="157"/>
      <c r="J224" s="158">
        <f>ROUND(I224*H224,2)</f>
        <v>0</v>
      </c>
      <c r="K224" s="154" t="s">
        <v>151</v>
      </c>
      <c r="L224" s="35"/>
      <c r="M224" s="159" t="s">
        <v>3</v>
      </c>
      <c r="N224" s="160" t="s">
        <v>45</v>
      </c>
      <c r="O224" s="55"/>
      <c r="P224" s="161">
        <f>O224*H224</f>
        <v>0</v>
      </c>
      <c r="Q224" s="161">
        <v>0</v>
      </c>
      <c r="R224" s="161">
        <f>Q224*H224</f>
        <v>0</v>
      </c>
      <c r="S224" s="161">
        <v>0.066</v>
      </c>
      <c r="T224" s="162">
        <f>S224*H224</f>
        <v>2.6136000000000004</v>
      </c>
      <c r="U224" s="34"/>
      <c r="V224" s="34"/>
      <c r="W224" s="34"/>
      <c r="X224" s="34"/>
      <c r="Y224" s="34"/>
      <c r="Z224" s="34"/>
      <c r="AA224" s="34"/>
      <c r="AB224" s="34"/>
      <c r="AC224" s="34"/>
      <c r="AD224" s="34"/>
      <c r="AE224" s="34"/>
      <c r="AR224" s="163" t="s">
        <v>131</v>
      </c>
      <c r="AT224" s="163" t="s">
        <v>127</v>
      </c>
      <c r="AU224" s="163" t="s">
        <v>84</v>
      </c>
      <c r="AY224" s="19" t="s">
        <v>126</v>
      </c>
      <c r="BE224" s="164">
        <f>IF(N224="základní",J224,0)</f>
        <v>0</v>
      </c>
      <c r="BF224" s="164">
        <f>IF(N224="snížená",J224,0)</f>
        <v>0</v>
      </c>
      <c r="BG224" s="164">
        <f>IF(N224="zákl. přenesená",J224,0)</f>
        <v>0</v>
      </c>
      <c r="BH224" s="164">
        <f>IF(N224="sníž. přenesená",J224,0)</f>
        <v>0</v>
      </c>
      <c r="BI224" s="164">
        <f>IF(N224="nulová",J224,0)</f>
        <v>0</v>
      </c>
      <c r="BJ224" s="19" t="s">
        <v>82</v>
      </c>
      <c r="BK224" s="164">
        <f>ROUND(I224*H224,2)</f>
        <v>0</v>
      </c>
      <c r="BL224" s="19" t="s">
        <v>131</v>
      </c>
      <c r="BM224" s="163" t="s">
        <v>317</v>
      </c>
    </row>
    <row r="225" spans="1:47" s="2" customFormat="1" ht="19.5">
      <c r="A225" s="34"/>
      <c r="B225" s="35"/>
      <c r="C225" s="34"/>
      <c r="D225" s="165" t="s">
        <v>133</v>
      </c>
      <c r="E225" s="34"/>
      <c r="F225" s="166" t="s">
        <v>318</v>
      </c>
      <c r="G225" s="34"/>
      <c r="H225" s="34"/>
      <c r="I225" s="93"/>
      <c r="J225" s="34"/>
      <c r="K225" s="34"/>
      <c r="L225" s="35"/>
      <c r="M225" s="167"/>
      <c r="N225" s="168"/>
      <c r="O225" s="55"/>
      <c r="P225" s="55"/>
      <c r="Q225" s="55"/>
      <c r="R225" s="55"/>
      <c r="S225" s="55"/>
      <c r="T225" s="56"/>
      <c r="U225" s="34"/>
      <c r="V225" s="34"/>
      <c r="W225" s="34"/>
      <c r="X225" s="34"/>
      <c r="Y225" s="34"/>
      <c r="Z225" s="34"/>
      <c r="AA225" s="34"/>
      <c r="AB225" s="34"/>
      <c r="AC225" s="34"/>
      <c r="AD225" s="34"/>
      <c r="AE225" s="34"/>
      <c r="AT225" s="19" t="s">
        <v>133</v>
      </c>
      <c r="AU225" s="19" t="s">
        <v>84</v>
      </c>
    </row>
    <row r="226" spans="1:47" s="2" customFormat="1" ht="39">
      <c r="A226" s="34"/>
      <c r="B226" s="35"/>
      <c r="C226" s="34"/>
      <c r="D226" s="165" t="s">
        <v>135</v>
      </c>
      <c r="E226" s="34"/>
      <c r="F226" s="169" t="s">
        <v>310</v>
      </c>
      <c r="G226" s="34"/>
      <c r="H226" s="34"/>
      <c r="I226" s="93"/>
      <c r="J226" s="34"/>
      <c r="K226" s="34"/>
      <c r="L226" s="35"/>
      <c r="M226" s="167"/>
      <c r="N226" s="168"/>
      <c r="O226" s="55"/>
      <c r="P226" s="55"/>
      <c r="Q226" s="55"/>
      <c r="R226" s="55"/>
      <c r="S226" s="55"/>
      <c r="T226" s="56"/>
      <c r="U226" s="34"/>
      <c r="V226" s="34"/>
      <c r="W226" s="34"/>
      <c r="X226" s="34"/>
      <c r="Y226" s="34"/>
      <c r="Z226" s="34"/>
      <c r="AA226" s="34"/>
      <c r="AB226" s="34"/>
      <c r="AC226" s="34"/>
      <c r="AD226" s="34"/>
      <c r="AE226" s="34"/>
      <c r="AT226" s="19" t="s">
        <v>135</v>
      </c>
      <c r="AU226" s="19" t="s">
        <v>84</v>
      </c>
    </row>
    <row r="227" spans="2:51" s="14" customFormat="1" ht="11.25">
      <c r="B227" s="177"/>
      <c r="D227" s="165" t="s">
        <v>137</v>
      </c>
      <c r="E227" s="178" t="s">
        <v>3</v>
      </c>
      <c r="F227" s="179" t="s">
        <v>319</v>
      </c>
      <c r="H227" s="180">
        <v>39.6</v>
      </c>
      <c r="I227" s="181"/>
      <c r="L227" s="177"/>
      <c r="M227" s="182"/>
      <c r="N227" s="183"/>
      <c r="O227" s="183"/>
      <c r="P227" s="183"/>
      <c r="Q227" s="183"/>
      <c r="R227" s="183"/>
      <c r="S227" s="183"/>
      <c r="T227" s="184"/>
      <c r="AT227" s="178" t="s">
        <v>137</v>
      </c>
      <c r="AU227" s="178" t="s">
        <v>84</v>
      </c>
      <c r="AV227" s="14" t="s">
        <v>84</v>
      </c>
      <c r="AW227" s="14" t="s">
        <v>35</v>
      </c>
      <c r="AX227" s="14" t="s">
        <v>74</v>
      </c>
      <c r="AY227" s="178" t="s">
        <v>126</v>
      </c>
    </row>
    <row r="228" spans="2:51" s="15" customFormat="1" ht="11.25">
      <c r="B228" s="185"/>
      <c r="D228" s="165" t="s">
        <v>137</v>
      </c>
      <c r="E228" s="186" t="s">
        <v>3</v>
      </c>
      <c r="F228" s="187" t="s">
        <v>148</v>
      </c>
      <c r="H228" s="188">
        <v>39.6</v>
      </c>
      <c r="I228" s="189"/>
      <c r="L228" s="185"/>
      <c r="M228" s="190"/>
      <c r="N228" s="191"/>
      <c r="O228" s="191"/>
      <c r="P228" s="191"/>
      <c r="Q228" s="191"/>
      <c r="R228" s="191"/>
      <c r="S228" s="191"/>
      <c r="T228" s="192"/>
      <c r="AT228" s="186" t="s">
        <v>137</v>
      </c>
      <c r="AU228" s="186" t="s">
        <v>84</v>
      </c>
      <c r="AV228" s="15" t="s">
        <v>131</v>
      </c>
      <c r="AW228" s="15" t="s">
        <v>35</v>
      </c>
      <c r="AX228" s="15" t="s">
        <v>82</v>
      </c>
      <c r="AY228" s="186" t="s">
        <v>126</v>
      </c>
    </row>
    <row r="229" spans="1:65" s="2" customFormat="1" ht="16.5" customHeight="1">
      <c r="A229" s="34"/>
      <c r="B229" s="151"/>
      <c r="C229" s="152" t="s">
        <v>320</v>
      </c>
      <c r="D229" s="152" t="s">
        <v>127</v>
      </c>
      <c r="E229" s="153" t="s">
        <v>321</v>
      </c>
      <c r="F229" s="154" t="s">
        <v>322</v>
      </c>
      <c r="G229" s="155" t="s">
        <v>199</v>
      </c>
      <c r="H229" s="156">
        <v>129.55</v>
      </c>
      <c r="I229" s="157"/>
      <c r="J229" s="158">
        <f>ROUND(I229*H229,2)</f>
        <v>0</v>
      </c>
      <c r="K229" s="154" t="s">
        <v>151</v>
      </c>
      <c r="L229" s="35"/>
      <c r="M229" s="159" t="s">
        <v>3</v>
      </c>
      <c r="N229" s="160" t="s">
        <v>45</v>
      </c>
      <c r="O229" s="55"/>
      <c r="P229" s="161">
        <f>O229*H229</f>
        <v>0</v>
      </c>
      <c r="Q229" s="161">
        <v>0</v>
      </c>
      <c r="R229" s="161">
        <f>Q229*H229</f>
        <v>0</v>
      </c>
      <c r="S229" s="161">
        <v>0.039</v>
      </c>
      <c r="T229" s="162">
        <f>S229*H229</f>
        <v>5.05245</v>
      </c>
      <c r="U229" s="34"/>
      <c r="V229" s="34"/>
      <c r="W229" s="34"/>
      <c r="X229" s="34"/>
      <c r="Y229" s="34"/>
      <c r="Z229" s="34"/>
      <c r="AA229" s="34"/>
      <c r="AB229" s="34"/>
      <c r="AC229" s="34"/>
      <c r="AD229" s="34"/>
      <c r="AE229" s="34"/>
      <c r="AR229" s="163" t="s">
        <v>131</v>
      </c>
      <c r="AT229" s="163" t="s">
        <v>127</v>
      </c>
      <c r="AU229" s="163" t="s">
        <v>84</v>
      </c>
      <c r="AY229" s="19" t="s">
        <v>126</v>
      </c>
      <c r="BE229" s="164">
        <f>IF(N229="základní",J229,0)</f>
        <v>0</v>
      </c>
      <c r="BF229" s="164">
        <f>IF(N229="snížená",J229,0)</f>
        <v>0</v>
      </c>
      <c r="BG229" s="164">
        <f>IF(N229="zákl. přenesená",J229,0)</f>
        <v>0</v>
      </c>
      <c r="BH229" s="164">
        <f>IF(N229="sníž. přenesená",J229,0)</f>
        <v>0</v>
      </c>
      <c r="BI229" s="164">
        <f>IF(N229="nulová",J229,0)</f>
        <v>0</v>
      </c>
      <c r="BJ229" s="19" t="s">
        <v>82</v>
      </c>
      <c r="BK229" s="164">
        <f>ROUND(I229*H229,2)</f>
        <v>0</v>
      </c>
      <c r="BL229" s="19" t="s">
        <v>131</v>
      </c>
      <c r="BM229" s="163" t="s">
        <v>323</v>
      </c>
    </row>
    <row r="230" spans="1:47" s="2" customFormat="1" ht="11.25">
      <c r="A230" s="34"/>
      <c r="B230" s="35"/>
      <c r="C230" s="34"/>
      <c r="D230" s="165" t="s">
        <v>133</v>
      </c>
      <c r="E230" s="34"/>
      <c r="F230" s="166" t="s">
        <v>324</v>
      </c>
      <c r="G230" s="34"/>
      <c r="H230" s="34"/>
      <c r="I230" s="93"/>
      <c r="J230" s="34"/>
      <c r="K230" s="34"/>
      <c r="L230" s="35"/>
      <c r="M230" s="167"/>
      <c r="N230" s="168"/>
      <c r="O230" s="55"/>
      <c r="P230" s="55"/>
      <c r="Q230" s="55"/>
      <c r="R230" s="55"/>
      <c r="S230" s="55"/>
      <c r="T230" s="56"/>
      <c r="U230" s="34"/>
      <c r="V230" s="34"/>
      <c r="W230" s="34"/>
      <c r="X230" s="34"/>
      <c r="Y230" s="34"/>
      <c r="Z230" s="34"/>
      <c r="AA230" s="34"/>
      <c r="AB230" s="34"/>
      <c r="AC230" s="34"/>
      <c r="AD230" s="34"/>
      <c r="AE230" s="34"/>
      <c r="AT230" s="19" t="s">
        <v>133</v>
      </c>
      <c r="AU230" s="19" t="s">
        <v>84</v>
      </c>
    </row>
    <row r="231" spans="1:47" s="2" customFormat="1" ht="29.25">
      <c r="A231" s="34"/>
      <c r="B231" s="35"/>
      <c r="C231" s="34"/>
      <c r="D231" s="165" t="s">
        <v>135</v>
      </c>
      <c r="E231" s="34"/>
      <c r="F231" s="169" t="s">
        <v>325</v>
      </c>
      <c r="G231" s="34"/>
      <c r="H231" s="34"/>
      <c r="I231" s="93"/>
      <c r="J231" s="34"/>
      <c r="K231" s="34"/>
      <c r="L231" s="35"/>
      <c r="M231" s="167"/>
      <c r="N231" s="168"/>
      <c r="O231" s="55"/>
      <c r="P231" s="55"/>
      <c r="Q231" s="55"/>
      <c r="R231" s="55"/>
      <c r="S231" s="55"/>
      <c r="T231" s="56"/>
      <c r="U231" s="34"/>
      <c r="V231" s="34"/>
      <c r="W231" s="34"/>
      <c r="X231" s="34"/>
      <c r="Y231" s="34"/>
      <c r="Z231" s="34"/>
      <c r="AA231" s="34"/>
      <c r="AB231" s="34"/>
      <c r="AC231" s="34"/>
      <c r="AD231" s="34"/>
      <c r="AE231" s="34"/>
      <c r="AT231" s="19" t="s">
        <v>135</v>
      </c>
      <c r="AU231" s="19" t="s">
        <v>84</v>
      </c>
    </row>
    <row r="232" spans="2:51" s="14" customFormat="1" ht="11.25">
      <c r="B232" s="177"/>
      <c r="D232" s="165" t="s">
        <v>137</v>
      </c>
      <c r="E232" s="178" t="s">
        <v>3</v>
      </c>
      <c r="F232" s="179" t="s">
        <v>238</v>
      </c>
      <c r="H232" s="180">
        <v>129.55</v>
      </c>
      <c r="I232" s="181"/>
      <c r="L232" s="177"/>
      <c r="M232" s="182"/>
      <c r="N232" s="183"/>
      <c r="O232" s="183"/>
      <c r="P232" s="183"/>
      <c r="Q232" s="183"/>
      <c r="R232" s="183"/>
      <c r="S232" s="183"/>
      <c r="T232" s="184"/>
      <c r="AT232" s="178" t="s">
        <v>137</v>
      </c>
      <c r="AU232" s="178" t="s">
        <v>84</v>
      </c>
      <c r="AV232" s="14" t="s">
        <v>84</v>
      </c>
      <c r="AW232" s="14" t="s">
        <v>35</v>
      </c>
      <c r="AX232" s="14" t="s">
        <v>74</v>
      </c>
      <c r="AY232" s="178" t="s">
        <v>126</v>
      </c>
    </row>
    <row r="233" spans="2:51" s="15" customFormat="1" ht="11.25">
      <c r="B233" s="185"/>
      <c r="D233" s="165" t="s">
        <v>137</v>
      </c>
      <c r="E233" s="186" t="s">
        <v>3</v>
      </c>
      <c r="F233" s="187" t="s">
        <v>148</v>
      </c>
      <c r="H233" s="188">
        <v>129.55</v>
      </c>
      <c r="I233" s="189"/>
      <c r="L233" s="185"/>
      <c r="M233" s="190"/>
      <c r="N233" s="191"/>
      <c r="O233" s="191"/>
      <c r="P233" s="191"/>
      <c r="Q233" s="191"/>
      <c r="R233" s="191"/>
      <c r="S233" s="191"/>
      <c r="T233" s="192"/>
      <c r="AT233" s="186" t="s">
        <v>137</v>
      </c>
      <c r="AU233" s="186" t="s">
        <v>84</v>
      </c>
      <c r="AV233" s="15" t="s">
        <v>131</v>
      </c>
      <c r="AW233" s="15" t="s">
        <v>35</v>
      </c>
      <c r="AX233" s="15" t="s">
        <v>82</v>
      </c>
      <c r="AY233" s="186" t="s">
        <v>126</v>
      </c>
    </row>
    <row r="234" spans="1:65" s="2" customFormat="1" ht="16.5" customHeight="1">
      <c r="A234" s="34"/>
      <c r="B234" s="151"/>
      <c r="C234" s="152" t="s">
        <v>326</v>
      </c>
      <c r="D234" s="152" t="s">
        <v>127</v>
      </c>
      <c r="E234" s="153" t="s">
        <v>327</v>
      </c>
      <c r="F234" s="154" t="s">
        <v>328</v>
      </c>
      <c r="G234" s="155" t="s">
        <v>260</v>
      </c>
      <c r="H234" s="156">
        <v>850.884</v>
      </c>
      <c r="I234" s="157"/>
      <c r="J234" s="158">
        <f>ROUND(I234*H234,2)</f>
        <v>0</v>
      </c>
      <c r="K234" s="154" t="s">
        <v>151</v>
      </c>
      <c r="L234" s="35"/>
      <c r="M234" s="159" t="s">
        <v>3</v>
      </c>
      <c r="N234" s="160" t="s">
        <v>45</v>
      </c>
      <c r="O234" s="55"/>
      <c r="P234" s="161">
        <f>O234*H234</f>
        <v>0</v>
      </c>
      <c r="Q234" s="161">
        <v>0</v>
      </c>
      <c r="R234" s="161">
        <f>Q234*H234</f>
        <v>0</v>
      </c>
      <c r="S234" s="161">
        <v>2</v>
      </c>
      <c r="T234" s="162">
        <f>S234*H234</f>
        <v>1701.768</v>
      </c>
      <c r="U234" s="34"/>
      <c r="V234" s="34"/>
      <c r="W234" s="34"/>
      <c r="X234" s="34"/>
      <c r="Y234" s="34"/>
      <c r="Z234" s="34"/>
      <c r="AA234" s="34"/>
      <c r="AB234" s="34"/>
      <c r="AC234" s="34"/>
      <c r="AD234" s="34"/>
      <c r="AE234" s="34"/>
      <c r="AR234" s="163" t="s">
        <v>131</v>
      </c>
      <c r="AT234" s="163" t="s">
        <v>127</v>
      </c>
      <c r="AU234" s="163" t="s">
        <v>84</v>
      </c>
      <c r="AY234" s="19" t="s">
        <v>126</v>
      </c>
      <c r="BE234" s="164">
        <f>IF(N234="základní",J234,0)</f>
        <v>0</v>
      </c>
      <c r="BF234" s="164">
        <f>IF(N234="snížená",J234,0)</f>
        <v>0</v>
      </c>
      <c r="BG234" s="164">
        <f>IF(N234="zákl. přenesená",J234,0)</f>
        <v>0</v>
      </c>
      <c r="BH234" s="164">
        <f>IF(N234="sníž. přenesená",J234,0)</f>
        <v>0</v>
      </c>
      <c r="BI234" s="164">
        <f>IF(N234="nulová",J234,0)</f>
        <v>0</v>
      </c>
      <c r="BJ234" s="19" t="s">
        <v>82</v>
      </c>
      <c r="BK234" s="164">
        <f>ROUND(I234*H234,2)</f>
        <v>0</v>
      </c>
      <c r="BL234" s="19" t="s">
        <v>131</v>
      </c>
      <c r="BM234" s="163" t="s">
        <v>329</v>
      </c>
    </row>
    <row r="235" spans="1:47" s="2" customFormat="1" ht="11.25">
      <c r="A235" s="34"/>
      <c r="B235" s="35"/>
      <c r="C235" s="34"/>
      <c r="D235" s="165" t="s">
        <v>133</v>
      </c>
      <c r="E235" s="34"/>
      <c r="F235" s="166" t="s">
        <v>330</v>
      </c>
      <c r="G235" s="34"/>
      <c r="H235" s="34"/>
      <c r="I235" s="93"/>
      <c r="J235" s="34"/>
      <c r="K235" s="34"/>
      <c r="L235" s="35"/>
      <c r="M235" s="167"/>
      <c r="N235" s="168"/>
      <c r="O235" s="55"/>
      <c r="P235" s="55"/>
      <c r="Q235" s="55"/>
      <c r="R235" s="55"/>
      <c r="S235" s="55"/>
      <c r="T235" s="56"/>
      <c r="U235" s="34"/>
      <c r="V235" s="34"/>
      <c r="W235" s="34"/>
      <c r="X235" s="34"/>
      <c r="Y235" s="34"/>
      <c r="Z235" s="34"/>
      <c r="AA235" s="34"/>
      <c r="AB235" s="34"/>
      <c r="AC235" s="34"/>
      <c r="AD235" s="34"/>
      <c r="AE235" s="34"/>
      <c r="AT235" s="19" t="s">
        <v>133</v>
      </c>
      <c r="AU235" s="19" t="s">
        <v>84</v>
      </c>
    </row>
    <row r="236" spans="2:51" s="14" customFormat="1" ht="11.25">
      <c r="B236" s="177"/>
      <c r="D236" s="165" t="s">
        <v>137</v>
      </c>
      <c r="E236" s="178" t="s">
        <v>3</v>
      </c>
      <c r="F236" s="179" t="s">
        <v>331</v>
      </c>
      <c r="H236" s="180">
        <v>10.876</v>
      </c>
      <c r="I236" s="181"/>
      <c r="L236" s="177"/>
      <c r="M236" s="182"/>
      <c r="N236" s="183"/>
      <c r="O236" s="183"/>
      <c r="P236" s="183"/>
      <c r="Q236" s="183"/>
      <c r="R236" s="183"/>
      <c r="S236" s="183"/>
      <c r="T236" s="184"/>
      <c r="AT236" s="178" t="s">
        <v>137</v>
      </c>
      <c r="AU236" s="178" t="s">
        <v>84</v>
      </c>
      <c r="AV236" s="14" t="s">
        <v>84</v>
      </c>
      <c r="AW236" s="14" t="s">
        <v>35</v>
      </c>
      <c r="AX236" s="14" t="s">
        <v>74</v>
      </c>
      <c r="AY236" s="178" t="s">
        <v>126</v>
      </c>
    </row>
    <row r="237" spans="2:51" s="14" customFormat="1" ht="11.25">
      <c r="B237" s="177"/>
      <c r="D237" s="165" t="s">
        <v>137</v>
      </c>
      <c r="E237" s="178" t="s">
        <v>3</v>
      </c>
      <c r="F237" s="179" t="s">
        <v>332</v>
      </c>
      <c r="H237" s="180">
        <v>16.546</v>
      </c>
      <c r="I237" s="181"/>
      <c r="L237" s="177"/>
      <c r="M237" s="182"/>
      <c r="N237" s="183"/>
      <c r="O237" s="183"/>
      <c r="P237" s="183"/>
      <c r="Q237" s="183"/>
      <c r="R237" s="183"/>
      <c r="S237" s="183"/>
      <c r="T237" s="184"/>
      <c r="AT237" s="178" t="s">
        <v>137</v>
      </c>
      <c r="AU237" s="178" t="s">
        <v>84</v>
      </c>
      <c r="AV237" s="14" t="s">
        <v>84</v>
      </c>
      <c r="AW237" s="14" t="s">
        <v>35</v>
      </c>
      <c r="AX237" s="14" t="s">
        <v>74</v>
      </c>
      <c r="AY237" s="178" t="s">
        <v>126</v>
      </c>
    </row>
    <row r="238" spans="2:51" s="14" customFormat="1" ht="11.25">
      <c r="B238" s="177"/>
      <c r="D238" s="165" t="s">
        <v>137</v>
      </c>
      <c r="E238" s="178" t="s">
        <v>3</v>
      </c>
      <c r="F238" s="179" t="s">
        <v>333</v>
      </c>
      <c r="H238" s="180">
        <v>3.524</v>
      </c>
      <c r="I238" s="181"/>
      <c r="L238" s="177"/>
      <c r="M238" s="182"/>
      <c r="N238" s="183"/>
      <c r="O238" s="183"/>
      <c r="P238" s="183"/>
      <c r="Q238" s="183"/>
      <c r="R238" s="183"/>
      <c r="S238" s="183"/>
      <c r="T238" s="184"/>
      <c r="AT238" s="178" t="s">
        <v>137</v>
      </c>
      <c r="AU238" s="178" t="s">
        <v>84</v>
      </c>
      <c r="AV238" s="14" t="s">
        <v>84</v>
      </c>
      <c r="AW238" s="14" t="s">
        <v>35</v>
      </c>
      <c r="AX238" s="14" t="s">
        <v>74</v>
      </c>
      <c r="AY238" s="178" t="s">
        <v>126</v>
      </c>
    </row>
    <row r="239" spans="2:51" s="14" customFormat="1" ht="11.25">
      <c r="B239" s="177"/>
      <c r="D239" s="165" t="s">
        <v>137</v>
      </c>
      <c r="E239" s="178" t="s">
        <v>3</v>
      </c>
      <c r="F239" s="179" t="s">
        <v>334</v>
      </c>
      <c r="H239" s="180">
        <v>4.815</v>
      </c>
      <c r="I239" s="181"/>
      <c r="L239" s="177"/>
      <c r="M239" s="182"/>
      <c r="N239" s="183"/>
      <c r="O239" s="183"/>
      <c r="P239" s="183"/>
      <c r="Q239" s="183"/>
      <c r="R239" s="183"/>
      <c r="S239" s="183"/>
      <c r="T239" s="184"/>
      <c r="AT239" s="178" t="s">
        <v>137</v>
      </c>
      <c r="AU239" s="178" t="s">
        <v>84</v>
      </c>
      <c r="AV239" s="14" t="s">
        <v>84</v>
      </c>
      <c r="AW239" s="14" t="s">
        <v>35</v>
      </c>
      <c r="AX239" s="14" t="s">
        <v>74</v>
      </c>
      <c r="AY239" s="178" t="s">
        <v>126</v>
      </c>
    </row>
    <row r="240" spans="2:51" s="16" customFormat="1" ht="11.25">
      <c r="B240" s="195"/>
      <c r="D240" s="165" t="s">
        <v>137</v>
      </c>
      <c r="E240" s="196" t="s">
        <v>3</v>
      </c>
      <c r="F240" s="197" t="s">
        <v>277</v>
      </c>
      <c r="H240" s="198">
        <v>35.760999999999996</v>
      </c>
      <c r="I240" s="199"/>
      <c r="L240" s="195"/>
      <c r="M240" s="200"/>
      <c r="N240" s="201"/>
      <c r="O240" s="201"/>
      <c r="P240" s="201"/>
      <c r="Q240" s="201"/>
      <c r="R240" s="201"/>
      <c r="S240" s="201"/>
      <c r="T240" s="202"/>
      <c r="AT240" s="196" t="s">
        <v>137</v>
      </c>
      <c r="AU240" s="196" t="s">
        <v>84</v>
      </c>
      <c r="AV240" s="16" t="s">
        <v>159</v>
      </c>
      <c r="AW240" s="16" t="s">
        <v>35</v>
      </c>
      <c r="AX240" s="16" t="s">
        <v>74</v>
      </c>
      <c r="AY240" s="196" t="s">
        <v>126</v>
      </c>
    </row>
    <row r="241" spans="2:51" s="14" customFormat="1" ht="11.25">
      <c r="B241" s="177"/>
      <c r="D241" s="165" t="s">
        <v>137</v>
      </c>
      <c r="E241" s="178" t="s">
        <v>3</v>
      </c>
      <c r="F241" s="179" t="s">
        <v>335</v>
      </c>
      <c r="H241" s="180">
        <v>13.818</v>
      </c>
      <c r="I241" s="181"/>
      <c r="L241" s="177"/>
      <c r="M241" s="182"/>
      <c r="N241" s="183"/>
      <c r="O241" s="183"/>
      <c r="P241" s="183"/>
      <c r="Q241" s="183"/>
      <c r="R241" s="183"/>
      <c r="S241" s="183"/>
      <c r="T241" s="184"/>
      <c r="AT241" s="178" t="s">
        <v>137</v>
      </c>
      <c r="AU241" s="178" t="s">
        <v>84</v>
      </c>
      <c r="AV241" s="14" t="s">
        <v>84</v>
      </c>
      <c r="AW241" s="14" t="s">
        <v>35</v>
      </c>
      <c r="AX241" s="14" t="s">
        <v>74</v>
      </c>
      <c r="AY241" s="178" t="s">
        <v>126</v>
      </c>
    </row>
    <row r="242" spans="2:51" s="14" customFormat="1" ht="11.25">
      <c r="B242" s="177"/>
      <c r="D242" s="165" t="s">
        <v>137</v>
      </c>
      <c r="E242" s="178" t="s">
        <v>3</v>
      </c>
      <c r="F242" s="179" t="s">
        <v>336</v>
      </c>
      <c r="H242" s="180">
        <v>549.099</v>
      </c>
      <c r="I242" s="181"/>
      <c r="L242" s="177"/>
      <c r="M242" s="182"/>
      <c r="N242" s="183"/>
      <c r="O242" s="183"/>
      <c r="P242" s="183"/>
      <c r="Q242" s="183"/>
      <c r="R242" s="183"/>
      <c r="S242" s="183"/>
      <c r="T242" s="184"/>
      <c r="AT242" s="178" t="s">
        <v>137</v>
      </c>
      <c r="AU242" s="178" t="s">
        <v>84</v>
      </c>
      <c r="AV242" s="14" t="s">
        <v>84</v>
      </c>
      <c r="AW242" s="14" t="s">
        <v>35</v>
      </c>
      <c r="AX242" s="14" t="s">
        <v>74</v>
      </c>
      <c r="AY242" s="178" t="s">
        <v>126</v>
      </c>
    </row>
    <row r="243" spans="2:51" s="14" customFormat="1" ht="11.25">
      <c r="B243" s="177"/>
      <c r="D243" s="165" t="s">
        <v>137</v>
      </c>
      <c r="E243" s="178" t="s">
        <v>3</v>
      </c>
      <c r="F243" s="179" t="s">
        <v>337</v>
      </c>
      <c r="H243" s="180">
        <v>252.206</v>
      </c>
      <c r="I243" s="181"/>
      <c r="L243" s="177"/>
      <c r="M243" s="182"/>
      <c r="N243" s="183"/>
      <c r="O243" s="183"/>
      <c r="P243" s="183"/>
      <c r="Q243" s="183"/>
      <c r="R243" s="183"/>
      <c r="S243" s="183"/>
      <c r="T243" s="184"/>
      <c r="AT243" s="178" t="s">
        <v>137</v>
      </c>
      <c r="AU243" s="178" t="s">
        <v>84</v>
      </c>
      <c r="AV243" s="14" t="s">
        <v>84</v>
      </c>
      <c r="AW243" s="14" t="s">
        <v>35</v>
      </c>
      <c r="AX243" s="14" t="s">
        <v>74</v>
      </c>
      <c r="AY243" s="178" t="s">
        <v>126</v>
      </c>
    </row>
    <row r="244" spans="2:51" s="16" customFormat="1" ht="11.25">
      <c r="B244" s="195"/>
      <c r="D244" s="165" t="s">
        <v>137</v>
      </c>
      <c r="E244" s="196" t="s">
        <v>3</v>
      </c>
      <c r="F244" s="197" t="s">
        <v>277</v>
      </c>
      <c r="H244" s="198">
        <v>815.123</v>
      </c>
      <c r="I244" s="199"/>
      <c r="L244" s="195"/>
      <c r="M244" s="200"/>
      <c r="N244" s="201"/>
      <c r="O244" s="201"/>
      <c r="P244" s="201"/>
      <c r="Q244" s="201"/>
      <c r="R244" s="201"/>
      <c r="S244" s="201"/>
      <c r="T244" s="202"/>
      <c r="AT244" s="196" t="s">
        <v>137</v>
      </c>
      <c r="AU244" s="196" t="s">
        <v>84</v>
      </c>
      <c r="AV244" s="16" t="s">
        <v>159</v>
      </c>
      <c r="AW244" s="16" t="s">
        <v>35</v>
      </c>
      <c r="AX244" s="16" t="s">
        <v>74</v>
      </c>
      <c r="AY244" s="196" t="s">
        <v>126</v>
      </c>
    </row>
    <row r="245" spans="2:51" s="15" customFormat="1" ht="11.25">
      <c r="B245" s="185"/>
      <c r="D245" s="165" t="s">
        <v>137</v>
      </c>
      <c r="E245" s="186" t="s">
        <v>3</v>
      </c>
      <c r="F245" s="187" t="s">
        <v>148</v>
      </c>
      <c r="H245" s="188">
        <v>850.884</v>
      </c>
      <c r="I245" s="189"/>
      <c r="L245" s="185"/>
      <c r="M245" s="190"/>
      <c r="N245" s="191"/>
      <c r="O245" s="191"/>
      <c r="P245" s="191"/>
      <c r="Q245" s="191"/>
      <c r="R245" s="191"/>
      <c r="S245" s="191"/>
      <c r="T245" s="192"/>
      <c r="AT245" s="186" t="s">
        <v>137</v>
      </c>
      <c r="AU245" s="186" t="s">
        <v>84</v>
      </c>
      <c r="AV245" s="15" t="s">
        <v>131</v>
      </c>
      <c r="AW245" s="15" t="s">
        <v>35</v>
      </c>
      <c r="AX245" s="15" t="s">
        <v>82</v>
      </c>
      <c r="AY245" s="186" t="s">
        <v>126</v>
      </c>
    </row>
    <row r="246" spans="2:63" s="12" customFormat="1" ht="25.9" customHeight="1">
      <c r="B246" s="140"/>
      <c r="D246" s="141" t="s">
        <v>73</v>
      </c>
      <c r="E246" s="142" t="s">
        <v>94</v>
      </c>
      <c r="F246" s="142" t="s">
        <v>338</v>
      </c>
      <c r="I246" s="143"/>
      <c r="J246" s="144">
        <f>BK246</f>
        <v>0</v>
      </c>
      <c r="L246" s="140"/>
      <c r="M246" s="203"/>
      <c r="N246" s="204"/>
      <c r="O246" s="204"/>
      <c r="P246" s="205">
        <v>0</v>
      </c>
      <c r="Q246" s="204"/>
      <c r="R246" s="205">
        <v>0</v>
      </c>
      <c r="S246" s="204"/>
      <c r="T246" s="206">
        <v>0</v>
      </c>
      <c r="AR246" s="141" t="s">
        <v>171</v>
      </c>
      <c r="AT246" s="149" t="s">
        <v>73</v>
      </c>
      <c r="AU246" s="149" t="s">
        <v>74</v>
      </c>
      <c r="AY246" s="141" t="s">
        <v>126</v>
      </c>
      <c r="BK246" s="150">
        <v>0</v>
      </c>
    </row>
    <row r="247" spans="1:31" s="2" customFormat="1" ht="6.95" customHeight="1">
      <c r="A247" s="34"/>
      <c r="B247" s="44"/>
      <c r="C247" s="45"/>
      <c r="D247" s="45"/>
      <c r="E247" s="45"/>
      <c r="F247" s="45"/>
      <c r="G247" s="45"/>
      <c r="H247" s="45"/>
      <c r="I247" s="113"/>
      <c r="J247" s="45"/>
      <c r="K247" s="45"/>
      <c r="L247" s="35"/>
      <c r="M247" s="34"/>
      <c r="O247" s="34"/>
      <c r="P247" s="34"/>
      <c r="Q247" s="34"/>
      <c r="R247" s="34"/>
      <c r="S247" s="34"/>
      <c r="T247" s="34"/>
      <c r="U247" s="34"/>
      <c r="V247" s="34"/>
      <c r="W247" s="34"/>
      <c r="X247" s="34"/>
      <c r="Y247" s="34"/>
      <c r="Z247" s="34"/>
      <c r="AA247" s="34"/>
      <c r="AB247" s="34"/>
      <c r="AC247" s="34"/>
      <c r="AD247" s="34"/>
      <c r="AE247" s="34"/>
    </row>
  </sheetData>
  <autoFilter ref="C82:K24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87</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339</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ROUND((SUM(BE82:BE201)),2)</f>
        <v>0</v>
      </c>
      <c r="G33" s="34"/>
      <c r="H33" s="34"/>
      <c r="I33" s="105">
        <v>0.21</v>
      </c>
      <c r="J33" s="104">
        <f>ROUND(((SUM(BE82:BE201))*I33),2)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ROUND((SUM(BF82:BF201)),2)</f>
        <v>0</v>
      </c>
      <c r="G34" s="34"/>
      <c r="H34" s="34"/>
      <c r="I34" s="105">
        <v>0.15</v>
      </c>
      <c r="J34" s="104">
        <f>ROUND(((SUM(BF82:BF201))*I34),2)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ROUND((SUM(BG82:BG201)),2)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ROUND((SUM(BH82:BH201)),2)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ROUND((SUM(BI82:BI201)),2)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SO 02 - Sklad</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J82</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J83</f>
        <v>0</v>
      </c>
      <c r="L60" s="119"/>
    </row>
    <row r="61" spans="2:12" s="10" customFormat="1" ht="19.9" customHeight="1">
      <c r="B61" s="124"/>
      <c r="D61" s="125" t="s">
        <v>108</v>
      </c>
      <c r="E61" s="126"/>
      <c r="F61" s="126"/>
      <c r="G61" s="126"/>
      <c r="H61" s="126"/>
      <c r="I61" s="127"/>
      <c r="J61" s="128">
        <f>J111</f>
        <v>0</v>
      </c>
      <c r="L61" s="124"/>
    </row>
    <row r="62" spans="2:12" s="10" customFormat="1" ht="19.9" customHeight="1">
      <c r="B62" s="124"/>
      <c r="D62" s="125" t="s">
        <v>109</v>
      </c>
      <c r="E62" s="126"/>
      <c r="F62" s="126"/>
      <c r="G62" s="126"/>
      <c r="H62" s="126"/>
      <c r="I62" s="127"/>
      <c r="J62" s="128">
        <f>J117</f>
        <v>0</v>
      </c>
      <c r="L62" s="124"/>
    </row>
    <row r="63" spans="1:31" s="2" customFormat="1" ht="21.75" customHeight="1">
      <c r="A63" s="34"/>
      <c r="B63" s="35"/>
      <c r="C63" s="34"/>
      <c r="D63" s="34"/>
      <c r="E63" s="34"/>
      <c r="F63" s="34"/>
      <c r="G63" s="34"/>
      <c r="H63" s="34"/>
      <c r="I63" s="93"/>
      <c r="J63" s="34"/>
      <c r="K63" s="34"/>
      <c r="L63" s="94"/>
      <c r="S63" s="34"/>
      <c r="T63" s="34"/>
      <c r="U63" s="34"/>
      <c r="V63" s="34"/>
      <c r="W63" s="34"/>
      <c r="X63" s="34"/>
      <c r="Y63" s="34"/>
      <c r="Z63" s="34"/>
      <c r="AA63" s="34"/>
      <c r="AB63" s="34"/>
      <c r="AC63" s="34"/>
      <c r="AD63" s="34"/>
      <c r="AE63" s="34"/>
    </row>
    <row r="64" spans="1:31" s="2" customFormat="1" ht="6.95" customHeight="1">
      <c r="A64" s="34"/>
      <c r="B64" s="44"/>
      <c r="C64" s="45"/>
      <c r="D64" s="45"/>
      <c r="E64" s="45"/>
      <c r="F64" s="45"/>
      <c r="G64" s="45"/>
      <c r="H64" s="45"/>
      <c r="I64" s="113"/>
      <c r="J64" s="45"/>
      <c r="K64" s="45"/>
      <c r="L64" s="94"/>
      <c r="S64" s="34"/>
      <c r="T64" s="34"/>
      <c r="U64" s="34"/>
      <c r="V64" s="34"/>
      <c r="W64" s="34"/>
      <c r="X64" s="34"/>
      <c r="Y64" s="34"/>
      <c r="Z64" s="34"/>
      <c r="AA64" s="34"/>
      <c r="AB64" s="34"/>
      <c r="AC64" s="34"/>
      <c r="AD64" s="34"/>
      <c r="AE64" s="34"/>
    </row>
    <row r="68" spans="1:31" s="2" customFormat="1" ht="6.95" customHeight="1">
      <c r="A68" s="34"/>
      <c r="B68" s="46"/>
      <c r="C68" s="47"/>
      <c r="D68" s="47"/>
      <c r="E68" s="47"/>
      <c r="F68" s="47"/>
      <c r="G68" s="47"/>
      <c r="H68" s="47"/>
      <c r="I68" s="114"/>
      <c r="J68" s="47"/>
      <c r="K68" s="47"/>
      <c r="L68" s="94"/>
      <c r="S68" s="34"/>
      <c r="T68" s="34"/>
      <c r="U68" s="34"/>
      <c r="V68" s="34"/>
      <c r="W68" s="34"/>
      <c r="X68" s="34"/>
      <c r="Y68" s="34"/>
      <c r="Z68" s="34"/>
      <c r="AA68" s="34"/>
      <c r="AB68" s="34"/>
      <c r="AC68" s="34"/>
      <c r="AD68" s="34"/>
      <c r="AE68" s="34"/>
    </row>
    <row r="69" spans="1:31" s="2" customFormat="1" ht="24.95" customHeight="1">
      <c r="A69" s="34"/>
      <c r="B69" s="35"/>
      <c r="C69" s="23" t="s">
        <v>111</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35"/>
      <c r="C70" s="34"/>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17</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40" t="str">
        <f>E7</f>
        <v>Demolice zemědělských staveb</v>
      </c>
      <c r="F72" s="341"/>
      <c r="G72" s="341"/>
      <c r="H72" s="341"/>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9" t="s">
        <v>101</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6.5" customHeight="1">
      <c r="A74" s="34"/>
      <c r="B74" s="35"/>
      <c r="C74" s="34"/>
      <c r="D74" s="34"/>
      <c r="E74" s="302" t="str">
        <f>E9</f>
        <v>SO 02 - Sklad</v>
      </c>
      <c r="F74" s="342"/>
      <c r="G74" s="342"/>
      <c r="H74" s="342"/>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21</v>
      </c>
      <c r="D76" s="34"/>
      <c r="E76" s="34"/>
      <c r="F76" s="27" t="str">
        <f>F12</f>
        <v>Hradiště</v>
      </c>
      <c r="G76" s="34"/>
      <c r="H76" s="34"/>
      <c r="I76" s="95" t="s">
        <v>23</v>
      </c>
      <c r="J76" s="52" t="str">
        <f>IF(J12="","",J12)</f>
        <v>5. 8. 2020</v>
      </c>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5.2" customHeight="1">
      <c r="A78" s="34"/>
      <c r="B78" s="35"/>
      <c r="C78" s="29" t="s">
        <v>25</v>
      </c>
      <c r="D78" s="34"/>
      <c r="E78" s="34"/>
      <c r="F78" s="27" t="str">
        <f>E15</f>
        <v>Státní pozemkový úřad</v>
      </c>
      <c r="G78" s="34"/>
      <c r="H78" s="34"/>
      <c r="I78" s="95" t="s">
        <v>31</v>
      </c>
      <c r="J78" s="32" t="str">
        <f>E21</f>
        <v>CreoPlan s.r.o.</v>
      </c>
      <c r="K78" s="34"/>
      <c r="L78" s="94"/>
      <c r="S78" s="34"/>
      <c r="T78" s="34"/>
      <c r="U78" s="34"/>
      <c r="V78" s="34"/>
      <c r="W78" s="34"/>
      <c r="X78" s="34"/>
      <c r="Y78" s="34"/>
      <c r="Z78" s="34"/>
      <c r="AA78" s="34"/>
      <c r="AB78" s="34"/>
      <c r="AC78" s="34"/>
      <c r="AD78" s="34"/>
      <c r="AE78" s="34"/>
    </row>
    <row r="79" spans="1:31" s="2" customFormat="1" ht="25.7" customHeight="1">
      <c r="A79" s="34"/>
      <c r="B79" s="35"/>
      <c r="C79" s="29" t="s">
        <v>29</v>
      </c>
      <c r="D79" s="34"/>
      <c r="E79" s="34"/>
      <c r="F79" s="27" t="str">
        <f>IF(E18="","",E18)</f>
        <v>Vyplň údaj</v>
      </c>
      <c r="G79" s="34"/>
      <c r="H79" s="34"/>
      <c r="I79" s="95" t="s">
        <v>36</v>
      </c>
      <c r="J79" s="32" t="str">
        <f>E24</f>
        <v>Ing. Monika Bartoňková</v>
      </c>
      <c r="K79" s="34"/>
      <c r="L79" s="94"/>
      <c r="S79" s="34"/>
      <c r="T79" s="34"/>
      <c r="U79" s="34"/>
      <c r="V79" s="34"/>
      <c r="W79" s="34"/>
      <c r="X79" s="34"/>
      <c r="Y79" s="34"/>
      <c r="Z79" s="34"/>
      <c r="AA79" s="34"/>
      <c r="AB79" s="34"/>
      <c r="AC79" s="34"/>
      <c r="AD79" s="34"/>
      <c r="AE79" s="34"/>
    </row>
    <row r="80" spans="1:31" s="2" customFormat="1" ht="10.3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11" customFormat="1" ht="29.25" customHeight="1">
      <c r="A81" s="129"/>
      <c r="B81" s="130"/>
      <c r="C81" s="131" t="s">
        <v>112</v>
      </c>
      <c r="D81" s="132" t="s">
        <v>59</v>
      </c>
      <c r="E81" s="132" t="s">
        <v>55</v>
      </c>
      <c r="F81" s="132" t="s">
        <v>56</v>
      </c>
      <c r="G81" s="132" t="s">
        <v>113</v>
      </c>
      <c r="H81" s="132" t="s">
        <v>114</v>
      </c>
      <c r="I81" s="133" t="s">
        <v>115</v>
      </c>
      <c r="J81" s="132" t="s">
        <v>105</v>
      </c>
      <c r="K81" s="134" t="s">
        <v>116</v>
      </c>
      <c r="L81" s="135"/>
      <c r="M81" s="59" t="s">
        <v>3</v>
      </c>
      <c r="N81" s="60" t="s">
        <v>44</v>
      </c>
      <c r="O81" s="60" t="s">
        <v>117</v>
      </c>
      <c r="P81" s="60" t="s">
        <v>118</v>
      </c>
      <c r="Q81" s="60" t="s">
        <v>119</v>
      </c>
      <c r="R81" s="60" t="s">
        <v>120</v>
      </c>
      <c r="S81" s="60" t="s">
        <v>121</v>
      </c>
      <c r="T81" s="61" t="s">
        <v>122</v>
      </c>
      <c r="U81" s="129"/>
      <c r="V81" s="129"/>
      <c r="W81" s="129"/>
      <c r="X81" s="129"/>
      <c r="Y81" s="129"/>
      <c r="Z81" s="129"/>
      <c r="AA81" s="129"/>
      <c r="AB81" s="129"/>
      <c r="AC81" s="129"/>
      <c r="AD81" s="129"/>
      <c r="AE81" s="129"/>
    </row>
    <row r="82" spans="1:63" s="2" customFormat="1" ht="22.9" customHeight="1">
      <c r="A82" s="34"/>
      <c r="B82" s="35"/>
      <c r="C82" s="66" t="s">
        <v>123</v>
      </c>
      <c r="D82" s="34"/>
      <c r="E82" s="34"/>
      <c r="F82" s="34"/>
      <c r="G82" s="34"/>
      <c r="H82" s="34"/>
      <c r="I82" s="93"/>
      <c r="J82" s="136">
        <f>BK82</f>
        <v>0</v>
      </c>
      <c r="K82" s="34"/>
      <c r="L82" s="35"/>
      <c r="M82" s="62"/>
      <c r="N82" s="53"/>
      <c r="O82" s="63"/>
      <c r="P82" s="137">
        <f>P83</f>
        <v>0</v>
      </c>
      <c r="Q82" s="63"/>
      <c r="R82" s="137">
        <f>R83</f>
        <v>0</v>
      </c>
      <c r="S82" s="63"/>
      <c r="T82" s="138">
        <f>T83</f>
        <v>138.923451</v>
      </c>
      <c r="U82" s="34"/>
      <c r="V82" s="34"/>
      <c r="W82" s="34"/>
      <c r="X82" s="34"/>
      <c r="Y82" s="34"/>
      <c r="Z82" s="34"/>
      <c r="AA82" s="34"/>
      <c r="AB82" s="34"/>
      <c r="AC82" s="34"/>
      <c r="AD82" s="34"/>
      <c r="AE82" s="34"/>
      <c r="AT82" s="19" t="s">
        <v>73</v>
      </c>
      <c r="AU82" s="19" t="s">
        <v>106</v>
      </c>
      <c r="BK82" s="139">
        <f>BK83</f>
        <v>0</v>
      </c>
    </row>
    <row r="83" spans="2:63" s="12" customFormat="1" ht="25.9" customHeight="1">
      <c r="B83" s="140"/>
      <c r="D83" s="141" t="s">
        <v>73</v>
      </c>
      <c r="E83" s="142" t="s">
        <v>124</v>
      </c>
      <c r="F83" s="142" t="s">
        <v>125</v>
      </c>
      <c r="I83" s="143"/>
      <c r="J83" s="144">
        <f>BK83</f>
        <v>0</v>
      </c>
      <c r="L83" s="140"/>
      <c r="M83" s="145"/>
      <c r="N83" s="146"/>
      <c r="O83" s="146"/>
      <c r="P83" s="147">
        <f>P84+SUM(P85:P111)+P117</f>
        <v>0</v>
      </c>
      <c r="Q83" s="146"/>
      <c r="R83" s="147">
        <f>R84+SUM(R85:R111)+R117</f>
        <v>0</v>
      </c>
      <c r="S83" s="146"/>
      <c r="T83" s="148">
        <f>T84+SUM(T85:T111)+T117</f>
        <v>138.923451</v>
      </c>
      <c r="AR83" s="141" t="s">
        <v>82</v>
      </c>
      <c r="AT83" s="149" t="s">
        <v>73</v>
      </c>
      <c r="AU83" s="149" t="s">
        <v>74</v>
      </c>
      <c r="AY83" s="141" t="s">
        <v>126</v>
      </c>
      <c r="BK83" s="150">
        <f>BK84+SUM(BK85:BK111)+BK117</f>
        <v>0</v>
      </c>
    </row>
    <row r="84" spans="1:65" s="2" customFormat="1" ht="16.5" customHeight="1">
      <c r="A84" s="34"/>
      <c r="B84" s="151"/>
      <c r="C84" s="152" t="s">
        <v>82</v>
      </c>
      <c r="D84" s="152" t="s">
        <v>127</v>
      </c>
      <c r="E84" s="153" t="s">
        <v>149</v>
      </c>
      <c r="F84" s="154" t="s">
        <v>150</v>
      </c>
      <c r="G84" s="155" t="s">
        <v>130</v>
      </c>
      <c r="H84" s="156">
        <v>5923.06</v>
      </c>
      <c r="I84" s="157"/>
      <c r="J84" s="158">
        <f>ROUND(I84*H84,2)</f>
        <v>0</v>
      </c>
      <c r="K84" s="154" t="s">
        <v>151</v>
      </c>
      <c r="L84" s="35"/>
      <c r="M84" s="159" t="s">
        <v>3</v>
      </c>
      <c r="N84" s="160" t="s">
        <v>45</v>
      </c>
      <c r="O84" s="55"/>
      <c r="P84" s="161">
        <f>O84*H84</f>
        <v>0</v>
      </c>
      <c r="Q84" s="161">
        <v>0</v>
      </c>
      <c r="R84" s="161">
        <f>Q84*H84</f>
        <v>0</v>
      </c>
      <c r="S84" s="161">
        <v>0</v>
      </c>
      <c r="T84" s="162">
        <f>S84*H84</f>
        <v>0</v>
      </c>
      <c r="U84" s="34"/>
      <c r="V84" s="34"/>
      <c r="W84" s="34"/>
      <c r="X84" s="34"/>
      <c r="Y84" s="34"/>
      <c r="Z84" s="34"/>
      <c r="AA84" s="34"/>
      <c r="AB84" s="34"/>
      <c r="AC84" s="34"/>
      <c r="AD84" s="34"/>
      <c r="AE84" s="34"/>
      <c r="AR84" s="163" t="s">
        <v>131</v>
      </c>
      <c r="AT84" s="163" t="s">
        <v>127</v>
      </c>
      <c r="AU84" s="163" t="s">
        <v>82</v>
      </c>
      <c r="AY84" s="19" t="s">
        <v>126</v>
      </c>
      <c r="BE84" s="164">
        <f>IF(N84="základní",J84,0)</f>
        <v>0</v>
      </c>
      <c r="BF84" s="164">
        <f>IF(N84="snížená",J84,0)</f>
        <v>0</v>
      </c>
      <c r="BG84" s="164">
        <f>IF(N84="zákl. přenesená",J84,0)</f>
        <v>0</v>
      </c>
      <c r="BH84" s="164">
        <f>IF(N84="sníž. přenesená",J84,0)</f>
        <v>0</v>
      </c>
      <c r="BI84" s="164">
        <f>IF(N84="nulová",J84,0)</f>
        <v>0</v>
      </c>
      <c r="BJ84" s="19" t="s">
        <v>82</v>
      </c>
      <c r="BK84" s="164">
        <f>ROUND(I84*H84,2)</f>
        <v>0</v>
      </c>
      <c r="BL84" s="19" t="s">
        <v>131</v>
      </c>
      <c r="BM84" s="163" t="s">
        <v>340</v>
      </c>
    </row>
    <row r="85" spans="1:47" s="2" customFormat="1" ht="11.25">
      <c r="A85" s="34"/>
      <c r="B85" s="35"/>
      <c r="C85" s="34"/>
      <c r="D85" s="165" t="s">
        <v>133</v>
      </c>
      <c r="E85" s="34"/>
      <c r="F85" s="166" t="s">
        <v>153</v>
      </c>
      <c r="G85" s="34"/>
      <c r="H85" s="34"/>
      <c r="I85" s="93"/>
      <c r="J85" s="34"/>
      <c r="K85" s="34"/>
      <c r="L85" s="35"/>
      <c r="M85" s="167"/>
      <c r="N85" s="168"/>
      <c r="O85" s="55"/>
      <c r="P85" s="55"/>
      <c r="Q85" s="55"/>
      <c r="R85" s="55"/>
      <c r="S85" s="55"/>
      <c r="T85" s="56"/>
      <c r="U85" s="34"/>
      <c r="V85" s="34"/>
      <c r="W85" s="34"/>
      <c r="X85" s="34"/>
      <c r="Y85" s="34"/>
      <c r="Z85" s="34"/>
      <c r="AA85" s="34"/>
      <c r="AB85" s="34"/>
      <c r="AC85" s="34"/>
      <c r="AD85" s="34"/>
      <c r="AE85" s="34"/>
      <c r="AT85" s="19" t="s">
        <v>133</v>
      </c>
      <c r="AU85" s="19" t="s">
        <v>82</v>
      </c>
    </row>
    <row r="86" spans="1:47" s="2" customFormat="1" ht="29.25">
      <c r="A86" s="34"/>
      <c r="B86" s="35"/>
      <c r="C86" s="34"/>
      <c r="D86" s="165" t="s">
        <v>135</v>
      </c>
      <c r="E86" s="34"/>
      <c r="F86" s="169" t="s">
        <v>136</v>
      </c>
      <c r="G86" s="34"/>
      <c r="H86" s="34"/>
      <c r="I86" s="93"/>
      <c r="J86" s="34"/>
      <c r="K86" s="34"/>
      <c r="L86" s="35"/>
      <c r="M86" s="167"/>
      <c r="N86" s="168"/>
      <c r="O86" s="55"/>
      <c r="P86" s="55"/>
      <c r="Q86" s="55"/>
      <c r="R86" s="55"/>
      <c r="S86" s="55"/>
      <c r="T86" s="56"/>
      <c r="U86" s="34"/>
      <c r="V86" s="34"/>
      <c r="W86" s="34"/>
      <c r="X86" s="34"/>
      <c r="Y86" s="34"/>
      <c r="Z86" s="34"/>
      <c r="AA86" s="34"/>
      <c r="AB86" s="34"/>
      <c r="AC86" s="34"/>
      <c r="AD86" s="34"/>
      <c r="AE86" s="34"/>
      <c r="AT86" s="19" t="s">
        <v>135</v>
      </c>
      <c r="AU86" s="19" t="s">
        <v>82</v>
      </c>
    </row>
    <row r="87" spans="2:51" s="14" customFormat="1" ht="11.25">
      <c r="B87" s="177"/>
      <c r="D87" s="165" t="s">
        <v>137</v>
      </c>
      <c r="E87" s="178" t="s">
        <v>3</v>
      </c>
      <c r="F87" s="179" t="s">
        <v>341</v>
      </c>
      <c r="H87" s="180">
        <v>2124.54</v>
      </c>
      <c r="I87" s="181"/>
      <c r="L87" s="177"/>
      <c r="M87" s="182"/>
      <c r="N87" s="183"/>
      <c r="O87" s="183"/>
      <c r="P87" s="183"/>
      <c r="Q87" s="183"/>
      <c r="R87" s="183"/>
      <c r="S87" s="183"/>
      <c r="T87" s="184"/>
      <c r="AT87" s="178" t="s">
        <v>137</v>
      </c>
      <c r="AU87" s="178" t="s">
        <v>82</v>
      </c>
      <c r="AV87" s="14" t="s">
        <v>84</v>
      </c>
      <c r="AW87" s="14" t="s">
        <v>35</v>
      </c>
      <c r="AX87" s="14" t="s">
        <v>74</v>
      </c>
      <c r="AY87" s="178" t="s">
        <v>126</v>
      </c>
    </row>
    <row r="88" spans="2:51" s="14" customFormat="1" ht="11.25">
      <c r="B88" s="177"/>
      <c r="D88" s="165" t="s">
        <v>137</v>
      </c>
      <c r="E88" s="178" t="s">
        <v>3</v>
      </c>
      <c r="F88" s="179" t="s">
        <v>342</v>
      </c>
      <c r="H88" s="180">
        <v>3698.52</v>
      </c>
      <c r="I88" s="181"/>
      <c r="L88" s="177"/>
      <c r="M88" s="182"/>
      <c r="N88" s="183"/>
      <c r="O88" s="183"/>
      <c r="P88" s="183"/>
      <c r="Q88" s="183"/>
      <c r="R88" s="183"/>
      <c r="S88" s="183"/>
      <c r="T88" s="184"/>
      <c r="AT88" s="178" t="s">
        <v>137</v>
      </c>
      <c r="AU88" s="178" t="s">
        <v>82</v>
      </c>
      <c r="AV88" s="14" t="s">
        <v>84</v>
      </c>
      <c r="AW88" s="14" t="s">
        <v>35</v>
      </c>
      <c r="AX88" s="14" t="s">
        <v>74</v>
      </c>
      <c r="AY88" s="178" t="s">
        <v>126</v>
      </c>
    </row>
    <row r="89" spans="2:51" s="14" customFormat="1" ht="11.25">
      <c r="B89" s="177"/>
      <c r="D89" s="165" t="s">
        <v>137</v>
      </c>
      <c r="E89" s="178" t="s">
        <v>3</v>
      </c>
      <c r="F89" s="179" t="s">
        <v>343</v>
      </c>
      <c r="H89" s="180">
        <v>100</v>
      </c>
      <c r="I89" s="181"/>
      <c r="L89" s="177"/>
      <c r="M89" s="182"/>
      <c r="N89" s="183"/>
      <c r="O89" s="183"/>
      <c r="P89" s="183"/>
      <c r="Q89" s="183"/>
      <c r="R89" s="183"/>
      <c r="S89" s="183"/>
      <c r="T89" s="184"/>
      <c r="AT89" s="178" t="s">
        <v>137</v>
      </c>
      <c r="AU89" s="178" t="s">
        <v>82</v>
      </c>
      <c r="AV89" s="14" t="s">
        <v>84</v>
      </c>
      <c r="AW89" s="14" t="s">
        <v>35</v>
      </c>
      <c r="AX89" s="14" t="s">
        <v>74</v>
      </c>
      <c r="AY89" s="178" t="s">
        <v>126</v>
      </c>
    </row>
    <row r="90" spans="2:51" s="15" customFormat="1" ht="11.25">
      <c r="B90" s="185"/>
      <c r="D90" s="165" t="s">
        <v>137</v>
      </c>
      <c r="E90" s="186" t="s">
        <v>3</v>
      </c>
      <c r="F90" s="187" t="s">
        <v>148</v>
      </c>
      <c r="H90" s="188">
        <v>5923.0599999999995</v>
      </c>
      <c r="I90" s="189"/>
      <c r="L90" s="185"/>
      <c r="M90" s="190"/>
      <c r="N90" s="191"/>
      <c r="O90" s="191"/>
      <c r="P90" s="191"/>
      <c r="Q90" s="191"/>
      <c r="R90" s="191"/>
      <c r="S90" s="191"/>
      <c r="T90" s="192"/>
      <c r="AT90" s="186" t="s">
        <v>137</v>
      </c>
      <c r="AU90" s="186" t="s">
        <v>82</v>
      </c>
      <c r="AV90" s="15" t="s">
        <v>131</v>
      </c>
      <c r="AW90" s="15" t="s">
        <v>35</v>
      </c>
      <c r="AX90" s="15" t="s">
        <v>82</v>
      </c>
      <c r="AY90" s="186" t="s">
        <v>126</v>
      </c>
    </row>
    <row r="91" spans="1:65" s="2" customFormat="1" ht="16.5" customHeight="1">
      <c r="A91" s="34"/>
      <c r="B91" s="151"/>
      <c r="C91" s="152" t="s">
        <v>84</v>
      </c>
      <c r="D91" s="152" t="s">
        <v>127</v>
      </c>
      <c r="E91" s="153" t="s">
        <v>128</v>
      </c>
      <c r="F91" s="154" t="s">
        <v>129</v>
      </c>
      <c r="G91" s="155" t="s">
        <v>130</v>
      </c>
      <c r="H91" s="156">
        <v>296.153</v>
      </c>
      <c r="I91" s="157"/>
      <c r="J91" s="158">
        <f>ROUND(I91*H91,2)</f>
        <v>0</v>
      </c>
      <c r="K91" s="154" t="s">
        <v>3</v>
      </c>
      <c r="L91" s="35"/>
      <c r="M91" s="159" t="s">
        <v>3</v>
      </c>
      <c r="N91" s="160" t="s">
        <v>45</v>
      </c>
      <c r="O91" s="55"/>
      <c r="P91" s="161">
        <f>O91*H91</f>
        <v>0</v>
      </c>
      <c r="Q91" s="161">
        <v>0</v>
      </c>
      <c r="R91" s="161">
        <f>Q91*H91</f>
        <v>0</v>
      </c>
      <c r="S91" s="161">
        <v>0</v>
      </c>
      <c r="T91" s="162">
        <f>S91*H91</f>
        <v>0</v>
      </c>
      <c r="U91" s="34"/>
      <c r="V91" s="34"/>
      <c r="W91" s="34"/>
      <c r="X91" s="34"/>
      <c r="Y91" s="34"/>
      <c r="Z91" s="34"/>
      <c r="AA91" s="34"/>
      <c r="AB91" s="34"/>
      <c r="AC91" s="34"/>
      <c r="AD91" s="34"/>
      <c r="AE91" s="34"/>
      <c r="AR91" s="163" t="s">
        <v>131</v>
      </c>
      <c r="AT91" s="163" t="s">
        <v>127</v>
      </c>
      <c r="AU91" s="163" t="s">
        <v>82</v>
      </c>
      <c r="AY91" s="19" t="s">
        <v>126</v>
      </c>
      <c r="BE91" s="164">
        <f>IF(N91="základní",J91,0)</f>
        <v>0</v>
      </c>
      <c r="BF91" s="164">
        <f>IF(N91="snížená",J91,0)</f>
        <v>0</v>
      </c>
      <c r="BG91" s="164">
        <f>IF(N91="zákl. přenesená",J91,0)</f>
        <v>0</v>
      </c>
      <c r="BH91" s="164">
        <f>IF(N91="sníž. přenesená",J91,0)</f>
        <v>0</v>
      </c>
      <c r="BI91" s="164">
        <f>IF(N91="nulová",J91,0)</f>
        <v>0</v>
      </c>
      <c r="BJ91" s="19" t="s">
        <v>82</v>
      </c>
      <c r="BK91" s="164">
        <f>ROUND(I91*H91,2)</f>
        <v>0</v>
      </c>
      <c r="BL91" s="19" t="s">
        <v>131</v>
      </c>
      <c r="BM91" s="163" t="s">
        <v>344</v>
      </c>
    </row>
    <row r="92" spans="1:47" s="2" customFormat="1" ht="11.25">
      <c r="A92" s="34"/>
      <c r="B92" s="35"/>
      <c r="C92" s="34"/>
      <c r="D92" s="165" t="s">
        <v>133</v>
      </c>
      <c r="E92" s="34"/>
      <c r="F92" s="166" t="s">
        <v>134</v>
      </c>
      <c r="G92" s="34"/>
      <c r="H92" s="34"/>
      <c r="I92" s="93"/>
      <c r="J92" s="34"/>
      <c r="K92" s="34"/>
      <c r="L92" s="35"/>
      <c r="M92" s="167"/>
      <c r="N92" s="168"/>
      <c r="O92" s="55"/>
      <c r="P92" s="55"/>
      <c r="Q92" s="55"/>
      <c r="R92" s="55"/>
      <c r="S92" s="55"/>
      <c r="T92" s="56"/>
      <c r="U92" s="34"/>
      <c r="V92" s="34"/>
      <c r="W92" s="34"/>
      <c r="X92" s="34"/>
      <c r="Y92" s="34"/>
      <c r="Z92" s="34"/>
      <c r="AA92" s="34"/>
      <c r="AB92" s="34"/>
      <c r="AC92" s="34"/>
      <c r="AD92" s="34"/>
      <c r="AE92" s="34"/>
      <c r="AT92" s="19" t="s">
        <v>133</v>
      </c>
      <c r="AU92" s="19" t="s">
        <v>82</v>
      </c>
    </row>
    <row r="93" spans="1:47" s="2" customFormat="1" ht="29.25">
      <c r="A93" s="34"/>
      <c r="B93" s="35"/>
      <c r="C93" s="34"/>
      <c r="D93" s="165" t="s">
        <v>135</v>
      </c>
      <c r="E93" s="34"/>
      <c r="F93" s="169" t="s">
        <v>136</v>
      </c>
      <c r="G93" s="34"/>
      <c r="H93" s="34"/>
      <c r="I93" s="93"/>
      <c r="J93" s="34"/>
      <c r="K93" s="34"/>
      <c r="L93" s="35"/>
      <c r="M93" s="167"/>
      <c r="N93" s="168"/>
      <c r="O93" s="55"/>
      <c r="P93" s="55"/>
      <c r="Q93" s="55"/>
      <c r="R93" s="55"/>
      <c r="S93" s="55"/>
      <c r="T93" s="56"/>
      <c r="U93" s="34"/>
      <c r="V93" s="34"/>
      <c r="W93" s="34"/>
      <c r="X93" s="34"/>
      <c r="Y93" s="34"/>
      <c r="Z93" s="34"/>
      <c r="AA93" s="34"/>
      <c r="AB93" s="34"/>
      <c r="AC93" s="34"/>
      <c r="AD93" s="34"/>
      <c r="AE93" s="34"/>
      <c r="AT93" s="19" t="s">
        <v>135</v>
      </c>
      <c r="AU93" s="19" t="s">
        <v>82</v>
      </c>
    </row>
    <row r="94" spans="2:51" s="14" customFormat="1" ht="11.25">
      <c r="B94" s="177"/>
      <c r="D94" s="165" t="s">
        <v>137</v>
      </c>
      <c r="E94" s="178" t="s">
        <v>3</v>
      </c>
      <c r="F94" s="179" t="s">
        <v>345</v>
      </c>
      <c r="H94" s="180">
        <v>106.227</v>
      </c>
      <c r="I94" s="181"/>
      <c r="L94" s="177"/>
      <c r="M94" s="182"/>
      <c r="N94" s="183"/>
      <c r="O94" s="183"/>
      <c r="P94" s="183"/>
      <c r="Q94" s="183"/>
      <c r="R94" s="183"/>
      <c r="S94" s="183"/>
      <c r="T94" s="184"/>
      <c r="AT94" s="178" t="s">
        <v>137</v>
      </c>
      <c r="AU94" s="178" t="s">
        <v>82</v>
      </c>
      <c r="AV94" s="14" t="s">
        <v>84</v>
      </c>
      <c r="AW94" s="14" t="s">
        <v>35</v>
      </c>
      <c r="AX94" s="14" t="s">
        <v>74</v>
      </c>
      <c r="AY94" s="178" t="s">
        <v>126</v>
      </c>
    </row>
    <row r="95" spans="2:51" s="14" customFormat="1" ht="11.25">
      <c r="B95" s="177"/>
      <c r="D95" s="165" t="s">
        <v>137</v>
      </c>
      <c r="E95" s="178" t="s">
        <v>3</v>
      </c>
      <c r="F95" s="179" t="s">
        <v>346</v>
      </c>
      <c r="H95" s="180">
        <v>184.926</v>
      </c>
      <c r="I95" s="181"/>
      <c r="L95" s="177"/>
      <c r="M95" s="182"/>
      <c r="N95" s="183"/>
      <c r="O95" s="183"/>
      <c r="P95" s="183"/>
      <c r="Q95" s="183"/>
      <c r="R95" s="183"/>
      <c r="S95" s="183"/>
      <c r="T95" s="184"/>
      <c r="AT95" s="178" t="s">
        <v>137</v>
      </c>
      <c r="AU95" s="178" t="s">
        <v>82</v>
      </c>
      <c r="AV95" s="14" t="s">
        <v>84</v>
      </c>
      <c r="AW95" s="14" t="s">
        <v>35</v>
      </c>
      <c r="AX95" s="14" t="s">
        <v>74</v>
      </c>
      <c r="AY95" s="178" t="s">
        <v>126</v>
      </c>
    </row>
    <row r="96" spans="2:51" s="14" customFormat="1" ht="11.25">
      <c r="B96" s="177"/>
      <c r="D96" s="165" t="s">
        <v>137</v>
      </c>
      <c r="E96" s="178" t="s">
        <v>3</v>
      </c>
      <c r="F96" s="179" t="s">
        <v>347</v>
      </c>
      <c r="H96" s="180">
        <v>5</v>
      </c>
      <c r="I96" s="181"/>
      <c r="L96" s="177"/>
      <c r="M96" s="182"/>
      <c r="N96" s="183"/>
      <c r="O96" s="183"/>
      <c r="P96" s="183"/>
      <c r="Q96" s="183"/>
      <c r="R96" s="183"/>
      <c r="S96" s="183"/>
      <c r="T96" s="184"/>
      <c r="AT96" s="178" t="s">
        <v>137</v>
      </c>
      <c r="AU96" s="178" t="s">
        <v>82</v>
      </c>
      <c r="AV96" s="14" t="s">
        <v>84</v>
      </c>
      <c r="AW96" s="14" t="s">
        <v>35</v>
      </c>
      <c r="AX96" s="14" t="s">
        <v>74</v>
      </c>
      <c r="AY96" s="178" t="s">
        <v>126</v>
      </c>
    </row>
    <row r="97" spans="2:51" s="15" customFormat="1" ht="11.25">
      <c r="B97" s="185"/>
      <c r="D97" s="165" t="s">
        <v>137</v>
      </c>
      <c r="E97" s="186" t="s">
        <v>3</v>
      </c>
      <c r="F97" s="187" t="s">
        <v>148</v>
      </c>
      <c r="H97" s="188">
        <v>296.153</v>
      </c>
      <c r="I97" s="189"/>
      <c r="L97" s="185"/>
      <c r="M97" s="190"/>
      <c r="N97" s="191"/>
      <c r="O97" s="191"/>
      <c r="P97" s="191"/>
      <c r="Q97" s="191"/>
      <c r="R97" s="191"/>
      <c r="S97" s="191"/>
      <c r="T97" s="192"/>
      <c r="AT97" s="186" t="s">
        <v>137</v>
      </c>
      <c r="AU97" s="186" t="s">
        <v>82</v>
      </c>
      <c r="AV97" s="15" t="s">
        <v>131</v>
      </c>
      <c r="AW97" s="15" t="s">
        <v>35</v>
      </c>
      <c r="AX97" s="15" t="s">
        <v>82</v>
      </c>
      <c r="AY97" s="186" t="s">
        <v>126</v>
      </c>
    </row>
    <row r="98" spans="1:65" s="2" customFormat="1" ht="16.5" customHeight="1">
      <c r="A98" s="34"/>
      <c r="B98" s="151"/>
      <c r="C98" s="152" t="s">
        <v>159</v>
      </c>
      <c r="D98" s="152" t="s">
        <v>127</v>
      </c>
      <c r="E98" s="153" t="s">
        <v>178</v>
      </c>
      <c r="F98" s="154" t="s">
        <v>179</v>
      </c>
      <c r="G98" s="155" t="s">
        <v>130</v>
      </c>
      <c r="H98" s="156">
        <v>5</v>
      </c>
      <c r="I98" s="157"/>
      <c r="J98" s="158">
        <f>ROUND(I98*H98,2)</f>
        <v>0</v>
      </c>
      <c r="K98" s="154" t="s">
        <v>151</v>
      </c>
      <c r="L98" s="35"/>
      <c r="M98" s="159" t="s">
        <v>3</v>
      </c>
      <c r="N98" s="160" t="s">
        <v>45</v>
      </c>
      <c r="O98" s="55"/>
      <c r="P98" s="161">
        <f>O98*H98</f>
        <v>0</v>
      </c>
      <c r="Q98" s="161">
        <v>0</v>
      </c>
      <c r="R98" s="161">
        <f>Q98*H98</f>
        <v>0</v>
      </c>
      <c r="S98" s="161">
        <v>0</v>
      </c>
      <c r="T98" s="162">
        <f>S98*H98</f>
        <v>0</v>
      </c>
      <c r="U98" s="34"/>
      <c r="V98" s="34"/>
      <c r="W98" s="34"/>
      <c r="X98" s="34"/>
      <c r="Y98" s="34"/>
      <c r="Z98" s="34"/>
      <c r="AA98" s="34"/>
      <c r="AB98" s="34"/>
      <c r="AC98" s="34"/>
      <c r="AD98" s="34"/>
      <c r="AE98" s="34"/>
      <c r="AR98" s="163" t="s">
        <v>131</v>
      </c>
      <c r="AT98" s="163" t="s">
        <v>127</v>
      </c>
      <c r="AU98" s="163" t="s">
        <v>82</v>
      </c>
      <c r="AY98" s="19" t="s">
        <v>126</v>
      </c>
      <c r="BE98" s="164">
        <f>IF(N98="základní",J98,0)</f>
        <v>0</v>
      </c>
      <c r="BF98" s="164">
        <f>IF(N98="snížená",J98,0)</f>
        <v>0</v>
      </c>
      <c r="BG98" s="164">
        <f>IF(N98="zákl. přenesená",J98,0)</f>
        <v>0</v>
      </c>
      <c r="BH98" s="164">
        <f>IF(N98="sníž. přenesená",J98,0)</f>
        <v>0</v>
      </c>
      <c r="BI98" s="164">
        <f>IF(N98="nulová",J98,0)</f>
        <v>0</v>
      </c>
      <c r="BJ98" s="19" t="s">
        <v>82</v>
      </c>
      <c r="BK98" s="164">
        <f>ROUND(I98*H98,2)</f>
        <v>0</v>
      </c>
      <c r="BL98" s="19" t="s">
        <v>131</v>
      </c>
      <c r="BM98" s="163" t="s">
        <v>348</v>
      </c>
    </row>
    <row r="99" spans="1:47" s="2" customFormat="1" ht="11.25">
      <c r="A99" s="34"/>
      <c r="B99" s="35"/>
      <c r="C99" s="34"/>
      <c r="D99" s="165" t="s">
        <v>133</v>
      </c>
      <c r="E99" s="34"/>
      <c r="F99" s="166" t="s">
        <v>181</v>
      </c>
      <c r="G99" s="34"/>
      <c r="H99" s="34"/>
      <c r="I99" s="93"/>
      <c r="J99" s="34"/>
      <c r="K99" s="34"/>
      <c r="L99" s="35"/>
      <c r="M99" s="167"/>
      <c r="N99" s="168"/>
      <c r="O99" s="55"/>
      <c r="P99" s="55"/>
      <c r="Q99" s="55"/>
      <c r="R99" s="55"/>
      <c r="S99" s="55"/>
      <c r="T99" s="56"/>
      <c r="U99" s="34"/>
      <c r="V99" s="34"/>
      <c r="W99" s="34"/>
      <c r="X99" s="34"/>
      <c r="Y99" s="34"/>
      <c r="Z99" s="34"/>
      <c r="AA99" s="34"/>
      <c r="AB99" s="34"/>
      <c r="AC99" s="34"/>
      <c r="AD99" s="34"/>
      <c r="AE99" s="34"/>
      <c r="AT99" s="19" t="s">
        <v>133</v>
      </c>
      <c r="AU99" s="19" t="s">
        <v>82</v>
      </c>
    </row>
    <row r="100" spans="1:47" s="2" customFormat="1" ht="58.5">
      <c r="A100" s="34"/>
      <c r="B100" s="35"/>
      <c r="C100" s="34"/>
      <c r="D100" s="165" t="s">
        <v>135</v>
      </c>
      <c r="E100" s="34"/>
      <c r="F100" s="169" t="s">
        <v>164</v>
      </c>
      <c r="G100" s="34"/>
      <c r="H100" s="34"/>
      <c r="I100" s="93"/>
      <c r="J100" s="34"/>
      <c r="K100" s="34"/>
      <c r="L100" s="35"/>
      <c r="M100" s="167"/>
      <c r="N100" s="168"/>
      <c r="O100" s="55"/>
      <c r="P100" s="55"/>
      <c r="Q100" s="55"/>
      <c r="R100" s="55"/>
      <c r="S100" s="55"/>
      <c r="T100" s="56"/>
      <c r="U100" s="34"/>
      <c r="V100" s="34"/>
      <c r="W100" s="34"/>
      <c r="X100" s="34"/>
      <c r="Y100" s="34"/>
      <c r="Z100" s="34"/>
      <c r="AA100" s="34"/>
      <c r="AB100" s="34"/>
      <c r="AC100" s="34"/>
      <c r="AD100" s="34"/>
      <c r="AE100" s="34"/>
      <c r="AT100" s="19" t="s">
        <v>135</v>
      </c>
      <c r="AU100" s="19" t="s">
        <v>82</v>
      </c>
    </row>
    <row r="101" spans="2:51" s="14" customFormat="1" ht="11.25">
      <c r="B101" s="177"/>
      <c r="D101" s="165" t="s">
        <v>137</v>
      </c>
      <c r="E101" s="178" t="s">
        <v>3</v>
      </c>
      <c r="F101" s="179" t="s">
        <v>171</v>
      </c>
      <c r="H101" s="180">
        <v>5</v>
      </c>
      <c r="I101" s="181"/>
      <c r="L101" s="177"/>
      <c r="M101" s="182"/>
      <c r="N101" s="183"/>
      <c r="O101" s="183"/>
      <c r="P101" s="183"/>
      <c r="Q101" s="183"/>
      <c r="R101" s="183"/>
      <c r="S101" s="183"/>
      <c r="T101" s="184"/>
      <c r="AT101" s="178" t="s">
        <v>137</v>
      </c>
      <c r="AU101" s="178" t="s">
        <v>82</v>
      </c>
      <c r="AV101" s="14" t="s">
        <v>84</v>
      </c>
      <c r="AW101" s="14" t="s">
        <v>35</v>
      </c>
      <c r="AX101" s="14" t="s">
        <v>82</v>
      </c>
      <c r="AY101" s="178" t="s">
        <v>126</v>
      </c>
    </row>
    <row r="102" spans="1:65" s="2" customFormat="1" ht="16.5" customHeight="1">
      <c r="A102" s="34"/>
      <c r="B102" s="151"/>
      <c r="C102" s="152" t="s">
        <v>131</v>
      </c>
      <c r="D102" s="152" t="s">
        <v>127</v>
      </c>
      <c r="E102" s="153" t="s">
        <v>166</v>
      </c>
      <c r="F102" s="154" t="s">
        <v>167</v>
      </c>
      <c r="G102" s="155" t="s">
        <v>130</v>
      </c>
      <c r="H102" s="156">
        <v>184.926</v>
      </c>
      <c r="I102" s="157"/>
      <c r="J102" s="158">
        <f>ROUND(I102*H102,2)</f>
        <v>0</v>
      </c>
      <c r="K102" s="154" t="s">
        <v>151</v>
      </c>
      <c r="L102" s="35"/>
      <c r="M102" s="159" t="s">
        <v>3</v>
      </c>
      <c r="N102" s="160" t="s">
        <v>45</v>
      </c>
      <c r="O102" s="55"/>
      <c r="P102" s="161">
        <f>O102*H102</f>
        <v>0</v>
      </c>
      <c r="Q102" s="161">
        <v>0</v>
      </c>
      <c r="R102" s="161">
        <f>Q102*H102</f>
        <v>0</v>
      </c>
      <c r="S102" s="161">
        <v>0</v>
      </c>
      <c r="T102" s="162">
        <f>S102*H102</f>
        <v>0</v>
      </c>
      <c r="U102" s="34"/>
      <c r="V102" s="34"/>
      <c r="W102" s="34"/>
      <c r="X102" s="34"/>
      <c r="Y102" s="34"/>
      <c r="Z102" s="34"/>
      <c r="AA102" s="34"/>
      <c r="AB102" s="34"/>
      <c r="AC102" s="34"/>
      <c r="AD102" s="34"/>
      <c r="AE102" s="34"/>
      <c r="AR102" s="163" t="s">
        <v>131</v>
      </c>
      <c r="AT102" s="163" t="s">
        <v>127</v>
      </c>
      <c r="AU102" s="163" t="s">
        <v>82</v>
      </c>
      <c r="AY102" s="19" t="s">
        <v>126</v>
      </c>
      <c r="BE102" s="164">
        <f>IF(N102="základní",J102,0)</f>
        <v>0</v>
      </c>
      <c r="BF102" s="164">
        <f>IF(N102="snížená",J102,0)</f>
        <v>0</v>
      </c>
      <c r="BG102" s="164">
        <f>IF(N102="zákl. přenesená",J102,0)</f>
        <v>0</v>
      </c>
      <c r="BH102" s="164">
        <f>IF(N102="sníž. přenesená",J102,0)</f>
        <v>0</v>
      </c>
      <c r="BI102" s="164">
        <f>IF(N102="nulová",J102,0)</f>
        <v>0</v>
      </c>
      <c r="BJ102" s="19" t="s">
        <v>82</v>
      </c>
      <c r="BK102" s="164">
        <f>ROUND(I102*H102,2)</f>
        <v>0</v>
      </c>
      <c r="BL102" s="19" t="s">
        <v>131</v>
      </c>
      <c r="BM102" s="163" t="s">
        <v>349</v>
      </c>
    </row>
    <row r="103" spans="1:47" s="2" customFormat="1" ht="11.25">
      <c r="A103" s="34"/>
      <c r="B103" s="35"/>
      <c r="C103" s="34"/>
      <c r="D103" s="165" t="s">
        <v>133</v>
      </c>
      <c r="E103" s="34"/>
      <c r="F103" s="166" t="s">
        <v>169</v>
      </c>
      <c r="G103" s="34"/>
      <c r="H103" s="34"/>
      <c r="I103" s="93"/>
      <c r="J103" s="34"/>
      <c r="K103" s="34"/>
      <c r="L103" s="35"/>
      <c r="M103" s="167"/>
      <c r="N103" s="168"/>
      <c r="O103" s="55"/>
      <c r="P103" s="55"/>
      <c r="Q103" s="55"/>
      <c r="R103" s="55"/>
      <c r="S103" s="55"/>
      <c r="T103" s="56"/>
      <c r="U103" s="34"/>
      <c r="V103" s="34"/>
      <c r="W103" s="34"/>
      <c r="X103" s="34"/>
      <c r="Y103" s="34"/>
      <c r="Z103" s="34"/>
      <c r="AA103" s="34"/>
      <c r="AB103" s="34"/>
      <c r="AC103" s="34"/>
      <c r="AD103" s="34"/>
      <c r="AE103" s="34"/>
      <c r="AT103" s="19" t="s">
        <v>133</v>
      </c>
      <c r="AU103" s="19" t="s">
        <v>82</v>
      </c>
    </row>
    <row r="104" spans="1:47" s="2" customFormat="1" ht="58.5">
      <c r="A104" s="34"/>
      <c r="B104" s="35"/>
      <c r="C104" s="34"/>
      <c r="D104" s="165" t="s">
        <v>135</v>
      </c>
      <c r="E104" s="34"/>
      <c r="F104" s="169" t="s">
        <v>164</v>
      </c>
      <c r="G104" s="34"/>
      <c r="H104" s="34"/>
      <c r="I104" s="93"/>
      <c r="J104" s="34"/>
      <c r="K104" s="34"/>
      <c r="L104" s="35"/>
      <c r="M104" s="167"/>
      <c r="N104" s="168"/>
      <c r="O104" s="55"/>
      <c r="P104" s="55"/>
      <c r="Q104" s="55"/>
      <c r="R104" s="55"/>
      <c r="S104" s="55"/>
      <c r="T104" s="56"/>
      <c r="U104" s="34"/>
      <c r="V104" s="34"/>
      <c r="W104" s="34"/>
      <c r="X104" s="34"/>
      <c r="Y104" s="34"/>
      <c r="Z104" s="34"/>
      <c r="AA104" s="34"/>
      <c r="AB104" s="34"/>
      <c r="AC104" s="34"/>
      <c r="AD104" s="34"/>
      <c r="AE104" s="34"/>
      <c r="AT104" s="19" t="s">
        <v>135</v>
      </c>
      <c r="AU104" s="19" t="s">
        <v>82</v>
      </c>
    </row>
    <row r="105" spans="1:65" s="2" customFormat="1" ht="16.5" customHeight="1">
      <c r="A105" s="34"/>
      <c r="B105" s="151"/>
      <c r="C105" s="152" t="s">
        <v>171</v>
      </c>
      <c r="D105" s="152" t="s">
        <v>127</v>
      </c>
      <c r="E105" s="153" t="s">
        <v>172</v>
      </c>
      <c r="F105" s="154" t="s">
        <v>173</v>
      </c>
      <c r="G105" s="155" t="s">
        <v>130</v>
      </c>
      <c r="H105" s="156">
        <v>106.227</v>
      </c>
      <c r="I105" s="157"/>
      <c r="J105" s="158">
        <f>ROUND(I105*H105,2)</f>
        <v>0</v>
      </c>
      <c r="K105" s="154" t="s">
        <v>151</v>
      </c>
      <c r="L105" s="35"/>
      <c r="M105" s="159" t="s">
        <v>3</v>
      </c>
      <c r="N105" s="160" t="s">
        <v>45</v>
      </c>
      <c r="O105" s="55"/>
      <c r="P105" s="161">
        <f>O105*H105</f>
        <v>0</v>
      </c>
      <c r="Q105" s="161">
        <v>0</v>
      </c>
      <c r="R105" s="161">
        <f>Q105*H105</f>
        <v>0</v>
      </c>
      <c r="S105" s="161">
        <v>0</v>
      </c>
      <c r="T105" s="162">
        <f>S105*H105</f>
        <v>0</v>
      </c>
      <c r="U105" s="34"/>
      <c r="V105" s="34"/>
      <c r="W105" s="34"/>
      <c r="X105" s="34"/>
      <c r="Y105" s="34"/>
      <c r="Z105" s="34"/>
      <c r="AA105" s="34"/>
      <c r="AB105" s="34"/>
      <c r="AC105" s="34"/>
      <c r="AD105" s="34"/>
      <c r="AE105" s="34"/>
      <c r="AR105" s="163" t="s">
        <v>131</v>
      </c>
      <c r="AT105" s="163" t="s">
        <v>127</v>
      </c>
      <c r="AU105" s="163" t="s">
        <v>82</v>
      </c>
      <c r="AY105" s="19" t="s">
        <v>126</v>
      </c>
      <c r="BE105" s="164">
        <f>IF(N105="základní",J105,0)</f>
        <v>0</v>
      </c>
      <c r="BF105" s="164">
        <f>IF(N105="snížená",J105,0)</f>
        <v>0</v>
      </c>
      <c r="BG105" s="164">
        <f>IF(N105="zákl. přenesená",J105,0)</f>
        <v>0</v>
      </c>
      <c r="BH105" s="164">
        <f>IF(N105="sníž. přenesená",J105,0)</f>
        <v>0</v>
      </c>
      <c r="BI105" s="164">
        <f>IF(N105="nulová",J105,0)</f>
        <v>0</v>
      </c>
      <c r="BJ105" s="19" t="s">
        <v>82</v>
      </c>
      <c r="BK105" s="164">
        <f>ROUND(I105*H105,2)</f>
        <v>0</v>
      </c>
      <c r="BL105" s="19" t="s">
        <v>131</v>
      </c>
      <c r="BM105" s="163" t="s">
        <v>350</v>
      </c>
    </row>
    <row r="106" spans="1:47" s="2" customFormat="1" ht="11.25">
      <c r="A106" s="34"/>
      <c r="B106" s="35"/>
      <c r="C106" s="34"/>
      <c r="D106" s="165" t="s">
        <v>133</v>
      </c>
      <c r="E106" s="34"/>
      <c r="F106" s="166" t="s">
        <v>175</v>
      </c>
      <c r="G106" s="34"/>
      <c r="H106" s="34"/>
      <c r="I106" s="93"/>
      <c r="J106" s="34"/>
      <c r="K106" s="34"/>
      <c r="L106" s="35"/>
      <c r="M106" s="167"/>
      <c r="N106" s="168"/>
      <c r="O106" s="55"/>
      <c r="P106" s="55"/>
      <c r="Q106" s="55"/>
      <c r="R106" s="55"/>
      <c r="S106" s="55"/>
      <c r="T106" s="56"/>
      <c r="U106" s="34"/>
      <c r="V106" s="34"/>
      <c r="W106" s="34"/>
      <c r="X106" s="34"/>
      <c r="Y106" s="34"/>
      <c r="Z106" s="34"/>
      <c r="AA106" s="34"/>
      <c r="AB106" s="34"/>
      <c r="AC106" s="34"/>
      <c r="AD106" s="34"/>
      <c r="AE106" s="34"/>
      <c r="AT106" s="19" t="s">
        <v>133</v>
      </c>
      <c r="AU106" s="19" t="s">
        <v>82</v>
      </c>
    </row>
    <row r="107" spans="1:47" s="2" customFormat="1" ht="58.5">
      <c r="A107" s="34"/>
      <c r="B107" s="35"/>
      <c r="C107" s="34"/>
      <c r="D107" s="165" t="s">
        <v>135</v>
      </c>
      <c r="E107" s="34"/>
      <c r="F107" s="169" t="s">
        <v>164</v>
      </c>
      <c r="G107" s="34"/>
      <c r="H107" s="34"/>
      <c r="I107" s="93"/>
      <c r="J107" s="34"/>
      <c r="K107" s="34"/>
      <c r="L107" s="35"/>
      <c r="M107" s="167"/>
      <c r="N107" s="168"/>
      <c r="O107" s="55"/>
      <c r="P107" s="55"/>
      <c r="Q107" s="55"/>
      <c r="R107" s="55"/>
      <c r="S107" s="55"/>
      <c r="T107" s="56"/>
      <c r="U107" s="34"/>
      <c r="V107" s="34"/>
      <c r="W107" s="34"/>
      <c r="X107" s="34"/>
      <c r="Y107" s="34"/>
      <c r="Z107" s="34"/>
      <c r="AA107" s="34"/>
      <c r="AB107" s="34"/>
      <c r="AC107" s="34"/>
      <c r="AD107" s="34"/>
      <c r="AE107" s="34"/>
      <c r="AT107" s="19" t="s">
        <v>135</v>
      </c>
      <c r="AU107" s="19" t="s">
        <v>82</v>
      </c>
    </row>
    <row r="108" spans="1:65" s="2" customFormat="1" ht="16.5" customHeight="1">
      <c r="A108" s="34"/>
      <c r="B108" s="151"/>
      <c r="C108" s="152" t="s">
        <v>177</v>
      </c>
      <c r="D108" s="152" t="s">
        <v>127</v>
      </c>
      <c r="E108" s="153" t="s">
        <v>190</v>
      </c>
      <c r="F108" s="154" t="s">
        <v>191</v>
      </c>
      <c r="G108" s="155" t="s">
        <v>130</v>
      </c>
      <c r="H108" s="156">
        <v>0.963</v>
      </c>
      <c r="I108" s="157"/>
      <c r="J108" s="158">
        <f>ROUND(I108*H108,2)</f>
        <v>0</v>
      </c>
      <c r="K108" s="154" t="s">
        <v>151</v>
      </c>
      <c r="L108" s="35"/>
      <c r="M108" s="159" t="s">
        <v>3</v>
      </c>
      <c r="N108" s="160" t="s">
        <v>45</v>
      </c>
      <c r="O108" s="55"/>
      <c r="P108" s="161">
        <f>O108*H108</f>
        <v>0</v>
      </c>
      <c r="Q108" s="161">
        <v>0</v>
      </c>
      <c r="R108" s="161">
        <f>Q108*H108</f>
        <v>0</v>
      </c>
      <c r="S108" s="161">
        <v>0</v>
      </c>
      <c r="T108" s="162">
        <f>S108*H108</f>
        <v>0</v>
      </c>
      <c r="U108" s="34"/>
      <c r="V108" s="34"/>
      <c r="W108" s="34"/>
      <c r="X108" s="34"/>
      <c r="Y108" s="34"/>
      <c r="Z108" s="34"/>
      <c r="AA108" s="34"/>
      <c r="AB108" s="34"/>
      <c r="AC108" s="34"/>
      <c r="AD108" s="34"/>
      <c r="AE108" s="34"/>
      <c r="AR108" s="163" t="s">
        <v>131</v>
      </c>
      <c r="AT108" s="163" t="s">
        <v>127</v>
      </c>
      <c r="AU108" s="163" t="s">
        <v>82</v>
      </c>
      <c r="AY108" s="19" t="s">
        <v>126</v>
      </c>
      <c r="BE108" s="164">
        <f>IF(N108="základní",J108,0)</f>
        <v>0</v>
      </c>
      <c r="BF108" s="164">
        <f>IF(N108="snížená",J108,0)</f>
        <v>0</v>
      </c>
      <c r="BG108" s="164">
        <f>IF(N108="zákl. přenesená",J108,0)</f>
        <v>0</v>
      </c>
      <c r="BH108" s="164">
        <f>IF(N108="sníž. přenesená",J108,0)</f>
        <v>0</v>
      </c>
      <c r="BI108" s="164">
        <f>IF(N108="nulová",J108,0)</f>
        <v>0</v>
      </c>
      <c r="BJ108" s="19" t="s">
        <v>82</v>
      </c>
      <c r="BK108" s="164">
        <f>ROUND(I108*H108,2)</f>
        <v>0</v>
      </c>
      <c r="BL108" s="19" t="s">
        <v>131</v>
      </c>
      <c r="BM108" s="163" t="s">
        <v>351</v>
      </c>
    </row>
    <row r="109" spans="1:47" s="2" customFormat="1" ht="19.5">
      <c r="A109" s="34"/>
      <c r="B109" s="35"/>
      <c r="C109" s="34"/>
      <c r="D109" s="165" t="s">
        <v>133</v>
      </c>
      <c r="E109" s="34"/>
      <c r="F109" s="166" t="s">
        <v>193</v>
      </c>
      <c r="G109" s="34"/>
      <c r="H109" s="34"/>
      <c r="I109" s="93"/>
      <c r="J109" s="34"/>
      <c r="K109" s="34"/>
      <c r="L109" s="35"/>
      <c r="M109" s="167"/>
      <c r="N109" s="168"/>
      <c r="O109" s="55"/>
      <c r="P109" s="55"/>
      <c r="Q109" s="55"/>
      <c r="R109" s="55"/>
      <c r="S109" s="55"/>
      <c r="T109" s="56"/>
      <c r="U109" s="34"/>
      <c r="V109" s="34"/>
      <c r="W109" s="34"/>
      <c r="X109" s="34"/>
      <c r="Y109" s="34"/>
      <c r="Z109" s="34"/>
      <c r="AA109" s="34"/>
      <c r="AB109" s="34"/>
      <c r="AC109" s="34"/>
      <c r="AD109" s="34"/>
      <c r="AE109" s="34"/>
      <c r="AT109" s="19" t="s">
        <v>133</v>
      </c>
      <c r="AU109" s="19" t="s">
        <v>82</v>
      </c>
    </row>
    <row r="110" spans="1:47" s="2" customFormat="1" ht="58.5">
      <c r="A110" s="34"/>
      <c r="B110" s="35"/>
      <c r="C110" s="34"/>
      <c r="D110" s="165" t="s">
        <v>135</v>
      </c>
      <c r="E110" s="34"/>
      <c r="F110" s="169" t="s">
        <v>164</v>
      </c>
      <c r="G110" s="34"/>
      <c r="H110" s="34"/>
      <c r="I110" s="93"/>
      <c r="J110" s="34"/>
      <c r="K110" s="34"/>
      <c r="L110" s="35"/>
      <c r="M110" s="167"/>
      <c r="N110" s="168"/>
      <c r="O110" s="55"/>
      <c r="P110" s="55"/>
      <c r="Q110" s="55"/>
      <c r="R110" s="55"/>
      <c r="S110" s="55"/>
      <c r="T110" s="56"/>
      <c r="U110" s="34"/>
      <c r="V110" s="34"/>
      <c r="W110" s="34"/>
      <c r="X110" s="34"/>
      <c r="Y110" s="34"/>
      <c r="Z110" s="34"/>
      <c r="AA110" s="34"/>
      <c r="AB110" s="34"/>
      <c r="AC110" s="34"/>
      <c r="AD110" s="34"/>
      <c r="AE110" s="34"/>
      <c r="AT110" s="19" t="s">
        <v>135</v>
      </c>
      <c r="AU110" s="19" t="s">
        <v>82</v>
      </c>
    </row>
    <row r="111" spans="2:63" s="12" customFormat="1" ht="22.9" customHeight="1">
      <c r="B111" s="140"/>
      <c r="D111" s="141" t="s">
        <v>73</v>
      </c>
      <c r="E111" s="193" t="s">
        <v>82</v>
      </c>
      <c r="F111" s="193" t="s">
        <v>195</v>
      </c>
      <c r="I111" s="143"/>
      <c r="J111" s="194">
        <f>BK111</f>
        <v>0</v>
      </c>
      <c r="L111" s="140"/>
      <c r="M111" s="145"/>
      <c r="N111" s="146"/>
      <c r="O111" s="146"/>
      <c r="P111" s="147">
        <f>SUM(P112:P116)</f>
        <v>0</v>
      </c>
      <c r="Q111" s="146"/>
      <c r="R111" s="147">
        <f>SUM(R112:R116)</f>
        <v>0</v>
      </c>
      <c r="S111" s="146"/>
      <c r="T111" s="148">
        <f>SUM(T112:T116)</f>
        <v>0</v>
      </c>
      <c r="AR111" s="141" t="s">
        <v>82</v>
      </c>
      <c r="AT111" s="149" t="s">
        <v>73</v>
      </c>
      <c r="AU111" s="149" t="s">
        <v>82</v>
      </c>
      <c r="AY111" s="141" t="s">
        <v>126</v>
      </c>
      <c r="BK111" s="150">
        <f>SUM(BK112:BK116)</f>
        <v>0</v>
      </c>
    </row>
    <row r="112" spans="1:65" s="2" customFormat="1" ht="16.5" customHeight="1">
      <c r="A112" s="34"/>
      <c r="B112" s="151"/>
      <c r="C112" s="152" t="s">
        <v>184</v>
      </c>
      <c r="D112" s="152" t="s">
        <v>127</v>
      </c>
      <c r="E112" s="153" t="s">
        <v>197</v>
      </c>
      <c r="F112" s="154" t="s">
        <v>198</v>
      </c>
      <c r="G112" s="155" t="s">
        <v>199</v>
      </c>
      <c r="H112" s="156">
        <v>21.802</v>
      </c>
      <c r="I112" s="157"/>
      <c r="J112" s="158">
        <f>ROUND(I112*H112,2)</f>
        <v>0</v>
      </c>
      <c r="K112" s="154" t="s">
        <v>151</v>
      </c>
      <c r="L112" s="35"/>
      <c r="M112" s="159" t="s">
        <v>3</v>
      </c>
      <c r="N112" s="160" t="s">
        <v>45</v>
      </c>
      <c r="O112" s="55"/>
      <c r="P112" s="161">
        <f>O112*H112</f>
        <v>0</v>
      </c>
      <c r="Q112" s="161">
        <v>0</v>
      </c>
      <c r="R112" s="161">
        <f>Q112*H112</f>
        <v>0</v>
      </c>
      <c r="S112" s="161">
        <v>0</v>
      </c>
      <c r="T112" s="162">
        <f>S112*H112</f>
        <v>0</v>
      </c>
      <c r="U112" s="34"/>
      <c r="V112" s="34"/>
      <c r="W112" s="34"/>
      <c r="X112" s="34"/>
      <c r="Y112" s="34"/>
      <c r="Z112" s="34"/>
      <c r="AA112" s="34"/>
      <c r="AB112" s="34"/>
      <c r="AC112" s="34"/>
      <c r="AD112" s="34"/>
      <c r="AE112" s="34"/>
      <c r="AR112" s="163" t="s">
        <v>131</v>
      </c>
      <c r="AT112" s="163" t="s">
        <v>127</v>
      </c>
      <c r="AU112" s="163" t="s">
        <v>84</v>
      </c>
      <c r="AY112" s="19" t="s">
        <v>126</v>
      </c>
      <c r="BE112" s="164">
        <f>IF(N112="základní",J112,0)</f>
        <v>0</v>
      </c>
      <c r="BF112" s="164">
        <f>IF(N112="snížená",J112,0)</f>
        <v>0</v>
      </c>
      <c r="BG112" s="164">
        <f>IF(N112="zákl. přenesená",J112,0)</f>
        <v>0</v>
      </c>
      <c r="BH112" s="164">
        <f>IF(N112="sníž. přenesená",J112,0)</f>
        <v>0</v>
      </c>
      <c r="BI112" s="164">
        <f>IF(N112="nulová",J112,0)</f>
        <v>0</v>
      </c>
      <c r="BJ112" s="19" t="s">
        <v>82</v>
      </c>
      <c r="BK112" s="164">
        <f>ROUND(I112*H112,2)</f>
        <v>0</v>
      </c>
      <c r="BL112" s="19" t="s">
        <v>131</v>
      </c>
      <c r="BM112" s="163" t="s">
        <v>352</v>
      </c>
    </row>
    <row r="113" spans="1:47" s="2" customFormat="1" ht="19.5">
      <c r="A113" s="34"/>
      <c r="B113" s="35"/>
      <c r="C113" s="34"/>
      <c r="D113" s="165" t="s">
        <v>133</v>
      </c>
      <c r="E113" s="34"/>
      <c r="F113" s="166" t="s">
        <v>201</v>
      </c>
      <c r="G113" s="34"/>
      <c r="H113" s="34"/>
      <c r="I113" s="93"/>
      <c r="J113" s="34"/>
      <c r="K113" s="34"/>
      <c r="L113" s="35"/>
      <c r="M113" s="167"/>
      <c r="N113" s="168"/>
      <c r="O113" s="55"/>
      <c r="P113" s="55"/>
      <c r="Q113" s="55"/>
      <c r="R113" s="55"/>
      <c r="S113" s="55"/>
      <c r="T113" s="56"/>
      <c r="U113" s="34"/>
      <c r="V113" s="34"/>
      <c r="W113" s="34"/>
      <c r="X113" s="34"/>
      <c r="Y113" s="34"/>
      <c r="Z113" s="34"/>
      <c r="AA113" s="34"/>
      <c r="AB113" s="34"/>
      <c r="AC113" s="34"/>
      <c r="AD113" s="34"/>
      <c r="AE113" s="34"/>
      <c r="AT113" s="19" t="s">
        <v>133</v>
      </c>
      <c r="AU113" s="19" t="s">
        <v>84</v>
      </c>
    </row>
    <row r="114" spans="1:47" s="2" customFormat="1" ht="78">
      <c r="A114" s="34"/>
      <c r="B114" s="35"/>
      <c r="C114" s="34"/>
      <c r="D114" s="165" t="s">
        <v>135</v>
      </c>
      <c r="E114" s="34"/>
      <c r="F114" s="169" t="s">
        <v>202</v>
      </c>
      <c r="G114" s="34"/>
      <c r="H114" s="34"/>
      <c r="I114" s="93"/>
      <c r="J114" s="34"/>
      <c r="K114" s="34"/>
      <c r="L114" s="35"/>
      <c r="M114" s="167"/>
      <c r="N114" s="168"/>
      <c r="O114" s="55"/>
      <c r="P114" s="55"/>
      <c r="Q114" s="55"/>
      <c r="R114" s="55"/>
      <c r="S114" s="55"/>
      <c r="T114" s="56"/>
      <c r="U114" s="34"/>
      <c r="V114" s="34"/>
      <c r="W114" s="34"/>
      <c r="X114" s="34"/>
      <c r="Y114" s="34"/>
      <c r="Z114" s="34"/>
      <c r="AA114" s="34"/>
      <c r="AB114" s="34"/>
      <c r="AC114" s="34"/>
      <c r="AD114" s="34"/>
      <c r="AE114" s="34"/>
      <c r="AT114" s="19" t="s">
        <v>135</v>
      </c>
      <c r="AU114" s="19" t="s">
        <v>84</v>
      </c>
    </row>
    <row r="115" spans="2:51" s="14" customFormat="1" ht="11.25">
      <c r="B115" s="177"/>
      <c r="D115" s="165" t="s">
        <v>137</v>
      </c>
      <c r="E115" s="178" t="s">
        <v>3</v>
      </c>
      <c r="F115" s="179" t="s">
        <v>353</v>
      </c>
      <c r="H115" s="180">
        <v>21.802</v>
      </c>
      <c r="I115" s="181"/>
      <c r="L115" s="177"/>
      <c r="M115" s="182"/>
      <c r="N115" s="183"/>
      <c r="O115" s="183"/>
      <c r="P115" s="183"/>
      <c r="Q115" s="183"/>
      <c r="R115" s="183"/>
      <c r="S115" s="183"/>
      <c r="T115" s="184"/>
      <c r="AT115" s="178" t="s">
        <v>137</v>
      </c>
      <c r="AU115" s="178" t="s">
        <v>84</v>
      </c>
      <c r="AV115" s="14" t="s">
        <v>84</v>
      </c>
      <c r="AW115" s="14" t="s">
        <v>35</v>
      </c>
      <c r="AX115" s="14" t="s">
        <v>74</v>
      </c>
      <c r="AY115" s="178" t="s">
        <v>126</v>
      </c>
    </row>
    <row r="116" spans="2:51" s="15" customFormat="1" ht="11.25">
      <c r="B116" s="185"/>
      <c r="D116" s="165" t="s">
        <v>137</v>
      </c>
      <c r="E116" s="186" t="s">
        <v>3</v>
      </c>
      <c r="F116" s="187" t="s">
        <v>148</v>
      </c>
      <c r="H116" s="188">
        <v>21.802</v>
      </c>
      <c r="I116" s="189"/>
      <c r="L116" s="185"/>
      <c r="M116" s="190"/>
      <c r="N116" s="191"/>
      <c r="O116" s="191"/>
      <c r="P116" s="191"/>
      <c r="Q116" s="191"/>
      <c r="R116" s="191"/>
      <c r="S116" s="191"/>
      <c r="T116" s="192"/>
      <c r="AT116" s="186" t="s">
        <v>137</v>
      </c>
      <c r="AU116" s="186" t="s">
        <v>84</v>
      </c>
      <c r="AV116" s="15" t="s">
        <v>131</v>
      </c>
      <c r="AW116" s="15" t="s">
        <v>35</v>
      </c>
      <c r="AX116" s="15" t="s">
        <v>82</v>
      </c>
      <c r="AY116" s="186" t="s">
        <v>126</v>
      </c>
    </row>
    <row r="117" spans="2:63" s="12" customFormat="1" ht="22.9" customHeight="1">
      <c r="B117" s="140"/>
      <c r="D117" s="141" t="s">
        <v>73</v>
      </c>
      <c r="E117" s="193" t="s">
        <v>196</v>
      </c>
      <c r="F117" s="193" t="s">
        <v>207</v>
      </c>
      <c r="I117" s="143"/>
      <c r="J117" s="194">
        <f>BK117</f>
        <v>0</v>
      </c>
      <c r="L117" s="140"/>
      <c r="M117" s="145"/>
      <c r="N117" s="146"/>
      <c r="O117" s="146"/>
      <c r="P117" s="147">
        <f>SUM(P118:P201)</f>
        <v>0</v>
      </c>
      <c r="Q117" s="146"/>
      <c r="R117" s="147">
        <f>SUM(R118:R201)</f>
        <v>0</v>
      </c>
      <c r="S117" s="146"/>
      <c r="T117" s="148">
        <f>SUM(T118:T201)</f>
        <v>138.923451</v>
      </c>
      <c r="AR117" s="141" t="s">
        <v>82</v>
      </c>
      <c r="AT117" s="149" t="s">
        <v>73</v>
      </c>
      <c r="AU117" s="149" t="s">
        <v>82</v>
      </c>
      <c r="AY117" s="141" t="s">
        <v>126</v>
      </c>
      <c r="BK117" s="150">
        <f>SUM(BK118:BK201)</f>
        <v>0</v>
      </c>
    </row>
    <row r="118" spans="1:65" s="2" customFormat="1" ht="16.5" customHeight="1">
      <c r="A118" s="34"/>
      <c r="B118" s="151"/>
      <c r="C118" s="152" t="s">
        <v>189</v>
      </c>
      <c r="D118" s="152" t="s">
        <v>127</v>
      </c>
      <c r="E118" s="153" t="s">
        <v>215</v>
      </c>
      <c r="F118" s="154" t="s">
        <v>216</v>
      </c>
      <c r="G118" s="155" t="s">
        <v>199</v>
      </c>
      <c r="H118" s="156">
        <v>74.137</v>
      </c>
      <c r="I118" s="157"/>
      <c r="J118" s="158">
        <f>ROUND(I118*H118,2)</f>
        <v>0</v>
      </c>
      <c r="K118" s="154" t="s">
        <v>151</v>
      </c>
      <c r="L118" s="35"/>
      <c r="M118" s="159" t="s">
        <v>3</v>
      </c>
      <c r="N118" s="160" t="s">
        <v>45</v>
      </c>
      <c r="O118" s="55"/>
      <c r="P118" s="161">
        <f>O118*H118</f>
        <v>0</v>
      </c>
      <c r="Q118" s="161">
        <v>0</v>
      </c>
      <c r="R118" s="161">
        <f>Q118*H118</f>
        <v>0</v>
      </c>
      <c r="S118" s="161">
        <v>0.006</v>
      </c>
      <c r="T118" s="162">
        <f>S118*H118</f>
        <v>0.444822</v>
      </c>
      <c r="U118" s="34"/>
      <c r="V118" s="34"/>
      <c r="W118" s="34"/>
      <c r="X118" s="34"/>
      <c r="Y118" s="34"/>
      <c r="Z118" s="34"/>
      <c r="AA118" s="34"/>
      <c r="AB118" s="34"/>
      <c r="AC118" s="34"/>
      <c r="AD118" s="34"/>
      <c r="AE118" s="34"/>
      <c r="AR118" s="163" t="s">
        <v>217</v>
      </c>
      <c r="AT118" s="163" t="s">
        <v>127</v>
      </c>
      <c r="AU118" s="163" t="s">
        <v>84</v>
      </c>
      <c r="AY118" s="19" t="s">
        <v>126</v>
      </c>
      <c r="BE118" s="164">
        <f>IF(N118="základní",J118,0)</f>
        <v>0</v>
      </c>
      <c r="BF118" s="164">
        <f>IF(N118="snížená",J118,0)</f>
        <v>0</v>
      </c>
      <c r="BG118" s="164">
        <f>IF(N118="zákl. přenesená",J118,0)</f>
        <v>0</v>
      </c>
      <c r="BH118" s="164">
        <f>IF(N118="sníž. přenesená",J118,0)</f>
        <v>0</v>
      </c>
      <c r="BI118" s="164">
        <f>IF(N118="nulová",J118,0)</f>
        <v>0</v>
      </c>
      <c r="BJ118" s="19" t="s">
        <v>82</v>
      </c>
      <c r="BK118" s="164">
        <f>ROUND(I118*H118,2)</f>
        <v>0</v>
      </c>
      <c r="BL118" s="19" t="s">
        <v>217</v>
      </c>
      <c r="BM118" s="163" t="s">
        <v>354</v>
      </c>
    </row>
    <row r="119" spans="1:47" s="2" customFormat="1" ht="11.25">
      <c r="A119" s="34"/>
      <c r="B119" s="35"/>
      <c r="C119" s="34"/>
      <c r="D119" s="165" t="s">
        <v>133</v>
      </c>
      <c r="E119" s="34"/>
      <c r="F119" s="166" t="s">
        <v>219</v>
      </c>
      <c r="G119" s="34"/>
      <c r="H119" s="34"/>
      <c r="I119" s="93"/>
      <c r="J119" s="34"/>
      <c r="K119" s="34"/>
      <c r="L119" s="35"/>
      <c r="M119" s="167"/>
      <c r="N119" s="168"/>
      <c r="O119" s="55"/>
      <c r="P119" s="55"/>
      <c r="Q119" s="55"/>
      <c r="R119" s="55"/>
      <c r="S119" s="55"/>
      <c r="T119" s="56"/>
      <c r="U119" s="34"/>
      <c r="V119" s="34"/>
      <c r="W119" s="34"/>
      <c r="X119" s="34"/>
      <c r="Y119" s="34"/>
      <c r="Z119" s="34"/>
      <c r="AA119" s="34"/>
      <c r="AB119" s="34"/>
      <c r="AC119" s="34"/>
      <c r="AD119" s="34"/>
      <c r="AE119" s="34"/>
      <c r="AT119" s="19" t="s">
        <v>133</v>
      </c>
      <c r="AU119" s="19" t="s">
        <v>84</v>
      </c>
    </row>
    <row r="120" spans="1:47" s="2" customFormat="1" ht="87.75">
      <c r="A120" s="34"/>
      <c r="B120" s="35"/>
      <c r="C120" s="34"/>
      <c r="D120" s="165" t="s">
        <v>220</v>
      </c>
      <c r="E120" s="34"/>
      <c r="F120" s="169" t="s">
        <v>221</v>
      </c>
      <c r="G120" s="34"/>
      <c r="H120" s="34"/>
      <c r="I120" s="93"/>
      <c r="J120" s="34"/>
      <c r="K120" s="34"/>
      <c r="L120" s="35"/>
      <c r="M120" s="167"/>
      <c r="N120" s="168"/>
      <c r="O120" s="55"/>
      <c r="P120" s="55"/>
      <c r="Q120" s="55"/>
      <c r="R120" s="55"/>
      <c r="S120" s="55"/>
      <c r="T120" s="56"/>
      <c r="U120" s="34"/>
      <c r="V120" s="34"/>
      <c r="W120" s="34"/>
      <c r="X120" s="34"/>
      <c r="Y120" s="34"/>
      <c r="Z120" s="34"/>
      <c r="AA120" s="34"/>
      <c r="AB120" s="34"/>
      <c r="AC120" s="34"/>
      <c r="AD120" s="34"/>
      <c r="AE120" s="34"/>
      <c r="AT120" s="19" t="s">
        <v>220</v>
      </c>
      <c r="AU120" s="19" t="s">
        <v>84</v>
      </c>
    </row>
    <row r="121" spans="2:51" s="14" customFormat="1" ht="11.25">
      <c r="B121" s="177"/>
      <c r="D121" s="165" t="s">
        <v>137</v>
      </c>
      <c r="E121" s="178" t="s">
        <v>3</v>
      </c>
      <c r="F121" s="179" t="s">
        <v>355</v>
      </c>
      <c r="H121" s="180">
        <v>74.137</v>
      </c>
      <c r="I121" s="181"/>
      <c r="L121" s="177"/>
      <c r="M121" s="182"/>
      <c r="N121" s="183"/>
      <c r="O121" s="183"/>
      <c r="P121" s="183"/>
      <c r="Q121" s="183"/>
      <c r="R121" s="183"/>
      <c r="S121" s="183"/>
      <c r="T121" s="184"/>
      <c r="AT121" s="178" t="s">
        <v>137</v>
      </c>
      <c r="AU121" s="178" t="s">
        <v>84</v>
      </c>
      <c r="AV121" s="14" t="s">
        <v>84</v>
      </c>
      <c r="AW121" s="14" t="s">
        <v>35</v>
      </c>
      <c r="AX121" s="14" t="s">
        <v>74</v>
      </c>
      <c r="AY121" s="178" t="s">
        <v>126</v>
      </c>
    </row>
    <row r="122" spans="2:51" s="15" customFormat="1" ht="11.25">
      <c r="B122" s="185"/>
      <c r="D122" s="165" t="s">
        <v>137</v>
      </c>
      <c r="E122" s="186" t="s">
        <v>3</v>
      </c>
      <c r="F122" s="187" t="s">
        <v>148</v>
      </c>
      <c r="H122" s="188">
        <v>74.137</v>
      </c>
      <c r="I122" s="189"/>
      <c r="L122" s="185"/>
      <c r="M122" s="190"/>
      <c r="N122" s="191"/>
      <c r="O122" s="191"/>
      <c r="P122" s="191"/>
      <c r="Q122" s="191"/>
      <c r="R122" s="191"/>
      <c r="S122" s="191"/>
      <c r="T122" s="192"/>
      <c r="AT122" s="186" t="s">
        <v>137</v>
      </c>
      <c r="AU122" s="186" t="s">
        <v>84</v>
      </c>
      <c r="AV122" s="15" t="s">
        <v>131</v>
      </c>
      <c r="AW122" s="15" t="s">
        <v>35</v>
      </c>
      <c r="AX122" s="15" t="s">
        <v>82</v>
      </c>
      <c r="AY122" s="186" t="s">
        <v>126</v>
      </c>
    </row>
    <row r="123" spans="1:65" s="2" customFormat="1" ht="16.5" customHeight="1">
      <c r="A123" s="34"/>
      <c r="B123" s="151"/>
      <c r="C123" s="152" t="s">
        <v>196</v>
      </c>
      <c r="D123" s="152" t="s">
        <v>127</v>
      </c>
      <c r="E123" s="153" t="s">
        <v>223</v>
      </c>
      <c r="F123" s="154" t="s">
        <v>224</v>
      </c>
      <c r="G123" s="155" t="s">
        <v>225</v>
      </c>
      <c r="H123" s="156">
        <v>15.5</v>
      </c>
      <c r="I123" s="157"/>
      <c r="J123" s="158">
        <f>ROUND(I123*H123,2)</f>
        <v>0</v>
      </c>
      <c r="K123" s="154" t="s">
        <v>151</v>
      </c>
      <c r="L123" s="35"/>
      <c r="M123" s="159" t="s">
        <v>3</v>
      </c>
      <c r="N123" s="160" t="s">
        <v>45</v>
      </c>
      <c r="O123" s="55"/>
      <c r="P123" s="161">
        <f>O123*H123</f>
        <v>0</v>
      </c>
      <c r="Q123" s="161">
        <v>0</v>
      </c>
      <c r="R123" s="161">
        <f>Q123*H123</f>
        <v>0</v>
      </c>
      <c r="S123" s="161">
        <v>0.0026</v>
      </c>
      <c r="T123" s="162">
        <f>S123*H123</f>
        <v>0.040299999999999996</v>
      </c>
      <c r="U123" s="34"/>
      <c r="V123" s="34"/>
      <c r="W123" s="34"/>
      <c r="X123" s="34"/>
      <c r="Y123" s="34"/>
      <c r="Z123" s="34"/>
      <c r="AA123" s="34"/>
      <c r="AB123" s="34"/>
      <c r="AC123" s="34"/>
      <c r="AD123" s="34"/>
      <c r="AE123" s="34"/>
      <c r="AR123" s="163" t="s">
        <v>131</v>
      </c>
      <c r="AT123" s="163" t="s">
        <v>127</v>
      </c>
      <c r="AU123" s="163" t="s">
        <v>84</v>
      </c>
      <c r="AY123" s="19" t="s">
        <v>126</v>
      </c>
      <c r="BE123" s="164">
        <f>IF(N123="základní",J123,0)</f>
        <v>0</v>
      </c>
      <c r="BF123" s="164">
        <f>IF(N123="snížená",J123,0)</f>
        <v>0</v>
      </c>
      <c r="BG123" s="164">
        <f>IF(N123="zákl. přenesená",J123,0)</f>
        <v>0</v>
      </c>
      <c r="BH123" s="164">
        <f>IF(N123="sníž. přenesená",J123,0)</f>
        <v>0</v>
      </c>
      <c r="BI123" s="164">
        <f>IF(N123="nulová",J123,0)</f>
        <v>0</v>
      </c>
      <c r="BJ123" s="19" t="s">
        <v>82</v>
      </c>
      <c r="BK123" s="164">
        <f>ROUND(I123*H123,2)</f>
        <v>0</v>
      </c>
      <c r="BL123" s="19" t="s">
        <v>131</v>
      </c>
      <c r="BM123" s="163" t="s">
        <v>356</v>
      </c>
    </row>
    <row r="124" spans="1:47" s="2" customFormat="1" ht="11.25">
      <c r="A124" s="34"/>
      <c r="B124" s="35"/>
      <c r="C124" s="34"/>
      <c r="D124" s="165" t="s">
        <v>133</v>
      </c>
      <c r="E124" s="34"/>
      <c r="F124" s="166" t="s">
        <v>227</v>
      </c>
      <c r="G124" s="34"/>
      <c r="H124" s="34"/>
      <c r="I124" s="93"/>
      <c r="J124" s="34"/>
      <c r="K124" s="34"/>
      <c r="L124" s="35"/>
      <c r="M124" s="167"/>
      <c r="N124" s="168"/>
      <c r="O124" s="55"/>
      <c r="P124" s="55"/>
      <c r="Q124" s="55"/>
      <c r="R124" s="55"/>
      <c r="S124" s="55"/>
      <c r="T124" s="56"/>
      <c r="U124" s="34"/>
      <c r="V124" s="34"/>
      <c r="W124" s="34"/>
      <c r="X124" s="34"/>
      <c r="Y124" s="34"/>
      <c r="Z124" s="34"/>
      <c r="AA124" s="34"/>
      <c r="AB124" s="34"/>
      <c r="AC124" s="34"/>
      <c r="AD124" s="34"/>
      <c r="AE124" s="34"/>
      <c r="AT124" s="19" t="s">
        <v>133</v>
      </c>
      <c r="AU124" s="19" t="s">
        <v>84</v>
      </c>
    </row>
    <row r="125" spans="1:65" s="2" customFormat="1" ht="16.5" customHeight="1">
      <c r="A125" s="34"/>
      <c r="B125" s="151"/>
      <c r="C125" s="152" t="s">
        <v>208</v>
      </c>
      <c r="D125" s="152" t="s">
        <v>127</v>
      </c>
      <c r="E125" s="153" t="s">
        <v>234</v>
      </c>
      <c r="F125" s="154" t="s">
        <v>235</v>
      </c>
      <c r="G125" s="155" t="s">
        <v>199</v>
      </c>
      <c r="H125" s="156">
        <v>21.6</v>
      </c>
      <c r="I125" s="157"/>
      <c r="J125" s="158">
        <f>ROUND(I125*H125,2)</f>
        <v>0</v>
      </c>
      <c r="K125" s="154" t="s">
        <v>151</v>
      </c>
      <c r="L125" s="35"/>
      <c r="M125" s="159" t="s">
        <v>3</v>
      </c>
      <c r="N125" s="160" t="s">
        <v>45</v>
      </c>
      <c r="O125" s="55"/>
      <c r="P125" s="161">
        <f>O125*H125</f>
        <v>0</v>
      </c>
      <c r="Q125" s="161">
        <v>0</v>
      </c>
      <c r="R125" s="161">
        <f>Q125*H125</f>
        <v>0</v>
      </c>
      <c r="S125" s="161">
        <v>0.015</v>
      </c>
      <c r="T125" s="162">
        <f>S125*H125</f>
        <v>0.324</v>
      </c>
      <c r="U125" s="34"/>
      <c r="V125" s="34"/>
      <c r="W125" s="34"/>
      <c r="X125" s="34"/>
      <c r="Y125" s="34"/>
      <c r="Z125" s="34"/>
      <c r="AA125" s="34"/>
      <c r="AB125" s="34"/>
      <c r="AC125" s="34"/>
      <c r="AD125" s="34"/>
      <c r="AE125" s="34"/>
      <c r="AR125" s="163" t="s">
        <v>131</v>
      </c>
      <c r="AT125" s="163" t="s">
        <v>127</v>
      </c>
      <c r="AU125" s="163" t="s">
        <v>84</v>
      </c>
      <c r="AY125" s="19" t="s">
        <v>126</v>
      </c>
      <c r="BE125" s="164">
        <f>IF(N125="základní",J125,0)</f>
        <v>0</v>
      </c>
      <c r="BF125" s="164">
        <f>IF(N125="snížená",J125,0)</f>
        <v>0</v>
      </c>
      <c r="BG125" s="164">
        <f>IF(N125="zákl. přenesená",J125,0)</f>
        <v>0</v>
      </c>
      <c r="BH125" s="164">
        <f>IF(N125="sníž. přenesená",J125,0)</f>
        <v>0</v>
      </c>
      <c r="BI125" s="164">
        <f>IF(N125="nulová",J125,0)</f>
        <v>0</v>
      </c>
      <c r="BJ125" s="19" t="s">
        <v>82</v>
      </c>
      <c r="BK125" s="164">
        <f>ROUND(I125*H125,2)</f>
        <v>0</v>
      </c>
      <c r="BL125" s="19" t="s">
        <v>131</v>
      </c>
      <c r="BM125" s="163" t="s">
        <v>357</v>
      </c>
    </row>
    <row r="126" spans="1:47" s="2" customFormat="1" ht="19.5">
      <c r="A126" s="34"/>
      <c r="B126" s="35"/>
      <c r="C126" s="34"/>
      <c r="D126" s="165" t="s">
        <v>133</v>
      </c>
      <c r="E126" s="34"/>
      <c r="F126" s="166" t="s">
        <v>237</v>
      </c>
      <c r="G126" s="34"/>
      <c r="H126" s="34"/>
      <c r="I126" s="93"/>
      <c r="J126" s="34"/>
      <c r="K126" s="34"/>
      <c r="L126" s="35"/>
      <c r="M126" s="167"/>
      <c r="N126" s="168"/>
      <c r="O126" s="55"/>
      <c r="P126" s="55"/>
      <c r="Q126" s="55"/>
      <c r="R126" s="55"/>
      <c r="S126" s="55"/>
      <c r="T126" s="56"/>
      <c r="U126" s="34"/>
      <c r="V126" s="34"/>
      <c r="W126" s="34"/>
      <c r="X126" s="34"/>
      <c r="Y126" s="34"/>
      <c r="Z126" s="34"/>
      <c r="AA126" s="34"/>
      <c r="AB126" s="34"/>
      <c r="AC126" s="34"/>
      <c r="AD126" s="34"/>
      <c r="AE126" s="34"/>
      <c r="AT126" s="19" t="s">
        <v>133</v>
      </c>
      <c r="AU126" s="19" t="s">
        <v>84</v>
      </c>
    </row>
    <row r="127" spans="1:65" s="2" customFormat="1" ht="16.5" customHeight="1">
      <c r="A127" s="34"/>
      <c r="B127" s="151"/>
      <c r="C127" s="152" t="s">
        <v>214</v>
      </c>
      <c r="D127" s="152" t="s">
        <v>127</v>
      </c>
      <c r="E127" s="153" t="s">
        <v>239</v>
      </c>
      <c r="F127" s="154" t="s">
        <v>240</v>
      </c>
      <c r="G127" s="155" t="s">
        <v>225</v>
      </c>
      <c r="H127" s="156">
        <v>166.98</v>
      </c>
      <c r="I127" s="157"/>
      <c r="J127" s="158">
        <f>ROUND(I127*H127,2)</f>
        <v>0</v>
      </c>
      <c r="K127" s="154" t="s">
        <v>151</v>
      </c>
      <c r="L127" s="35"/>
      <c r="M127" s="159" t="s">
        <v>3</v>
      </c>
      <c r="N127" s="160" t="s">
        <v>45</v>
      </c>
      <c r="O127" s="55"/>
      <c r="P127" s="161">
        <f>O127*H127</f>
        <v>0</v>
      </c>
      <c r="Q127" s="161">
        <v>0</v>
      </c>
      <c r="R127" s="161">
        <f>Q127*H127</f>
        <v>0</v>
      </c>
      <c r="S127" s="161">
        <v>0.008</v>
      </c>
      <c r="T127" s="162">
        <f>S127*H127</f>
        <v>1.33584</v>
      </c>
      <c r="U127" s="34"/>
      <c r="V127" s="34"/>
      <c r="W127" s="34"/>
      <c r="X127" s="34"/>
      <c r="Y127" s="34"/>
      <c r="Z127" s="34"/>
      <c r="AA127" s="34"/>
      <c r="AB127" s="34"/>
      <c r="AC127" s="34"/>
      <c r="AD127" s="34"/>
      <c r="AE127" s="34"/>
      <c r="AR127" s="163" t="s">
        <v>217</v>
      </c>
      <c r="AT127" s="163" t="s">
        <v>127</v>
      </c>
      <c r="AU127" s="163" t="s">
        <v>84</v>
      </c>
      <c r="AY127" s="19" t="s">
        <v>126</v>
      </c>
      <c r="BE127" s="164">
        <f>IF(N127="základní",J127,0)</f>
        <v>0</v>
      </c>
      <c r="BF127" s="164">
        <f>IF(N127="snížená",J127,0)</f>
        <v>0</v>
      </c>
      <c r="BG127" s="164">
        <f>IF(N127="zákl. přenesená",J127,0)</f>
        <v>0</v>
      </c>
      <c r="BH127" s="164">
        <f>IF(N127="sníž. přenesená",J127,0)</f>
        <v>0</v>
      </c>
      <c r="BI127" s="164">
        <f>IF(N127="nulová",J127,0)</f>
        <v>0</v>
      </c>
      <c r="BJ127" s="19" t="s">
        <v>82</v>
      </c>
      <c r="BK127" s="164">
        <f>ROUND(I127*H127,2)</f>
        <v>0</v>
      </c>
      <c r="BL127" s="19" t="s">
        <v>217</v>
      </c>
      <c r="BM127" s="163" t="s">
        <v>358</v>
      </c>
    </row>
    <row r="128" spans="1:47" s="2" customFormat="1" ht="11.25">
      <c r="A128" s="34"/>
      <c r="B128" s="35"/>
      <c r="C128" s="34"/>
      <c r="D128" s="165" t="s">
        <v>133</v>
      </c>
      <c r="E128" s="34"/>
      <c r="F128" s="166" t="s">
        <v>242</v>
      </c>
      <c r="G128" s="34"/>
      <c r="H128" s="34"/>
      <c r="I128" s="93"/>
      <c r="J128" s="34"/>
      <c r="K128" s="34"/>
      <c r="L128" s="35"/>
      <c r="M128" s="167"/>
      <c r="N128" s="168"/>
      <c r="O128" s="55"/>
      <c r="P128" s="55"/>
      <c r="Q128" s="55"/>
      <c r="R128" s="55"/>
      <c r="S128" s="55"/>
      <c r="T128" s="56"/>
      <c r="U128" s="34"/>
      <c r="V128" s="34"/>
      <c r="W128" s="34"/>
      <c r="X128" s="34"/>
      <c r="Y128" s="34"/>
      <c r="Z128" s="34"/>
      <c r="AA128" s="34"/>
      <c r="AB128" s="34"/>
      <c r="AC128" s="34"/>
      <c r="AD128" s="34"/>
      <c r="AE128" s="34"/>
      <c r="AT128" s="19" t="s">
        <v>133</v>
      </c>
      <c r="AU128" s="19" t="s">
        <v>84</v>
      </c>
    </row>
    <row r="129" spans="2:51" s="14" customFormat="1" ht="11.25">
      <c r="B129" s="177"/>
      <c r="D129" s="165" t="s">
        <v>137</v>
      </c>
      <c r="E129" s="178" t="s">
        <v>3</v>
      </c>
      <c r="F129" s="179" t="s">
        <v>359</v>
      </c>
      <c r="H129" s="180">
        <v>91.98</v>
      </c>
      <c r="I129" s="181"/>
      <c r="L129" s="177"/>
      <c r="M129" s="182"/>
      <c r="N129" s="183"/>
      <c r="O129" s="183"/>
      <c r="P129" s="183"/>
      <c r="Q129" s="183"/>
      <c r="R129" s="183"/>
      <c r="S129" s="183"/>
      <c r="T129" s="184"/>
      <c r="AT129" s="178" t="s">
        <v>137</v>
      </c>
      <c r="AU129" s="178" t="s">
        <v>84</v>
      </c>
      <c r="AV129" s="14" t="s">
        <v>84</v>
      </c>
      <c r="AW129" s="14" t="s">
        <v>35</v>
      </c>
      <c r="AX129" s="14" t="s">
        <v>74</v>
      </c>
      <c r="AY129" s="178" t="s">
        <v>126</v>
      </c>
    </row>
    <row r="130" spans="2:51" s="14" customFormat="1" ht="11.25">
      <c r="B130" s="177"/>
      <c r="D130" s="165" t="s">
        <v>137</v>
      </c>
      <c r="E130" s="178" t="s">
        <v>3</v>
      </c>
      <c r="F130" s="179" t="s">
        <v>360</v>
      </c>
      <c r="H130" s="180">
        <v>75</v>
      </c>
      <c r="I130" s="181"/>
      <c r="L130" s="177"/>
      <c r="M130" s="182"/>
      <c r="N130" s="183"/>
      <c r="O130" s="183"/>
      <c r="P130" s="183"/>
      <c r="Q130" s="183"/>
      <c r="R130" s="183"/>
      <c r="S130" s="183"/>
      <c r="T130" s="184"/>
      <c r="AT130" s="178" t="s">
        <v>137</v>
      </c>
      <c r="AU130" s="178" t="s">
        <v>84</v>
      </c>
      <c r="AV130" s="14" t="s">
        <v>84</v>
      </c>
      <c r="AW130" s="14" t="s">
        <v>35</v>
      </c>
      <c r="AX130" s="14" t="s">
        <v>74</v>
      </c>
      <c r="AY130" s="178" t="s">
        <v>126</v>
      </c>
    </row>
    <row r="131" spans="2:51" s="15" customFormat="1" ht="11.25">
      <c r="B131" s="185"/>
      <c r="D131" s="165" t="s">
        <v>137</v>
      </c>
      <c r="E131" s="186" t="s">
        <v>3</v>
      </c>
      <c r="F131" s="187" t="s">
        <v>148</v>
      </c>
      <c r="H131" s="188">
        <v>166.98</v>
      </c>
      <c r="I131" s="189"/>
      <c r="L131" s="185"/>
      <c r="M131" s="190"/>
      <c r="N131" s="191"/>
      <c r="O131" s="191"/>
      <c r="P131" s="191"/>
      <c r="Q131" s="191"/>
      <c r="R131" s="191"/>
      <c r="S131" s="191"/>
      <c r="T131" s="192"/>
      <c r="AT131" s="186" t="s">
        <v>137</v>
      </c>
      <c r="AU131" s="186" t="s">
        <v>84</v>
      </c>
      <c r="AV131" s="15" t="s">
        <v>131</v>
      </c>
      <c r="AW131" s="15" t="s">
        <v>35</v>
      </c>
      <c r="AX131" s="15" t="s">
        <v>82</v>
      </c>
      <c r="AY131" s="186" t="s">
        <v>126</v>
      </c>
    </row>
    <row r="132" spans="1:65" s="2" customFormat="1" ht="16.5" customHeight="1">
      <c r="A132" s="34"/>
      <c r="B132" s="151"/>
      <c r="C132" s="152" t="s">
        <v>222</v>
      </c>
      <c r="D132" s="152" t="s">
        <v>127</v>
      </c>
      <c r="E132" s="153" t="s">
        <v>361</v>
      </c>
      <c r="F132" s="154" t="s">
        <v>362</v>
      </c>
      <c r="G132" s="155" t="s">
        <v>260</v>
      </c>
      <c r="H132" s="156">
        <v>0.32</v>
      </c>
      <c r="I132" s="157"/>
      <c r="J132" s="158">
        <f>ROUND(I132*H132,2)</f>
        <v>0</v>
      </c>
      <c r="K132" s="154" t="s">
        <v>151</v>
      </c>
      <c r="L132" s="35"/>
      <c r="M132" s="159" t="s">
        <v>3</v>
      </c>
      <c r="N132" s="160" t="s">
        <v>45</v>
      </c>
      <c r="O132" s="55"/>
      <c r="P132" s="161">
        <f>O132*H132</f>
        <v>0</v>
      </c>
      <c r="Q132" s="161">
        <v>0</v>
      </c>
      <c r="R132" s="161">
        <f>Q132*H132</f>
        <v>0</v>
      </c>
      <c r="S132" s="161">
        <v>1.8</v>
      </c>
      <c r="T132" s="162">
        <f>S132*H132</f>
        <v>0.5760000000000001</v>
      </c>
      <c r="U132" s="34"/>
      <c r="V132" s="34"/>
      <c r="W132" s="34"/>
      <c r="X132" s="34"/>
      <c r="Y132" s="34"/>
      <c r="Z132" s="34"/>
      <c r="AA132" s="34"/>
      <c r="AB132" s="34"/>
      <c r="AC132" s="34"/>
      <c r="AD132" s="34"/>
      <c r="AE132" s="34"/>
      <c r="AR132" s="163" t="s">
        <v>217</v>
      </c>
      <c r="AT132" s="163" t="s">
        <v>127</v>
      </c>
      <c r="AU132" s="163" t="s">
        <v>84</v>
      </c>
      <c r="AY132" s="19" t="s">
        <v>126</v>
      </c>
      <c r="BE132" s="164">
        <f>IF(N132="základní",J132,0)</f>
        <v>0</v>
      </c>
      <c r="BF132" s="164">
        <f>IF(N132="snížená",J132,0)</f>
        <v>0</v>
      </c>
      <c r="BG132" s="164">
        <f>IF(N132="zákl. přenesená",J132,0)</f>
        <v>0</v>
      </c>
      <c r="BH132" s="164">
        <f>IF(N132="sníž. přenesená",J132,0)</f>
        <v>0</v>
      </c>
      <c r="BI132" s="164">
        <f>IF(N132="nulová",J132,0)</f>
        <v>0</v>
      </c>
      <c r="BJ132" s="19" t="s">
        <v>82</v>
      </c>
      <c r="BK132" s="164">
        <f>ROUND(I132*H132,2)</f>
        <v>0</v>
      </c>
      <c r="BL132" s="19" t="s">
        <v>217</v>
      </c>
      <c r="BM132" s="163" t="s">
        <v>363</v>
      </c>
    </row>
    <row r="133" spans="1:47" s="2" customFormat="1" ht="11.25">
      <c r="A133" s="34"/>
      <c r="B133" s="35"/>
      <c r="C133" s="34"/>
      <c r="D133" s="165" t="s">
        <v>133</v>
      </c>
      <c r="E133" s="34"/>
      <c r="F133" s="166" t="s">
        <v>364</v>
      </c>
      <c r="G133" s="34"/>
      <c r="H133" s="34"/>
      <c r="I133" s="93"/>
      <c r="J133" s="34"/>
      <c r="K133" s="34"/>
      <c r="L133" s="35"/>
      <c r="M133" s="167"/>
      <c r="N133" s="168"/>
      <c r="O133" s="55"/>
      <c r="P133" s="55"/>
      <c r="Q133" s="55"/>
      <c r="R133" s="55"/>
      <c r="S133" s="55"/>
      <c r="T133" s="56"/>
      <c r="U133" s="34"/>
      <c r="V133" s="34"/>
      <c r="W133" s="34"/>
      <c r="X133" s="34"/>
      <c r="Y133" s="34"/>
      <c r="Z133" s="34"/>
      <c r="AA133" s="34"/>
      <c r="AB133" s="34"/>
      <c r="AC133" s="34"/>
      <c r="AD133" s="34"/>
      <c r="AE133" s="34"/>
      <c r="AT133" s="19" t="s">
        <v>133</v>
      </c>
      <c r="AU133" s="19" t="s">
        <v>84</v>
      </c>
    </row>
    <row r="134" spans="1:47" s="2" customFormat="1" ht="39">
      <c r="A134" s="34"/>
      <c r="B134" s="35"/>
      <c r="C134" s="34"/>
      <c r="D134" s="165" t="s">
        <v>135</v>
      </c>
      <c r="E134" s="34"/>
      <c r="F134" s="169" t="s">
        <v>270</v>
      </c>
      <c r="G134" s="34"/>
      <c r="H134" s="34"/>
      <c r="I134" s="93"/>
      <c r="J134" s="34"/>
      <c r="K134" s="34"/>
      <c r="L134" s="35"/>
      <c r="M134" s="167"/>
      <c r="N134" s="168"/>
      <c r="O134" s="55"/>
      <c r="P134" s="55"/>
      <c r="Q134" s="55"/>
      <c r="R134" s="55"/>
      <c r="S134" s="55"/>
      <c r="T134" s="56"/>
      <c r="U134" s="34"/>
      <c r="V134" s="34"/>
      <c r="W134" s="34"/>
      <c r="X134" s="34"/>
      <c r="Y134" s="34"/>
      <c r="Z134" s="34"/>
      <c r="AA134" s="34"/>
      <c r="AB134" s="34"/>
      <c r="AC134" s="34"/>
      <c r="AD134" s="34"/>
      <c r="AE134" s="34"/>
      <c r="AT134" s="19" t="s">
        <v>135</v>
      </c>
      <c r="AU134" s="19" t="s">
        <v>84</v>
      </c>
    </row>
    <row r="135" spans="2:51" s="14" customFormat="1" ht="11.25">
      <c r="B135" s="177"/>
      <c r="D135" s="165" t="s">
        <v>137</v>
      </c>
      <c r="E135" s="178" t="s">
        <v>3</v>
      </c>
      <c r="F135" s="179" t="s">
        <v>365</v>
      </c>
      <c r="H135" s="180">
        <v>0.32</v>
      </c>
      <c r="I135" s="181"/>
      <c r="L135" s="177"/>
      <c r="M135" s="182"/>
      <c r="N135" s="183"/>
      <c r="O135" s="183"/>
      <c r="P135" s="183"/>
      <c r="Q135" s="183"/>
      <c r="R135" s="183"/>
      <c r="S135" s="183"/>
      <c r="T135" s="184"/>
      <c r="AT135" s="178" t="s">
        <v>137</v>
      </c>
      <c r="AU135" s="178" t="s">
        <v>84</v>
      </c>
      <c r="AV135" s="14" t="s">
        <v>84</v>
      </c>
      <c r="AW135" s="14" t="s">
        <v>35</v>
      </c>
      <c r="AX135" s="14" t="s">
        <v>74</v>
      </c>
      <c r="AY135" s="178" t="s">
        <v>126</v>
      </c>
    </row>
    <row r="136" spans="2:51" s="15" customFormat="1" ht="11.25">
      <c r="B136" s="185"/>
      <c r="D136" s="165" t="s">
        <v>137</v>
      </c>
      <c r="E136" s="186" t="s">
        <v>3</v>
      </c>
      <c r="F136" s="187" t="s">
        <v>148</v>
      </c>
      <c r="H136" s="188">
        <v>0.32</v>
      </c>
      <c r="I136" s="189"/>
      <c r="L136" s="185"/>
      <c r="M136" s="190"/>
      <c r="N136" s="191"/>
      <c r="O136" s="191"/>
      <c r="P136" s="191"/>
      <c r="Q136" s="191"/>
      <c r="R136" s="191"/>
      <c r="S136" s="191"/>
      <c r="T136" s="192"/>
      <c r="AT136" s="186" t="s">
        <v>137</v>
      </c>
      <c r="AU136" s="186" t="s">
        <v>84</v>
      </c>
      <c r="AV136" s="15" t="s">
        <v>131</v>
      </c>
      <c r="AW136" s="15" t="s">
        <v>35</v>
      </c>
      <c r="AX136" s="15" t="s">
        <v>82</v>
      </c>
      <c r="AY136" s="186" t="s">
        <v>126</v>
      </c>
    </row>
    <row r="137" spans="1:65" s="2" customFormat="1" ht="16.5" customHeight="1">
      <c r="A137" s="34"/>
      <c r="B137" s="151"/>
      <c r="C137" s="152" t="s">
        <v>228</v>
      </c>
      <c r="D137" s="152" t="s">
        <v>127</v>
      </c>
      <c r="E137" s="153" t="s">
        <v>252</v>
      </c>
      <c r="F137" s="154" t="s">
        <v>366</v>
      </c>
      <c r="G137" s="155" t="s">
        <v>199</v>
      </c>
      <c r="H137" s="156">
        <v>19.12</v>
      </c>
      <c r="I137" s="157"/>
      <c r="J137" s="158">
        <f>ROUND(I137*H137,2)</f>
        <v>0</v>
      </c>
      <c r="K137" s="154" t="s">
        <v>151</v>
      </c>
      <c r="L137" s="35"/>
      <c r="M137" s="159" t="s">
        <v>3</v>
      </c>
      <c r="N137" s="160" t="s">
        <v>45</v>
      </c>
      <c r="O137" s="55"/>
      <c r="P137" s="161">
        <f>O137*H137</f>
        <v>0</v>
      </c>
      <c r="Q137" s="161">
        <v>0</v>
      </c>
      <c r="R137" s="161">
        <f>Q137*H137</f>
        <v>0</v>
      </c>
      <c r="S137" s="161">
        <v>0.131</v>
      </c>
      <c r="T137" s="162">
        <f>S137*H137</f>
        <v>2.5047200000000003</v>
      </c>
      <c r="U137" s="34"/>
      <c r="V137" s="34"/>
      <c r="W137" s="34"/>
      <c r="X137" s="34"/>
      <c r="Y137" s="34"/>
      <c r="Z137" s="34"/>
      <c r="AA137" s="34"/>
      <c r="AB137" s="34"/>
      <c r="AC137" s="34"/>
      <c r="AD137" s="34"/>
      <c r="AE137" s="34"/>
      <c r="AR137" s="163" t="s">
        <v>131</v>
      </c>
      <c r="AT137" s="163" t="s">
        <v>127</v>
      </c>
      <c r="AU137" s="163" t="s">
        <v>84</v>
      </c>
      <c r="AY137" s="19" t="s">
        <v>126</v>
      </c>
      <c r="BE137" s="164">
        <f>IF(N137="základní",J137,0)</f>
        <v>0</v>
      </c>
      <c r="BF137" s="164">
        <f>IF(N137="snížená",J137,0)</f>
        <v>0</v>
      </c>
      <c r="BG137" s="164">
        <f>IF(N137="zákl. přenesená",J137,0)</f>
        <v>0</v>
      </c>
      <c r="BH137" s="164">
        <f>IF(N137="sníž. přenesená",J137,0)</f>
        <v>0</v>
      </c>
      <c r="BI137" s="164">
        <f>IF(N137="nulová",J137,0)</f>
        <v>0</v>
      </c>
      <c r="BJ137" s="19" t="s">
        <v>82</v>
      </c>
      <c r="BK137" s="164">
        <f>ROUND(I137*H137,2)</f>
        <v>0</v>
      </c>
      <c r="BL137" s="19" t="s">
        <v>131</v>
      </c>
      <c r="BM137" s="163" t="s">
        <v>367</v>
      </c>
    </row>
    <row r="138" spans="1:47" s="2" customFormat="1" ht="19.5">
      <c r="A138" s="34"/>
      <c r="B138" s="35"/>
      <c r="C138" s="34"/>
      <c r="D138" s="165" t="s">
        <v>133</v>
      </c>
      <c r="E138" s="34"/>
      <c r="F138" s="166" t="s">
        <v>255</v>
      </c>
      <c r="G138" s="34"/>
      <c r="H138" s="34"/>
      <c r="I138" s="93"/>
      <c r="J138" s="34"/>
      <c r="K138" s="34"/>
      <c r="L138" s="35"/>
      <c r="M138" s="167"/>
      <c r="N138" s="168"/>
      <c r="O138" s="55"/>
      <c r="P138" s="55"/>
      <c r="Q138" s="55"/>
      <c r="R138" s="55"/>
      <c r="S138" s="55"/>
      <c r="T138" s="56"/>
      <c r="U138" s="34"/>
      <c r="V138" s="34"/>
      <c r="W138" s="34"/>
      <c r="X138" s="34"/>
      <c r="Y138" s="34"/>
      <c r="Z138" s="34"/>
      <c r="AA138" s="34"/>
      <c r="AB138" s="34"/>
      <c r="AC138" s="34"/>
      <c r="AD138" s="34"/>
      <c r="AE138" s="34"/>
      <c r="AT138" s="19" t="s">
        <v>133</v>
      </c>
      <c r="AU138" s="19" t="s">
        <v>84</v>
      </c>
    </row>
    <row r="139" spans="2:51" s="14" customFormat="1" ht="11.25">
      <c r="B139" s="177"/>
      <c r="D139" s="165" t="s">
        <v>137</v>
      </c>
      <c r="E139" s="178" t="s">
        <v>3</v>
      </c>
      <c r="F139" s="179" t="s">
        <v>368</v>
      </c>
      <c r="H139" s="180">
        <v>19.12</v>
      </c>
      <c r="I139" s="181"/>
      <c r="L139" s="177"/>
      <c r="M139" s="182"/>
      <c r="N139" s="183"/>
      <c r="O139" s="183"/>
      <c r="P139" s="183"/>
      <c r="Q139" s="183"/>
      <c r="R139" s="183"/>
      <c r="S139" s="183"/>
      <c r="T139" s="184"/>
      <c r="AT139" s="178" t="s">
        <v>137</v>
      </c>
      <c r="AU139" s="178" t="s">
        <v>84</v>
      </c>
      <c r="AV139" s="14" t="s">
        <v>84</v>
      </c>
      <c r="AW139" s="14" t="s">
        <v>35</v>
      </c>
      <c r="AX139" s="14" t="s">
        <v>74</v>
      </c>
      <c r="AY139" s="178" t="s">
        <v>126</v>
      </c>
    </row>
    <row r="140" spans="2:51" s="15" customFormat="1" ht="11.25">
      <c r="B140" s="185"/>
      <c r="D140" s="165" t="s">
        <v>137</v>
      </c>
      <c r="E140" s="186" t="s">
        <v>3</v>
      </c>
      <c r="F140" s="187" t="s">
        <v>148</v>
      </c>
      <c r="H140" s="188">
        <v>19.12</v>
      </c>
      <c r="I140" s="189"/>
      <c r="L140" s="185"/>
      <c r="M140" s="190"/>
      <c r="N140" s="191"/>
      <c r="O140" s="191"/>
      <c r="P140" s="191"/>
      <c r="Q140" s="191"/>
      <c r="R140" s="191"/>
      <c r="S140" s="191"/>
      <c r="T140" s="192"/>
      <c r="AT140" s="186" t="s">
        <v>137</v>
      </c>
      <c r="AU140" s="186" t="s">
        <v>84</v>
      </c>
      <c r="AV140" s="15" t="s">
        <v>131</v>
      </c>
      <c r="AW140" s="15" t="s">
        <v>35</v>
      </c>
      <c r="AX140" s="15" t="s">
        <v>82</v>
      </c>
      <c r="AY140" s="186" t="s">
        <v>126</v>
      </c>
    </row>
    <row r="141" spans="1:65" s="2" customFormat="1" ht="16.5" customHeight="1">
      <c r="A141" s="34"/>
      <c r="B141" s="151"/>
      <c r="C141" s="152" t="s">
        <v>233</v>
      </c>
      <c r="D141" s="152" t="s">
        <v>127</v>
      </c>
      <c r="E141" s="153" t="s">
        <v>369</v>
      </c>
      <c r="F141" s="154" t="s">
        <v>370</v>
      </c>
      <c r="G141" s="155" t="s">
        <v>260</v>
      </c>
      <c r="H141" s="156">
        <v>15.194</v>
      </c>
      <c r="I141" s="157"/>
      <c r="J141" s="158">
        <f>ROUND(I141*H141,2)</f>
        <v>0</v>
      </c>
      <c r="K141" s="154" t="s">
        <v>151</v>
      </c>
      <c r="L141" s="35"/>
      <c r="M141" s="159" t="s">
        <v>3</v>
      </c>
      <c r="N141" s="160" t="s">
        <v>45</v>
      </c>
      <c r="O141" s="55"/>
      <c r="P141" s="161">
        <f>O141*H141</f>
        <v>0</v>
      </c>
      <c r="Q141" s="161">
        <v>0</v>
      </c>
      <c r="R141" s="161">
        <f>Q141*H141</f>
        <v>0</v>
      </c>
      <c r="S141" s="161">
        <v>1.8</v>
      </c>
      <c r="T141" s="162">
        <f>S141*H141</f>
        <v>27.349200000000003</v>
      </c>
      <c r="U141" s="34"/>
      <c r="V141" s="34"/>
      <c r="W141" s="34"/>
      <c r="X141" s="34"/>
      <c r="Y141" s="34"/>
      <c r="Z141" s="34"/>
      <c r="AA141" s="34"/>
      <c r="AB141" s="34"/>
      <c r="AC141" s="34"/>
      <c r="AD141" s="34"/>
      <c r="AE141" s="34"/>
      <c r="AR141" s="163" t="s">
        <v>217</v>
      </c>
      <c r="AT141" s="163" t="s">
        <v>127</v>
      </c>
      <c r="AU141" s="163" t="s">
        <v>84</v>
      </c>
      <c r="AY141" s="19" t="s">
        <v>126</v>
      </c>
      <c r="BE141" s="164">
        <f>IF(N141="základní",J141,0)</f>
        <v>0</v>
      </c>
      <c r="BF141" s="164">
        <f>IF(N141="snížená",J141,0)</f>
        <v>0</v>
      </c>
      <c r="BG141" s="164">
        <f>IF(N141="zákl. přenesená",J141,0)</f>
        <v>0</v>
      </c>
      <c r="BH141" s="164">
        <f>IF(N141="sníž. přenesená",J141,0)</f>
        <v>0</v>
      </c>
      <c r="BI141" s="164">
        <f>IF(N141="nulová",J141,0)</f>
        <v>0</v>
      </c>
      <c r="BJ141" s="19" t="s">
        <v>82</v>
      </c>
      <c r="BK141" s="164">
        <f>ROUND(I141*H141,2)</f>
        <v>0</v>
      </c>
      <c r="BL141" s="19" t="s">
        <v>217</v>
      </c>
      <c r="BM141" s="163" t="s">
        <v>371</v>
      </c>
    </row>
    <row r="142" spans="1:47" s="2" customFormat="1" ht="19.5">
      <c r="A142" s="34"/>
      <c r="B142" s="35"/>
      <c r="C142" s="34"/>
      <c r="D142" s="165" t="s">
        <v>133</v>
      </c>
      <c r="E142" s="34"/>
      <c r="F142" s="166" t="s">
        <v>372</v>
      </c>
      <c r="G142" s="34"/>
      <c r="H142" s="34"/>
      <c r="I142" s="93"/>
      <c r="J142" s="34"/>
      <c r="K142" s="34"/>
      <c r="L142" s="35"/>
      <c r="M142" s="167"/>
      <c r="N142" s="168"/>
      <c r="O142" s="55"/>
      <c r="P142" s="55"/>
      <c r="Q142" s="55"/>
      <c r="R142" s="55"/>
      <c r="S142" s="55"/>
      <c r="T142" s="56"/>
      <c r="U142" s="34"/>
      <c r="V142" s="34"/>
      <c r="W142" s="34"/>
      <c r="X142" s="34"/>
      <c r="Y142" s="34"/>
      <c r="Z142" s="34"/>
      <c r="AA142" s="34"/>
      <c r="AB142" s="34"/>
      <c r="AC142" s="34"/>
      <c r="AD142" s="34"/>
      <c r="AE142" s="34"/>
      <c r="AT142" s="19" t="s">
        <v>133</v>
      </c>
      <c r="AU142" s="19" t="s">
        <v>84</v>
      </c>
    </row>
    <row r="143" spans="1:47" s="2" customFormat="1" ht="39">
      <c r="A143" s="34"/>
      <c r="B143" s="35"/>
      <c r="C143" s="34"/>
      <c r="D143" s="165" t="s">
        <v>135</v>
      </c>
      <c r="E143" s="34"/>
      <c r="F143" s="169" t="s">
        <v>270</v>
      </c>
      <c r="G143" s="34"/>
      <c r="H143" s="34"/>
      <c r="I143" s="93"/>
      <c r="J143" s="34"/>
      <c r="K143" s="34"/>
      <c r="L143" s="35"/>
      <c r="M143" s="167"/>
      <c r="N143" s="168"/>
      <c r="O143" s="55"/>
      <c r="P143" s="55"/>
      <c r="Q143" s="55"/>
      <c r="R143" s="55"/>
      <c r="S143" s="55"/>
      <c r="T143" s="56"/>
      <c r="U143" s="34"/>
      <c r="V143" s="34"/>
      <c r="W143" s="34"/>
      <c r="X143" s="34"/>
      <c r="Y143" s="34"/>
      <c r="Z143" s="34"/>
      <c r="AA143" s="34"/>
      <c r="AB143" s="34"/>
      <c r="AC143" s="34"/>
      <c r="AD143" s="34"/>
      <c r="AE143" s="34"/>
      <c r="AT143" s="19" t="s">
        <v>135</v>
      </c>
      <c r="AU143" s="19" t="s">
        <v>84</v>
      </c>
    </row>
    <row r="144" spans="2:51" s="14" customFormat="1" ht="11.25">
      <c r="B144" s="177"/>
      <c r="D144" s="165" t="s">
        <v>137</v>
      </c>
      <c r="E144" s="178" t="s">
        <v>3</v>
      </c>
      <c r="F144" s="179" t="s">
        <v>373</v>
      </c>
      <c r="H144" s="180">
        <v>0.322</v>
      </c>
      <c r="I144" s="181"/>
      <c r="L144" s="177"/>
      <c r="M144" s="182"/>
      <c r="N144" s="183"/>
      <c r="O144" s="183"/>
      <c r="P144" s="183"/>
      <c r="Q144" s="183"/>
      <c r="R144" s="183"/>
      <c r="S144" s="183"/>
      <c r="T144" s="184"/>
      <c r="AT144" s="178" t="s">
        <v>137</v>
      </c>
      <c r="AU144" s="178" t="s">
        <v>84</v>
      </c>
      <c r="AV144" s="14" t="s">
        <v>84</v>
      </c>
      <c r="AW144" s="14" t="s">
        <v>35</v>
      </c>
      <c r="AX144" s="14" t="s">
        <v>74</v>
      </c>
      <c r="AY144" s="178" t="s">
        <v>126</v>
      </c>
    </row>
    <row r="145" spans="2:51" s="14" customFormat="1" ht="11.25">
      <c r="B145" s="177"/>
      <c r="D145" s="165" t="s">
        <v>137</v>
      </c>
      <c r="E145" s="178" t="s">
        <v>3</v>
      </c>
      <c r="F145" s="179" t="s">
        <v>374</v>
      </c>
      <c r="H145" s="180">
        <v>0.661</v>
      </c>
      <c r="I145" s="181"/>
      <c r="L145" s="177"/>
      <c r="M145" s="182"/>
      <c r="N145" s="183"/>
      <c r="O145" s="183"/>
      <c r="P145" s="183"/>
      <c r="Q145" s="183"/>
      <c r="R145" s="183"/>
      <c r="S145" s="183"/>
      <c r="T145" s="184"/>
      <c r="AT145" s="178" t="s">
        <v>137</v>
      </c>
      <c r="AU145" s="178" t="s">
        <v>84</v>
      </c>
      <c r="AV145" s="14" t="s">
        <v>84</v>
      </c>
      <c r="AW145" s="14" t="s">
        <v>35</v>
      </c>
      <c r="AX145" s="14" t="s">
        <v>74</v>
      </c>
      <c r="AY145" s="178" t="s">
        <v>126</v>
      </c>
    </row>
    <row r="146" spans="2:51" s="14" customFormat="1" ht="11.25">
      <c r="B146" s="177"/>
      <c r="D146" s="165" t="s">
        <v>137</v>
      </c>
      <c r="E146" s="178" t="s">
        <v>3</v>
      </c>
      <c r="F146" s="179" t="s">
        <v>373</v>
      </c>
      <c r="H146" s="180">
        <v>0.322</v>
      </c>
      <c r="I146" s="181"/>
      <c r="L146" s="177"/>
      <c r="M146" s="182"/>
      <c r="N146" s="183"/>
      <c r="O146" s="183"/>
      <c r="P146" s="183"/>
      <c r="Q146" s="183"/>
      <c r="R146" s="183"/>
      <c r="S146" s="183"/>
      <c r="T146" s="184"/>
      <c r="AT146" s="178" t="s">
        <v>137</v>
      </c>
      <c r="AU146" s="178" t="s">
        <v>84</v>
      </c>
      <c r="AV146" s="14" t="s">
        <v>84</v>
      </c>
      <c r="AW146" s="14" t="s">
        <v>35</v>
      </c>
      <c r="AX146" s="14" t="s">
        <v>74</v>
      </c>
      <c r="AY146" s="178" t="s">
        <v>126</v>
      </c>
    </row>
    <row r="147" spans="2:51" s="14" customFormat="1" ht="11.25">
      <c r="B147" s="177"/>
      <c r="D147" s="165" t="s">
        <v>137</v>
      </c>
      <c r="E147" s="178" t="s">
        <v>3</v>
      </c>
      <c r="F147" s="179" t="s">
        <v>375</v>
      </c>
      <c r="H147" s="180">
        <v>0.468</v>
      </c>
      <c r="I147" s="181"/>
      <c r="L147" s="177"/>
      <c r="M147" s="182"/>
      <c r="N147" s="183"/>
      <c r="O147" s="183"/>
      <c r="P147" s="183"/>
      <c r="Q147" s="183"/>
      <c r="R147" s="183"/>
      <c r="S147" s="183"/>
      <c r="T147" s="184"/>
      <c r="AT147" s="178" t="s">
        <v>137</v>
      </c>
      <c r="AU147" s="178" t="s">
        <v>84</v>
      </c>
      <c r="AV147" s="14" t="s">
        <v>84</v>
      </c>
      <c r="AW147" s="14" t="s">
        <v>35</v>
      </c>
      <c r="AX147" s="14" t="s">
        <v>74</v>
      </c>
      <c r="AY147" s="178" t="s">
        <v>126</v>
      </c>
    </row>
    <row r="148" spans="2:51" s="14" customFormat="1" ht="11.25">
      <c r="B148" s="177"/>
      <c r="D148" s="165" t="s">
        <v>137</v>
      </c>
      <c r="E148" s="178" t="s">
        <v>3</v>
      </c>
      <c r="F148" s="179" t="s">
        <v>373</v>
      </c>
      <c r="H148" s="180">
        <v>0.322</v>
      </c>
      <c r="I148" s="181"/>
      <c r="L148" s="177"/>
      <c r="M148" s="182"/>
      <c r="N148" s="183"/>
      <c r="O148" s="183"/>
      <c r="P148" s="183"/>
      <c r="Q148" s="183"/>
      <c r="R148" s="183"/>
      <c r="S148" s="183"/>
      <c r="T148" s="184"/>
      <c r="AT148" s="178" t="s">
        <v>137</v>
      </c>
      <c r="AU148" s="178" t="s">
        <v>84</v>
      </c>
      <c r="AV148" s="14" t="s">
        <v>84</v>
      </c>
      <c r="AW148" s="14" t="s">
        <v>35</v>
      </c>
      <c r="AX148" s="14" t="s">
        <v>74</v>
      </c>
      <c r="AY148" s="178" t="s">
        <v>126</v>
      </c>
    </row>
    <row r="149" spans="2:51" s="14" customFormat="1" ht="11.25">
      <c r="B149" s="177"/>
      <c r="D149" s="165" t="s">
        <v>137</v>
      </c>
      <c r="E149" s="178" t="s">
        <v>3</v>
      </c>
      <c r="F149" s="179" t="s">
        <v>376</v>
      </c>
      <c r="H149" s="180">
        <v>8.851</v>
      </c>
      <c r="I149" s="181"/>
      <c r="L149" s="177"/>
      <c r="M149" s="182"/>
      <c r="N149" s="183"/>
      <c r="O149" s="183"/>
      <c r="P149" s="183"/>
      <c r="Q149" s="183"/>
      <c r="R149" s="183"/>
      <c r="S149" s="183"/>
      <c r="T149" s="184"/>
      <c r="AT149" s="178" t="s">
        <v>137</v>
      </c>
      <c r="AU149" s="178" t="s">
        <v>84</v>
      </c>
      <c r="AV149" s="14" t="s">
        <v>84</v>
      </c>
      <c r="AW149" s="14" t="s">
        <v>35</v>
      </c>
      <c r="AX149" s="14" t="s">
        <v>74</v>
      </c>
      <c r="AY149" s="178" t="s">
        <v>126</v>
      </c>
    </row>
    <row r="150" spans="2:51" s="14" customFormat="1" ht="11.25">
      <c r="B150" s="177"/>
      <c r="D150" s="165" t="s">
        <v>137</v>
      </c>
      <c r="E150" s="178" t="s">
        <v>3</v>
      </c>
      <c r="F150" s="179" t="s">
        <v>377</v>
      </c>
      <c r="H150" s="180">
        <v>2.867</v>
      </c>
      <c r="I150" s="181"/>
      <c r="L150" s="177"/>
      <c r="M150" s="182"/>
      <c r="N150" s="183"/>
      <c r="O150" s="183"/>
      <c r="P150" s="183"/>
      <c r="Q150" s="183"/>
      <c r="R150" s="183"/>
      <c r="S150" s="183"/>
      <c r="T150" s="184"/>
      <c r="AT150" s="178" t="s">
        <v>137</v>
      </c>
      <c r="AU150" s="178" t="s">
        <v>84</v>
      </c>
      <c r="AV150" s="14" t="s">
        <v>84</v>
      </c>
      <c r="AW150" s="14" t="s">
        <v>35</v>
      </c>
      <c r="AX150" s="14" t="s">
        <v>74</v>
      </c>
      <c r="AY150" s="178" t="s">
        <v>126</v>
      </c>
    </row>
    <row r="151" spans="2:51" s="16" customFormat="1" ht="11.25">
      <c r="B151" s="195"/>
      <c r="D151" s="165" t="s">
        <v>137</v>
      </c>
      <c r="E151" s="196" t="s">
        <v>3</v>
      </c>
      <c r="F151" s="197" t="s">
        <v>277</v>
      </c>
      <c r="H151" s="198">
        <v>13.813</v>
      </c>
      <c r="I151" s="199"/>
      <c r="L151" s="195"/>
      <c r="M151" s="200"/>
      <c r="N151" s="201"/>
      <c r="O151" s="201"/>
      <c r="P151" s="201"/>
      <c r="Q151" s="201"/>
      <c r="R151" s="201"/>
      <c r="S151" s="201"/>
      <c r="T151" s="202"/>
      <c r="AT151" s="196" t="s">
        <v>137</v>
      </c>
      <c r="AU151" s="196" t="s">
        <v>84</v>
      </c>
      <c r="AV151" s="16" t="s">
        <v>159</v>
      </c>
      <c r="AW151" s="16" t="s">
        <v>35</v>
      </c>
      <c r="AX151" s="16" t="s">
        <v>74</v>
      </c>
      <c r="AY151" s="196" t="s">
        <v>126</v>
      </c>
    </row>
    <row r="152" spans="2:51" s="14" customFormat="1" ht="11.25">
      <c r="B152" s="177"/>
      <c r="D152" s="165" t="s">
        <v>137</v>
      </c>
      <c r="E152" s="178" t="s">
        <v>3</v>
      </c>
      <c r="F152" s="179" t="s">
        <v>378</v>
      </c>
      <c r="H152" s="180">
        <v>1.381</v>
      </c>
      <c r="I152" s="181"/>
      <c r="L152" s="177"/>
      <c r="M152" s="182"/>
      <c r="N152" s="183"/>
      <c r="O152" s="183"/>
      <c r="P152" s="183"/>
      <c r="Q152" s="183"/>
      <c r="R152" s="183"/>
      <c r="S152" s="183"/>
      <c r="T152" s="184"/>
      <c r="AT152" s="178" t="s">
        <v>137</v>
      </c>
      <c r="AU152" s="178" t="s">
        <v>84</v>
      </c>
      <c r="AV152" s="14" t="s">
        <v>84</v>
      </c>
      <c r="AW152" s="14" t="s">
        <v>35</v>
      </c>
      <c r="AX152" s="14" t="s">
        <v>74</v>
      </c>
      <c r="AY152" s="178" t="s">
        <v>126</v>
      </c>
    </row>
    <row r="153" spans="2:51" s="16" customFormat="1" ht="11.25">
      <c r="B153" s="195"/>
      <c r="D153" s="165" t="s">
        <v>137</v>
      </c>
      <c r="E153" s="196" t="s">
        <v>3</v>
      </c>
      <c r="F153" s="197" t="s">
        <v>277</v>
      </c>
      <c r="H153" s="198">
        <v>1.381</v>
      </c>
      <c r="I153" s="199"/>
      <c r="L153" s="195"/>
      <c r="M153" s="200"/>
      <c r="N153" s="201"/>
      <c r="O153" s="201"/>
      <c r="P153" s="201"/>
      <c r="Q153" s="201"/>
      <c r="R153" s="201"/>
      <c r="S153" s="201"/>
      <c r="T153" s="202"/>
      <c r="AT153" s="196" t="s">
        <v>137</v>
      </c>
      <c r="AU153" s="196" t="s">
        <v>84</v>
      </c>
      <c r="AV153" s="16" t="s">
        <v>159</v>
      </c>
      <c r="AW153" s="16" t="s">
        <v>35</v>
      </c>
      <c r="AX153" s="16" t="s">
        <v>74</v>
      </c>
      <c r="AY153" s="196" t="s">
        <v>126</v>
      </c>
    </row>
    <row r="154" spans="2:51" s="15" customFormat="1" ht="11.25">
      <c r="B154" s="185"/>
      <c r="D154" s="165" t="s">
        <v>137</v>
      </c>
      <c r="E154" s="186" t="s">
        <v>3</v>
      </c>
      <c r="F154" s="187" t="s">
        <v>148</v>
      </c>
      <c r="H154" s="188">
        <v>15.194</v>
      </c>
      <c r="I154" s="189"/>
      <c r="L154" s="185"/>
      <c r="M154" s="190"/>
      <c r="N154" s="191"/>
      <c r="O154" s="191"/>
      <c r="P154" s="191"/>
      <c r="Q154" s="191"/>
      <c r="R154" s="191"/>
      <c r="S154" s="191"/>
      <c r="T154" s="192"/>
      <c r="AT154" s="186" t="s">
        <v>137</v>
      </c>
      <c r="AU154" s="186" t="s">
        <v>84</v>
      </c>
      <c r="AV154" s="15" t="s">
        <v>131</v>
      </c>
      <c r="AW154" s="15" t="s">
        <v>35</v>
      </c>
      <c r="AX154" s="15" t="s">
        <v>82</v>
      </c>
      <c r="AY154" s="186" t="s">
        <v>126</v>
      </c>
    </row>
    <row r="155" spans="1:65" s="2" customFormat="1" ht="16.5" customHeight="1">
      <c r="A155" s="34"/>
      <c r="B155" s="151"/>
      <c r="C155" s="152" t="s">
        <v>9</v>
      </c>
      <c r="D155" s="152" t="s">
        <v>127</v>
      </c>
      <c r="E155" s="153" t="s">
        <v>379</v>
      </c>
      <c r="F155" s="154" t="s">
        <v>380</v>
      </c>
      <c r="G155" s="155" t="s">
        <v>260</v>
      </c>
      <c r="H155" s="156">
        <v>24.701</v>
      </c>
      <c r="I155" s="157"/>
      <c r="J155" s="158">
        <f>ROUND(I155*H155,2)</f>
        <v>0</v>
      </c>
      <c r="K155" s="154" t="s">
        <v>151</v>
      </c>
      <c r="L155" s="35"/>
      <c r="M155" s="159" t="s">
        <v>3</v>
      </c>
      <c r="N155" s="160" t="s">
        <v>45</v>
      </c>
      <c r="O155" s="55"/>
      <c r="P155" s="161">
        <f>O155*H155</f>
        <v>0</v>
      </c>
      <c r="Q155" s="161">
        <v>0</v>
      </c>
      <c r="R155" s="161">
        <f>Q155*H155</f>
        <v>0</v>
      </c>
      <c r="S155" s="161">
        <v>1.6</v>
      </c>
      <c r="T155" s="162">
        <f>S155*H155</f>
        <v>39.52160000000001</v>
      </c>
      <c r="U155" s="34"/>
      <c r="V155" s="34"/>
      <c r="W155" s="34"/>
      <c r="X155" s="34"/>
      <c r="Y155" s="34"/>
      <c r="Z155" s="34"/>
      <c r="AA155" s="34"/>
      <c r="AB155" s="34"/>
      <c r="AC155" s="34"/>
      <c r="AD155" s="34"/>
      <c r="AE155" s="34"/>
      <c r="AR155" s="163" t="s">
        <v>217</v>
      </c>
      <c r="AT155" s="163" t="s">
        <v>127</v>
      </c>
      <c r="AU155" s="163" t="s">
        <v>84</v>
      </c>
      <c r="AY155" s="19" t="s">
        <v>126</v>
      </c>
      <c r="BE155" s="164">
        <f>IF(N155="základní",J155,0)</f>
        <v>0</v>
      </c>
      <c r="BF155" s="164">
        <f>IF(N155="snížená",J155,0)</f>
        <v>0</v>
      </c>
      <c r="BG155" s="164">
        <f>IF(N155="zákl. přenesená",J155,0)</f>
        <v>0</v>
      </c>
      <c r="BH155" s="164">
        <f>IF(N155="sníž. přenesená",J155,0)</f>
        <v>0</v>
      </c>
      <c r="BI155" s="164">
        <f>IF(N155="nulová",J155,0)</f>
        <v>0</v>
      </c>
      <c r="BJ155" s="19" t="s">
        <v>82</v>
      </c>
      <c r="BK155" s="164">
        <f>ROUND(I155*H155,2)</f>
        <v>0</v>
      </c>
      <c r="BL155" s="19" t="s">
        <v>217</v>
      </c>
      <c r="BM155" s="163" t="s">
        <v>381</v>
      </c>
    </row>
    <row r="156" spans="1:47" s="2" customFormat="1" ht="11.25">
      <c r="A156" s="34"/>
      <c r="B156" s="35"/>
      <c r="C156" s="34"/>
      <c r="D156" s="165" t="s">
        <v>133</v>
      </c>
      <c r="E156" s="34"/>
      <c r="F156" s="166" t="s">
        <v>382</v>
      </c>
      <c r="G156" s="34"/>
      <c r="H156" s="34"/>
      <c r="I156" s="93"/>
      <c r="J156" s="34"/>
      <c r="K156" s="34"/>
      <c r="L156" s="35"/>
      <c r="M156" s="167"/>
      <c r="N156" s="168"/>
      <c r="O156" s="55"/>
      <c r="P156" s="55"/>
      <c r="Q156" s="55"/>
      <c r="R156" s="55"/>
      <c r="S156" s="55"/>
      <c r="T156" s="56"/>
      <c r="U156" s="34"/>
      <c r="V156" s="34"/>
      <c r="W156" s="34"/>
      <c r="X156" s="34"/>
      <c r="Y156" s="34"/>
      <c r="Z156" s="34"/>
      <c r="AA156" s="34"/>
      <c r="AB156" s="34"/>
      <c r="AC156" s="34"/>
      <c r="AD156" s="34"/>
      <c r="AE156" s="34"/>
      <c r="AT156" s="19" t="s">
        <v>133</v>
      </c>
      <c r="AU156" s="19" t="s">
        <v>84</v>
      </c>
    </row>
    <row r="157" spans="2:51" s="14" customFormat="1" ht="11.25">
      <c r="B157" s="177"/>
      <c r="D157" s="165" t="s">
        <v>137</v>
      </c>
      <c r="E157" s="178" t="s">
        <v>3</v>
      </c>
      <c r="F157" s="179" t="s">
        <v>383</v>
      </c>
      <c r="H157" s="180">
        <v>12.936</v>
      </c>
      <c r="I157" s="181"/>
      <c r="L157" s="177"/>
      <c r="M157" s="182"/>
      <c r="N157" s="183"/>
      <c r="O157" s="183"/>
      <c r="P157" s="183"/>
      <c r="Q157" s="183"/>
      <c r="R157" s="183"/>
      <c r="S157" s="183"/>
      <c r="T157" s="184"/>
      <c r="AT157" s="178" t="s">
        <v>137</v>
      </c>
      <c r="AU157" s="178" t="s">
        <v>84</v>
      </c>
      <c r="AV157" s="14" t="s">
        <v>84</v>
      </c>
      <c r="AW157" s="14" t="s">
        <v>35</v>
      </c>
      <c r="AX157" s="14" t="s">
        <v>74</v>
      </c>
      <c r="AY157" s="178" t="s">
        <v>126</v>
      </c>
    </row>
    <row r="158" spans="2:51" s="14" customFormat="1" ht="11.25">
      <c r="B158" s="177"/>
      <c r="D158" s="165" t="s">
        <v>137</v>
      </c>
      <c r="E158" s="178" t="s">
        <v>3</v>
      </c>
      <c r="F158" s="179" t="s">
        <v>384</v>
      </c>
      <c r="H158" s="180">
        <v>1.046</v>
      </c>
      <c r="I158" s="181"/>
      <c r="L158" s="177"/>
      <c r="M158" s="182"/>
      <c r="N158" s="183"/>
      <c r="O158" s="183"/>
      <c r="P158" s="183"/>
      <c r="Q158" s="183"/>
      <c r="R158" s="183"/>
      <c r="S158" s="183"/>
      <c r="T158" s="184"/>
      <c r="AT158" s="178" t="s">
        <v>137</v>
      </c>
      <c r="AU158" s="178" t="s">
        <v>84</v>
      </c>
      <c r="AV158" s="14" t="s">
        <v>84</v>
      </c>
      <c r="AW158" s="14" t="s">
        <v>35</v>
      </c>
      <c r="AX158" s="14" t="s">
        <v>74</v>
      </c>
      <c r="AY158" s="178" t="s">
        <v>126</v>
      </c>
    </row>
    <row r="159" spans="2:51" s="14" customFormat="1" ht="11.25">
      <c r="B159" s="177"/>
      <c r="D159" s="165" t="s">
        <v>137</v>
      </c>
      <c r="E159" s="178" t="s">
        <v>3</v>
      </c>
      <c r="F159" s="179" t="s">
        <v>385</v>
      </c>
      <c r="H159" s="180">
        <v>2.76</v>
      </c>
      <c r="I159" s="181"/>
      <c r="L159" s="177"/>
      <c r="M159" s="182"/>
      <c r="N159" s="183"/>
      <c r="O159" s="183"/>
      <c r="P159" s="183"/>
      <c r="Q159" s="183"/>
      <c r="R159" s="183"/>
      <c r="S159" s="183"/>
      <c r="T159" s="184"/>
      <c r="AT159" s="178" t="s">
        <v>137</v>
      </c>
      <c r="AU159" s="178" t="s">
        <v>84</v>
      </c>
      <c r="AV159" s="14" t="s">
        <v>84</v>
      </c>
      <c r="AW159" s="14" t="s">
        <v>35</v>
      </c>
      <c r="AX159" s="14" t="s">
        <v>74</v>
      </c>
      <c r="AY159" s="178" t="s">
        <v>126</v>
      </c>
    </row>
    <row r="160" spans="2:51" s="14" customFormat="1" ht="11.25">
      <c r="B160" s="177"/>
      <c r="D160" s="165" t="s">
        <v>137</v>
      </c>
      <c r="E160" s="178" t="s">
        <v>3</v>
      </c>
      <c r="F160" s="179" t="s">
        <v>386</v>
      </c>
      <c r="H160" s="180">
        <v>5.713</v>
      </c>
      <c r="I160" s="181"/>
      <c r="L160" s="177"/>
      <c r="M160" s="182"/>
      <c r="N160" s="183"/>
      <c r="O160" s="183"/>
      <c r="P160" s="183"/>
      <c r="Q160" s="183"/>
      <c r="R160" s="183"/>
      <c r="S160" s="183"/>
      <c r="T160" s="184"/>
      <c r="AT160" s="178" t="s">
        <v>137</v>
      </c>
      <c r="AU160" s="178" t="s">
        <v>84</v>
      </c>
      <c r="AV160" s="14" t="s">
        <v>84</v>
      </c>
      <c r="AW160" s="14" t="s">
        <v>35</v>
      </c>
      <c r="AX160" s="14" t="s">
        <v>74</v>
      </c>
      <c r="AY160" s="178" t="s">
        <v>126</v>
      </c>
    </row>
    <row r="161" spans="2:51" s="16" customFormat="1" ht="11.25">
      <c r="B161" s="195"/>
      <c r="D161" s="165" t="s">
        <v>137</v>
      </c>
      <c r="E161" s="196" t="s">
        <v>3</v>
      </c>
      <c r="F161" s="197" t="s">
        <v>277</v>
      </c>
      <c r="H161" s="198">
        <v>22.455</v>
      </c>
      <c r="I161" s="199"/>
      <c r="L161" s="195"/>
      <c r="M161" s="200"/>
      <c r="N161" s="201"/>
      <c r="O161" s="201"/>
      <c r="P161" s="201"/>
      <c r="Q161" s="201"/>
      <c r="R161" s="201"/>
      <c r="S161" s="201"/>
      <c r="T161" s="202"/>
      <c r="AT161" s="196" t="s">
        <v>137</v>
      </c>
      <c r="AU161" s="196" t="s">
        <v>84</v>
      </c>
      <c r="AV161" s="16" t="s">
        <v>159</v>
      </c>
      <c r="AW161" s="16" t="s">
        <v>35</v>
      </c>
      <c r="AX161" s="16" t="s">
        <v>74</v>
      </c>
      <c r="AY161" s="196" t="s">
        <v>126</v>
      </c>
    </row>
    <row r="162" spans="2:51" s="14" customFormat="1" ht="11.25">
      <c r="B162" s="177"/>
      <c r="D162" s="165" t="s">
        <v>137</v>
      </c>
      <c r="E162" s="178" t="s">
        <v>3</v>
      </c>
      <c r="F162" s="179" t="s">
        <v>387</v>
      </c>
      <c r="H162" s="180">
        <v>2.246</v>
      </c>
      <c r="I162" s="181"/>
      <c r="L162" s="177"/>
      <c r="M162" s="182"/>
      <c r="N162" s="183"/>
      <c r="O162" s="183"/>
      <c r="P162" s="183"/>
      <c r="Q162" s="183"/>
      <c r="R162" s="183"/>
      <c r="S162" s="183"/>
      <c r="T162" s="184"/>
      <c r="AT162" s="178" t="s">
        <v>137</v>
      </c>
      <c r="AU162" s="178" t="s">
        <v>84</v>
      </c>
      <c r="AV162" s="14" t="s">
        <v>84</v>
      </c>
      <c r="AW162" s="14" t="s">
        <v>35</v>
      </c>
      <c r="AX162" s="14" t="s">
        <v>74</v>
      </c>
      <c r="AY162" s="178" t="s">
        <v>126</v>
      </c>
    </row>
    <row r="163" spans="2:51" s="15" customFormat="1" ht="11.25">
      <c r="B163" s="185"/>
      <c r="D163" s="165" t="s">
        <v>137</v>
      </c>
      <c r="E163" s="186" t="s">
        <v>3</v>
      </c>
      <c r="F163" s="187" t="s">
        <v>148</v>
      </c>
      <c r="H163" s="188">
        <v>24.701</v>
      </c>
      <c r="I163" s="189"/>
      <c r="L163" s="185"/>
      <c r="M163" s="190"/>
      <c r="N163" s="191"/>
      <c r="O163" s="191"/>
      <c r="P163" s="191"/>
      <c r="Q163" s="191"/>
      <c r="R163" s="191"/>
      <c r="S163" s="191"/>
      <c r="T163" s="192"/>
      <c r="AT163" s="186" t="s">
        <v>137</v>
      </c>
      <c r="AU163" s="186" t="s">
        <v>84</v>
      </c>
      <c r="AV163" s="15" t="s">
        <v>131</v>
      </c>
      <c r="AW163" s="15" t="s">
        <v>35</v>
      </c>
      <c r="AX163" s="15" t="s">
        <v>82</v>
      </c>
      <c r="AY163" s="186" t="s">
        <v>126</v>
      </c>
    </row>
    <row r="164" spans="1:65" s="2" customFormat="1" ht="16.5" customHeight="1">
      <c r="A164" s="34"/>
      <c r="B164" s="151"/>
      <c r="C164" s="152" t="s">
        <v>245</v>
      </c>
      <c r="D164" s="152" t="s">
        <v>127</v>
      </c>
      <c r="E164" s="153" t="s">
        <v>299</v>
      </c>
      <c r="F164" s="154" t="s">
        <v>300</v>
      </c>
      <c r="G164" s="155" t="s">
        <v>199</v>
      </c>
      <c r="H164" s="156">
        <v>0.84</v>
      </c>
      <c r="I164" s="157"/>
      <c r="J164" s="158">
        <f>ROUND(I164*H164,2)</f>
        <v>0</v>
      </c>
      <c r="K164" s="154" t="s">
        <v>151</v>
      </c>
      <c r="L164" s="35"/>
      <c r="M164" s="159" t="s">
        <v>3</v>
      </c>
      <c r="N164" s="160" t="s">
        <v>45</v>
      </c>
      <c r="O164" s="55"/>
      <c r="P164" s="161">
        <f>O164*H164</f>
        <v>0</v>
      </c>
      <c r="Q164" s="161">
        <v>0</v>
      </c>
      <c r="R164" s="161">
        <f>Q164*H164</f>
        <v>0</v>
      </c>
      <c r="S164" s="161">
        <v>0.041</v>
      </c>
      <c r="T164" s="162">
        <f>S164*H164</f>
        <v>0.03444</v>
      </c>
      <c r="U164" s="34"/>
      <c r="V164" s="34"/>
      <c r="W164" s="34"/>
      <c r="X164" s="34"/>
      <c r="Y164" s="34"/>
      <c r="Z164" s="34"/>
      <c r="AA164" s="34"/>
      <c r="AB164" s="34"/>
      <c r="AC164" s="34"/>
      <c r="AD164" s="34"/>
      <c r="AE164" s="34"/>
      <c r="AR164" s="163" t="s">
        <v>131</v>
      </c>
      <c r="AT164" s="163" t="s">
        <v>127</v>
      </c>
      <c r="AU164" s="163" t="s">
        <v>84</v>
      </c>
      <c r="AY164" s="19" t="s">
        <v>126</v>
      </c>
      <c r="BE164" s="164">
        <f>IF(N164="základní",J164,0)</f>
        <v>0</v>
      </c>
      <c r="BF164" s="164">
        <f>IF(N164="snížená",J164,0)</f>
        <v>0</v>
      </c>
      <c r="BG164" s="164">
        <f>IF(N164="zákl. přenesená",J164,0)</f>
        <v>0</v>
      </c>
      <c r="BH164" s="164">
        <f>IF(N164="sníž. přenesená",J164,0)</f>
        <v>0</v>
      </c>
      <c r="BI164" s="164">
        <f>IF(N164="nulová",J164,0)</f>
        <v>0</v>
      </c>
      <c r="BJ164" s="19" t="s">
        <v>82</v>
      </c>
      <c r="BK164" s="164">
        <f>ROUND(I164*H164,2)</f>
        <v>0</v>
      </c>
      <c r="BL164" s="19" t="s">
        <v>131</v>
      </c>
      <c r="BM164" s="163" t="s">
        <v>388</v>
      </c>
    </row>
    <row r="165" spans="1:47" s="2" customFormat="1" ht="19.5">
      <c r="A165" s="34"/>
      <c r="B165" s="35"/>
      <c r="C165" s="34"/>
      <c r="D165" s="165" t="s">
        <v>133</v>
      </c>
      <c r="E165" s="34"/>
      <c r="F165" s="166" t="s">
        <v>302</v>
      </c>
      <c r="G165" s="34"/>
      <c r="H165" s="34"/>
      <c r="I165" s="93"/>
      <c r="J165" s="34"/>
      <c r="K165" s="34"/>
      <c r="L165" s="35"/>
      <c r="M165" s="167"/>
      <c r="N165" s="168"/>
      <c r="O165" s="55"/>
      <c r="P165" s="55"/>
      <c r="Q165" s="55"/>
      <c r="R165" s="55"/>
      <c r="S165" s="55"/>
      <c r="T165" s="56"/>
      <c r="U165" s="34"/>
      <c r="V165" s="34"/>
      <c r="W165" s="34"/>
      <c r="X165" s="34"/>
      <c r="Y165" s="34"/>
      <c r="Z165" s="34"/>
      <c r="AA165" s="34"/>
      <c r="AB165" s="34"/>
      <c r="AC165" s="34"/>
      <c r="AD165" s="34"/>
      <c r="AE165" s="34"/>
      <c r="AT165" s="19" t="s">
        <v>133</v>
      </c>
      <c r="AU165" s="19" t="s">
        <v>84</v>
      </c>
    </row>
    <row r="166" spans="1:47" s="2" customFormat="1" ht="29.25">
      <c r="A166" s="34"/>
      <c r="B166" s="35"/>
      <c r="C166" s="34"/>
      <c r="D166" s="165" t="s">
        <v>135</v>
      </c>
      <c r="E166" s="34"/>
      <c r="F166" s="169" t="s">
        <v>297</v>
      </c>
      <c r="G166" s="34"/>
      <c r="H166" s="34"/>
      <c r="I166" s="93"/>
      <c r="J166" s="34"/>
      <c r="K166" s="34"/>
      <c r="L166" s="35"/>
      <c r="M166" s="167"/>
      <c r="N166" s="168"/>
      <c r="O166" s="55"/>
      <c r="P166" s="55"/>
      <c r="Q166" s="55"/>
      <c r="R166" s="55"/>
      <c r="S166" s="55"/>
      <c r="T166" s="56"/>
      <c r="U166" s="34"/>
      <c r="V166" s="34"/>
      <c r="W166" s="34"/>
      <c r="X166" s="34"/>
      <c r="Y166" s="34"/>
      <c r="Z166" s="34"/>
      <c r="AA166" s="34"/>
      <c r="AB166" s="34"/>
      <c r="AC166" s="34"/>
      <c r="AD166" s="34"/>
      <c r="AE166" s="34"/>
      <c r="AT166" s="19" t="s">
        <v>135</v>
      </c>
      <c r="AU166" s="19" t="s">
        <v>84</v>
      </c>
    </row>
    <row r="167" spans="2:51" s="14" customFormat="1" ht="11.25">
      <c r="B167" s="177"/>
      <c r="D167" s="165" t="s">
        <v>137</v>
      </c>
      <c r="E167" s="178" t="s">
        <v>3</v>
      </c>
      <c r="F167" s="179" t="s">
        <v>389</v>
      </c>
      <c r="H167" s="180">
        <v>0.84</v>
      </c>
      <c r="I167" s="181"/>
      <c r="L167" s="177"/>
      <c r="M167" s="182"/>
      <c r="N167" s="183"/>
      <c r="O167" s="183"/>
      <c r="P167" s="183"/>
      <c r="Q167" s="183"/>
      <c r="R167" s="183"/>
      <c r="S167" s="183"/>
      <c r="T167" s="184"/>
      <c r="AT167" s="178" t="s">
        <v>137</v>
      </c>
      <c r="AU167" s="178" t="s">
        <v>84</v>
      </c>
      <c r="AV167" s="14" t="s">
        <v>84</v>
      </c>
      <c r="AW167" s="14" t="s">
        <v>35</v>
      </c>
      <c r="AX167" s="14" t="s">
        <v>74</v>
      </c>
      <c r="AY167" s="178" t="s">
        <v>126</v>
      </c>
    </row>
    <row r="168" spans="2:51" s="15" customFormat="1" ht="11.25">
      <c r="B168" s="185"/>
      <c r="D168" s="165" t="s">
        <v>137</v>
      </c>
      <c r="E168" s="186" t="s">
        <v>3</v>
      </c>
      <c r="F168" s="187" t="s">
        <v>148</v>
      </c>
      <c r="H168" s="188">
        <v>0.84</v>
      </c>
      <c r="I168" s="189"/>
      <c r="L168" s="185"/>
      <c r="M168" s="190"/>
      <c r="N168" s="191"/>
      <c r="O168" s="191"/>
      <c r="P168" s="191"/>
      <c r="Q168" s="191"/>
      <c r="R168" s="191"/>
      <c r="S168" s="191"/>
      <c r="T168" s="192"/>
      <c r="AT168" s="186" t="s">
        <v>137</v>
      </c>
      <c r="AU168" s="186" t="s">
        <v>84</v>
      </c>
      <c r="AV168" s="15" t="s">
        <v>131</v>
      </c>
      <c r="AW168" s="15" t="s">
        <v>35</v>
      </c>
      <c r="AX168" s="15" t="s">
        <v>82</v>
      </c>
      <c r="AY168" s="186" t="s">
        <v>126</v>
      </c>
    </row>
    <row r="169" spans="1:65" s="2" customFormat="1" ht="16.5" customHeight="1">
      <c r="A169" s="34"/>
      <c r="B169" s="151"/>
      <c r="C169" s="152" t="s">
        <v>251</v>
      </c>
      <c r="D169" s="152" t="s">
        <v>127</v>
      </c>
      <c r="E169" s="153" t="s">
        <v>293</v>
      </c>
      <c r="F169" s="154" t="s">
        <v>294</v>
      </c>
      <c r="G169" s="155" t="s">
        <v>199</v>
      </c>
      <c r="H169" s="156">
        <v>1.96</v>
      </c>
      <c r="I169" s="157"/>
      <c r="J169" s="158">
        <f>ROUND(I169*H169,2)</f>
        <v>0</v>
      </c>
      <c r="K169" s="154" t="s">
        <v>151</v>
      </c>
      <c r="L169" s="35"/>
      <c r="M169" s="159" t="s">
        <v>3</v>
      </c>
      <c r="N169" s="160" t="s">
        <v>45</v>
      </c>
      <c r="O169" s="55"/>
      <c r="P169" s="161">
        <f>O169*H169</f>
        <v>0</v>
      </c>
      <c r="Q169" s="161">
        <v>0</v>
      </c>
      <c r="R169" s="161">
        <f>Q169*H169</f>
        <v>0</v>
      </c>
      <c r="S169" s="161">
        <v>0.031</v>
      </c>
      <c r="T169" s="162">
        <f>S169*H169</f>
        <v>0.06076</v>
      </c>
      <c r="U169" s="34"/>
      <c r="V169" s="34"/>
      <c r="W169" s="34"/>
      <c r="X169" s="34"/>
      <c r="Y169" s="34"/>
      <c r="Z169" s="34"/>
      <c r="AA169" s="34"/>
      <c r="AB169" s="34"/>
      <c r="AC169" s="34"/>
      <c r="AD169" s="34"/>
      <c r="AE169" s="34"/>
      <c r="AR169" s="163" t="s">
        <v>131</v>
      </c>
      <c r="AT169" s="163" t="s">
        <v>127</v>
      </c>
      <c r="AU169" s="163" t="s">
        <v>84</v>
      </c>
      <c r="AY169" s="19" t="s">
        <v>126</v>
      </c>
      <c r="BE169" s="164">
        <f>IF(N169="základní",J169,0)</f>
        <v>0</v>
      </c>
      <c r="BF169" s="164">
        <f>IF(N169="snížená",J169,0)</f>
        <v>0</v>
      </c>
      <c r="BG169" s="164">
        <f>IF(N169="zákl. přenesená",J169,0)</f>
        <v>0</v>
      </c>
      <c r="BH169" s="164">
        <f>IF(N169="sníž. přenesená",J169,0)</f>
        <v>0</v>
      </c>
      <c r="BI169" s="164">
        <f>IF(N169="nulová",J169,0)</f>
        <v>0</v>
      </c>
      <c r="BJ169" s="19" t="s">
        <v>82</v>
      </c>
      <c r="BK169" s="164">
        <f>ROUND(I169*H169,2)</f>
        <v>0</v>
      </c>
      <c r="BL169" s="19" t="s">
        <v>131</v>
      </c>
      <c r="BM169" s="163" t="s">
        <v>390</v>
      </c>
    </row>
    <row r="170" spans="1:47" s="2" customFormat="1" ht="19.5">
      <c r="A170" s="34"/>
      <c r="B170" s="35"/>
      <c r="C170" s="34"/>
      <c r="D170" s="165" t="s">
        <v>133</v>
      </c>
      <c r="E170" s="34"/>
      <c r="F170" s="166" t="s">
        <v>296</v>
      </c>
      <c r="G170" s="34"/>
      <c r="H170" s="34"/>
      <c r="I170" s="93"/>
      <c r="J170" s="34"/>
      <c r="K170" s="34"/>
      <c r="L170" s="35"/>
      <c r="M170" s="167"/>
      <c r="N170" s="168"/>
      <c r="O170" s="55"/>
      <c r="P170" s="55"/>
      <c r="Q170" s="55"/>
      <c r="R170" s="55"/>
      <c r="S170" s="55"/>
      <c r="T170" s="56"/>
      <c r="U170" s="34"/>
      <c r="V170" s="34"/>
      <c r="W170" s="34"/>
      <c r="X170" s="34"/>
      <c r="Y170" s="34"/>
      <c r="Z170" s="34"/>
      <c r="AA170" s="34"/>
      <c r="AB170" s="34"/>
      <c r="AC170" s="34"/>
      <c r="AD170" s="34"/>
      <c r="AE170" s="34"/>
      <c r="AT170" s="19" t="s">
        <v>133</v>
      </c>
      <c r="AU170" s="19" t="s">
        <v>84</v>
      </c>
    </row>
    <row r="171" spans="1:47" s="2" customFormat="1" ht="29.25">
      <c r="A171" s="34"/>
      <c r="B171" s="35"/>
      <c r="C171" s="34"/>
      <c r="D171" s="165" t="s">
        <v>135</v>
      </c>
      <c r="E171" s="34"/>
      <c r="F171" s="169" t="s">
        <v>297</v>
      </c>
      <c r="G171" s="34"/>
      <c r="H171" s="34"/>
      <c r="I171" s="93"/>
      <c r="J171" s="34"/>
      <c r="K171" s="34"/>
      <c r="L171" s="35"/>
      <c r="M171" s="167"/>
      <c r="N171" s="168"/>
      <c r="O171" s="55"/>
      <c r="P171" s="55"/>
      <c r="Q171" s="55"/>
      <c r="R171" s="55"/>
      <c r="S171" s="55"/>
      <c r="T171" s="56"/>
      <c r="U171" s="34"/>
      <c r="V171" s="34"/>
      <c r="W171" s="34"/>
      <c r="X171" s="34"/>
      <c r="Y171" s="34"/>
      <c r="Z171" s="34"/>
      <c r="AA171" s="34"/>
      <c r="AB171" s="34"/>
      <c r="AC171" s="34"/>
      <c r="AD171" s="34"/>
      <c r="AE171" s="34"/>
      <c r="AT171" s="19" t="s">
        <v>135</v>
      </c>
      <c r="AU171" s="19" t="s">
        <v>84</v>
      </c>
    </row>
    <row r="172" spans="2:51" s="14" customFormat="1" ht="11.25">
      <c r="B172" s="177"/>
      <c r="D172" s="165" t="s">
        <v>137</v>
      </c>
      <c r="E172" s="178" t="s">
        <v>3</v>
      </c>
      <c r="F172" s="179" t="s">
        <v>391</v>
      </c>
      <c r="H172" s="180">
        <v>1.96</v>
      </c>
      <c r="I172" s="181"/>
      <c r="L172" s="177"/>
      <c r="M172" s="182"/>
      <c r="N172" s="183"/>
      <c r="O172" s="183"/>
      <c r="P172" s="183"/>
      <c r="Q172" s="183"/>
      <c r="R172" s="183"/>
      <c r="S172" s="183"/>
      <c r="T172" s="184"/>
      <c r="AT172" s="178" t="s">
        <v>137</v>
      </c>
      <c r="AU172" s="178" t="s">
        <v>84</v>
      </c>
      <c r="AV172" s="14" t="s">
        <v>84</v>
      </c>
      <c r="AW172" s="14" t="s">
        <v>35</v>
      </c>
      <c r="AX172" s="14" t="s">
        <v>74</v>
      </c>
      <c r="AY172" s="178" t="s">
        <v>126</v>
      </c>
    </row>
    <row r="173" spans="2:51" s="15" customFormat="1" ht="11.25">
      <c r="B173" s="185"/>
      <c r="D173" s="165" t="s">
        <v>137</v>
      </c>
      <c r="E173" s="186" t="s">
        <v>3</v>
      </c>
      <c r="F173" s="187" t="s">
        <v>148</v>
      </c>
      <c r="H173" s="188">
        <v>1.96</v>
      </c>
      <c r="I173" s="189"/>
      <c r="L173" s="185"/>
      <c r="M173" s="190"/>
      <c r="N173" s="191"/>
      <c r="O173" s="191"/>
      <c r="P173" s="191"/>
      <c r="Q173" s="191"/>
      <c r="R173" s="191"/>
      <c r="S173" s="191"/>
      <c r="T173" s="192"/>
      <c r="AT173" s="186" t="s">
        <v>137</v>
      </c>
      <c r="AU173" s="186" t="s">
        <v>84</v>
      </c>
      <c r="AV173" s="15" t="s">
        <v>131</v>
      </c>
      <c r="AW173" s="15" t="s">
        <v>35</v>
      </c>
      <c r="AX173" s="15" t="s">
        <v>82</v>
      </c>
      <c r="AY173" s="186" t="s">
        <v>126</v>
      </c>
    </row>
    <row r="174" spans="1:65" s="2" customFormat="1" ht="16.5" customHeight="1">
      <c r="A174" s="34"/>
      <c r="B174" s="151"/>
      <c r="C174" s="152" t="s">
        <v>257</v>
      </c>
      <c r="D174" s="152" t="s">
        <v>127</v>
      </c>
      <c r="E174" s="153" t="s">
        <v>392</v>
      </c>
      <c r="F174" s="154" t="s">
        <v>393</v>
      </c>
      <c r="G174" s="155" t="s">
        <v>199</v>
      </c>
      <c r="H174" s="156">
        <v>2.884</v>
      </c>
      <c r="I174" s="157"/>
      <c r="J174" s="158">
        <f>ROUND(I174*H174,2)</f>
        <v>0</v>
      </c>
      <c r="K174" s="154" t="s">
        <v>151</v>
      </c>
      <c r="L174" s="35"/>
      <c r="M174" s="159" t="s">
        <v>3</v>
      </c>
      <c r="N174" s="160" t="s">
        <v>45</v>
      </c>
      <c r="O174" s="55"/>
      <c r="P174" s="161">
        <f>O174*H174</f>
        <v>0</v>
      </c>
      <c r="Q174" s="161">
        <v>0</v>
      </c>
      <c r="R174" s="161">
        <f>Q174*H174</f>
        <v>0</v>
      </c>
      <c r="S174" s="161">
        <v>0.027</v>
      </c>
      <c r="T174" s="162">
        <f>S174*H174</f>
        <v>0.07786799999999999</v>
      </c>
      <c r="U174" s="34"/>
      <c r="V174" s="34"/>
      <c r="W174" s="34"/>
      <c r="X174" s="34"/>
      <c r="Y174" s="34"/>
      <c r="Z174" s="34"/>
      <c r="AA174" s="34"/>
      <c r="AB174" s="34"/>
      <c r="AC174" s="34"/>
      <c r="AD174" s="34"/>
      <c r="AE174" s="34"/>
      <c r="AR174" s="163" t="s">
        <v>131</v>
      </c>
      <c r="AT174" s="163" t="s">
        <v>127</v>
      </c>
      <c r="AU174" s="163" t="s">
        <v>84</v>
      </c>
      <c r="AY174" s="19" t="s">
        <v>126</v>
      </c>
      <c r="BE174" s="164">
        <f>IF(N174="základní",J174,0)</f>
        <v>0</v>
      </c>
      <c r="BF174" s="164">
        <f>IF(N174="snížená",J174,0)</f>
        <v>0</v>
      </c>
      <c r="BG174" s="164">
        <f>IF(N174="zákl. přenesená",J174,0)</f>
        <v>0</v>
      </c>
      <c r="BH174" s="164">
        <f>IF(N174="sníž. přenesená",J174,0)</f>
        <v>0</v>
      </c>
      <c r="BI174" s="164">
        <f>IF(N174="nulová",J174,0)</f>
        <v>0</v>
      </c>
      <c r="BJ174" s="19" t="s">
        <v>82</v>
      </c>
      <c r="BK174" s="164">
        <f>ROUND(I174*H174,2)</f>
        <v>0</v>
      </c>
      <c r="BL174" s="19" t="s">
        <v>131</v>
      </c>
      <c r="BM174" s="163" t="s">
        <v>394</v>
      </c>
    </row>
    <row r="175" spans="1:47" s="2" customFormat="1" ht="19.5">
      <c r="A175" s="34"/>
      <c r="B175" s="35"/>
      <c r="C175" s="34"/>
      <c r="D175" s="165" t="s">
        <v>133</v>
      </c>
      <c r="E175" s="34"/>
      <c r="F175" s="166" t="s">
        <v>395</v>
      </c>
      <c r="G175" s="34"/>
      <c r="H175" s="34"/>
      <c r="I175" s="93"/>
      <c r="J175" s="34"/>
      <c r="K175" s="34"/>
      <c r="L175" s="35"/>
      <c r="M175" s="167"/>
      <c r="N175" s="168"/>
      <c r="O175" s="55"/>
      <c r="P175" s="55"/>
      <c r="Q175" s="55"/>
      <c r="R175" s="55"/>
      <c r="S175" s="55"/>
      <c r="T175" s="56"/>
      <c r="U175" s="34"/>
      <c r="V175" s="34"/>
      <c r="W175" s="34"/>
      <c r="X175" s="34"/>
      <c r="Y175" s="34"/>
      <c r="Z175" s="34"/>
      <c r="AA175" s="34"/>
      <c r="AB175" s="34"/>
      <c r="AC175" s="34"/>
      <c r="AD175" s="34"/>
      <c r="AE175" s="34"/>
      <c r="AT175" s="19" t="s">
        <v>133</v>
      </c>
      <c r="AU175" s="19" t="s">
        <v>84</v>
      </c>
    </row>
    <row r="176" spans="1:47" s="2" customFormat="1" ht="29.25">
      <c r="A176" s="34"/>
      <c r="B176" s="35"/>
      <c r="C176" s="34"/>
      <c r="D176" s="165" t="s">
        <v>135</v>
      </c>
      <c r="E176" s="34"/>
      <c r="F176" s="169" t="s">
        <v>297</v>
      </c>
      <c r="G176" s="34"/>
      <c r="H176" s="34"/>
      <c r="I176" s="93"/>
      <c r="J176" s="34"/>
      <c r="K176" s="34"/>
      <c r="L176" s="35"/>
      <c r="M176" s="167"/>
      <c r="N176" s="168"/>
      <c r="O176" s="55"/>
      <c r="P176" s="55"/>
      <c r="Q176" s="55"/>
      <c r="R176" s="55"/>
      <c r="S176" s="55"/>
      <c r="T176" s="56"/>
      <c r="U176" s="34"/>
      <c r="V176" s="34"/>
      <c r="W176" s="34"/>
      <c r="X176" s="34"/>
      <c r="Y176" s="34"/>
      <c r="Z176" s="34"/>
      <c r="AA176" s="34"/>
      <c r="AB176" s="34"/>
      <c r="AC176" s="34"/>
      <c r="AD176" s="34"/>
      <c r="AE176" s="34"/>
      <c r="AT176" s="19" t="s">
        <v>135</v>
      </c>
      <c r="AU176" s="19" t="s">
        <v>84</v>
      </c>
    </row>
    <row r="177" spans="2:51" s="14" customFormat="1" ht="11.25">
      <c r="B177" s="177"/>
      <c r="D177" s="165" t="s">
        <v>137</v>
      </c>
      <c r="E177" s="178" t="s">
        <v>3</v>
      </c>
      <c r="F177" s="179" t="s">
        <v>396</v>
      </c>
      <c r="H177" s="180">
        <v>2.884</v>
      </c>
      <c r="I177" s="181"/>
      <c r="L177" s="177"/>
      <c r="M177" s="182"/>
      <c r="N177" s="183"/>
      <c r="O177" s="183"/>
      <c r="P177" s="183"/>
      <c r="Q177" s="183"/>
      <c r="R177" s="183"/>
      <c r="S177" s="183"/>
      <c r="T177" s="184"/>
      <c r="AT177" s="178" t="s">
        <v>137</v>
      </c>
      <c r="AU177" s="178" t="s">
        <v>84</v>
      </c>
      <c r="AV177" s="14" t="s">
        <v>84</v>
      </c>
      <c r="AW177" s="14" t="s">
        <v>35</v>
      </c>
      <c r="AX177" s="14" t="s">
        <v>74</v>
      </c>
      <c r="AY177" s="178" t="s">
        <v>126</v>
      </c>
    </row>
    <row r="178" spans="2:51" s="15" customFormat="1" ht="11.25">
      <c r="B178" s="185"/>
      <c r="D178" s="165" t="s">
        <v>137</v>
      </c>
      <c r="E178" s="186" t="s">
        <v>3</v>
      </c>
      <c r="F178" s="187" t="s">
        <v>148</v>
      </c>
      <c r="H178" s="188">
        <v>2.884</v>
      </c>
      <c r="I178" s="189"/>
      <c r="L178" s="185"/>
      <c r="M178" s="190"/>
      <c r="N178" s="191"/>
      <c r="O178" s="191"/>
      <c r="P178" s="191"/>
      <c r="Q178" s="191"/>
      <c r="R178" s="191"/>
      <c r="S178" s="191"/>
      <c r="T178" s="192"/>
      <c r="AT178" s="186" t="s">
        <v>137</v>
      </c>
      <c r="AU178" s="186" t="s">
        <v>84</v>
      </c>
      <c r="AV178" s="15" t="s">
        <v>131</v>
      </c>
      <c r="AW178" s="15" t="s">
        <v>35</v>
      </c>
      <c r="AX178" s="15" t="s">
        <v>82</v>
      </c>
      <c r="AY178" s="186" t="s">
        <v>126</v>
      </c>
    </row>
    <row r="179" spans="1:65" s="2" customFormat="1" ht="16.5" customHeight="1">
      <c r="A179" s="34"/>
      <c r="B179" s="151"/>
      <c r="C179" s="152" t="s">
        <v>265</v>
      </c>
      <c r="D179" s="152" t="s">
        <v>127</v>
      </c>
      <c r="E179" s="153" t="s">
        <v>321</v>
      </c>
      <c r="F179" s="154" t="s">
        <v>322</v>
      </c>
      <c r="G179" s="155" t="s">
        <v>199</v>
      </c>
      <c r="H179" s="156">
        <v>56.12</v>
      </c>
      <c r="I179" s="157"/>
      <c r="J179" s="158">
        <f>ROUND(I179*H179,2)</f>
        <v>0</v>
      </c>
      <c r="K179" s="154" t="s">
        <v>151</v>
      </c>
      <c r="L179" s="35"/>
      <c r="M179" s="159" t="s">
        <v>3</v>
      </c>
      <c r="N179" s="160" t="s">
        <v>45</v>
      </c>
      <c r="O179" s="55"/>
      <c r="P179" s="161">
        <f>O179*H179</f>
        <v>0</v>
      </c>
      <c r="Q179" s="161">
        <v>0</v>
      </c>
      <c r="R179" s="161">
        <f>Q179*H179</f>
        <v>0</v>
      </c>
      <c r="S179" s="161">
        <v>0.039</v>
      </c>
      <c r="T179" s="162">
        <f>S179*H179</f>
        <v>2.1886799999999997</v>
      </c>
      <c r="U179" s="34"/>
      <c r="V179" s="34"/>
      <c r="W179" s="34"/>
      <c r="X179" s="34"/>
      <c r="Y179" s="34"/>
      <c r="Z179" s="34"/>
      <c r="AA179" s="34"/>
      <c r="AB179" s="34"/>
      <c r="AC179" s="34"/>
      <c r="AD179" s="34"/>
      <c r="AE179" s="34"/>
      <c r="AR179" s="163" t="s">
        <v>131</v>
      </c>
      <c r="AT179" s="163" t="s">
        <v>127</v>
      </c>
      <c r="AU179" s="163" t="s">
        <v>84</v>
      </c>
      <c r="AY179" s="19" t="s">
        <v>126</v>
      </c>
      <c r="BE179" s="164">
        <f>IF(N179="základní",J179,0)</f>
        <v>0</v>
      </c>
      <c r="BF179" s="164">
        <f>IF(N179="snížená",J179,0)</f>
        <v>0</v>
      </c>
      <c r="BG179" s="164">
        <f>IF(N179="zákl. přenesená",J179,0)</f>
        <v>0</v>
      </c>
      <c r="BH179" s="164">
        <f>IF(N179="sníž. přenesená",J179,0)</f>
        <v>0</v>
      </c>
      <c r="BI179" s="164">
        <f>IF(N179="nulová",J179,0)</f>
        <v>0</v>
      </c>
      <c r="BJ179" s="19" t="s">
        <v>82</v>
      </c>
      <c r="BK179" s="164">
        <f>ROUND(I179*H179,2)</f>
        <v>0</v>
      </c>
      <c r="BL179" s="19" t="s">
        <v>131</v>
      </c>
      <c r="BM179" s="163" t="s">
        <v>397</v>
      </c>
    </row>
    <row r="180" spans="1:47" s="2" customFormat="1" ht="11.25">
      <c r="A180" s="34"/>
      <c r="B180" s="35"/>
      <c r="C180" s="34"/>
      <c r="D180" s="165" t="s">
        <v>133</v>
      </c>
      <c r="E180" s="34"/>
      <c r="F180" s="166" t="s">
        <v>324</v>
      </c>
      <c r="G180" s="34"/>
      <c r="H180" s="34"/>
      <c r="I180" s="93"/>
      <c r="J180" s="34"/>
      <c r="K180" s="34"/>
      <c r="L180" s="35"/>
      <c r="M180" s="167"/>
      <c r="N180" s="168"/>
      <c r="O180" s="55"/>
      <c r="P180" s="55"/>
      <c r="Q180" s="55"/>
      <c r="R180" s="55"/>
      <c r="S180" s="55"/>
      <c r="T180" s="56"/>
      <c r="U180" s="34"/>
      <c r="V180" s="34"/>
      <c r="W180" s="34"/>
      <c r="X180" s="34"/>
      <c r="Y180" s="34"/>
      <c r="Z180" s="34"/>
      <c r="AA180" s="34"/>
      <c r="AB180" s="34"/>
      <c r="AC180" s="34"/>
      <c r="AD180" s="34"/>
      <c r="AE180" s="34"/>
      <c r="AT180" s="19" t="s">
        <v>133</v>
      </c>
      <c r="AU180" s="19" t="s">
        <v>84</v>
      </c>
    </row>
    <row r="181" spans="1:47" s="2" customFormat="1" ht="29.25">
      <c r="A181" s="34"/>
      <c r="B181" s="35"/>
      <c r="C181" s="34"/>
      <c r="D181" s="165" t="s">
        <v>135</v>
      </c>
      <c r="E181" s="34"/>
      <c r="F181" s="169" t="s">
        <v>325</v>
      </c>
      <c r="G181" s="34"/>
      <c r="H181" s="34"/>
      <c r="I181" s="93"/>
      <c r="J181" s="34"/>
      <c r="K181" s="34"/>
      <c r="L181" s="35"/>
      <c r="M181" s="167"/>
      <c r="N181" s="168"/>
      <c r="O181" s="55"/>
      <c r="P181" s="55"/>
      <c r="Q181" s="55"/>
      <c r="R181" s="55"/>
      <c r="S181" s="55"/>
      <c r="T181" s="56"/>
      <c r="U181" s="34"/>
      <c r="V181" s="34"/>
      <c r="W181" s="34"/>
      <c r="X181" s="34"/>
      <c r="Y181" s="34"/>
      <c r="Z181" s="34"/>
      <c r="AA181" s="34"/>
      <c r="AB181" s="34"/>
      <c r="AC181" s="34"/>
      <c r="AD181" s="34"/>
      <c r="AE181" s="34"/>
      <c r="AT181" s="19" t="s">
        <v>135</v>
      </c>
      <c r="AU181" s="19" t="s">
        <v>84</v>
      </c>
    </row>
    <row r="182" spans="2:51" s="14" customFormat="1" ht="11.25">
      <c r="B182" s="177"/>
      <c r="D182" s="165" t="s">
        <v>137</v>
      </c>
      <c r="E182" s="178" t="s">
        <v>3</v>
      </c>
      <c r="F182" s="179" t="s">
        <v>398</v>
      </c>
      <c r="H182" s="180">
        <v>18.4</v>
      </c>
      <c r="I182" s="181"/>
      <c r="L182" s="177"/>
      <c r="M182" s="182"/>
      <c r="N182" s="183"/>
      <c r="O182" s="183"/>
      <c r="P182" s="183"/>
      <c r="Q182" s="183"/>
      <c r="R182" s="183"/>
      <c r="S182" s="183"/>
      <c r="T182" s="184"/>
      <c r="AT182" s="178" t="s">
        <v>137</v>
      </c>
      <c r="AU182" s="178" t="s">
        <v>84</v>
      </c>
      <c r="AV182" s="14" t="s">
        <v>84</v>
      </c>
      <c r="AW182" s="14" t="s">
        <v>35</v>
      </c>
      <c r="AX182" s="14" t="s">
        <v>74</v>
      </c>
      <c r="AY182" s="178" t="s">
        <v>126</v>
      </c>
    </row>
    <row r="183" spans="2:51" s="14" customFormat="1" ht="11.25">
      <c r="B183" s="177"/>
      <c r="D183" s="165" t="s">
        <v>137</v>
      </c>
      <c r="E183" s="178" t="s">
        <v>3</v>
      </c>
      <c r="F183" s="179" t="s">
        <v>399</v>
      </c>
      <c r="H183" s="180">
        <v>15.72</v>
      </c>
      <c r="I183" s="181"/>
      <c r="L183" s="177"/>
      <c r="M183" s="182"/>
      <c r="N183" s="183"/>
      <c r="O183" s="183"/>
      <c r="P183" s="183"/>
      <c r="Q183" s="183"/>
      <c r="R183" s="183"/>
      <c r="S183" s="183"/>
      <c r="T183" s="184"/>
      <c r="AT183" s="178" t="s">
        <v>137</v>
      </c>
      <c r="AU183" s="178" t="s">
        <v>84</v>
      </c>
      <c r="AV183" s="14" t="s">
        <v>84</v>
      </c>
      <c r="AW183" s="14" t="s">
        <v>35</v>
      </c>
      <c r="AX183" s="14" t="s">
        <v>74</v>
      </c>
      <c r="AY183" s="178" t="s">
        <v>126</v>
      </c>
    </row>
    <row r="184" spans="2:51" s="14" customFormat="1" ht="11.25">
      <c r="B184" s="177"/>
      <c r="D184" s="165" t="s">
        <v>137</v>
      </c>
      <c r="E184" s="178" t="s">
        <v>3</v>
      </c>
      <c r="F184" s="179" t="s">
        <v>400</v>
      </c>
      <c r="H184" s="180">
        <v>22</v>
      </c>
      <c r="I184" s="181"/>
      <c r="L184" s="177"/>
      <c r="M184" s="182"/>
      <c r="N184" s="183"/>
      <c r="O184" s="183"/>
      <c r="P184" s="183"/>
      <c r="Q184" s="183"/>
      <c r="R184" s="183"/>
      <c r="S184" s="183"/>
      <c r="T184" s="184"/>
      <c r="AT184" s="178" t="s">
        <v>137</v>
      </c>
      <c r="AU184" s="178" t="s">
        <v>84</v>
      </c>
      <c r="AV184" s="14" t="s">
        <v>84</v>
      </c>
      <c r="AW184" s="14" t="s">
        <v>35</v>
      </c>
      <c r="AX184" s="14" t="s">
        <v>74</v>
      </c>
      <c r="AY184" s="178" t="s">
        <v>126</v>
      </c>
    </row>
    <row r="185" spans="2:51" s="15" customFormat="1" ht="11.25">
      <c r="B185" s="185"/>
      <c r="D185" s="165" t="s">
        <v>137</v>
      </c>
      <c r="E185" s="186" t="s">
        <v>3</v>
      </c>
      <c r="F185" s="187" t="s">
        <v>148</v>
      </c>
      <c r="H185" s="188">
        <v>56.12</v>
      </c>
      <c r="I185" s="189"/>
      <c r="L185" s="185"/>
      <c r="M185" s="190"/>
      <c r="N185" s="191"/>
      <c r="O185" s="191"/>
      <c r="P185" s="191"/>
      <c r="Q185" s="191"/>
      <c r="R185" s="191"/>
      <c r="S185" s="191"/>
      <c r="T185" s="192"/>
      <c r="AT185" s="186" t="s">
        <v>137</v>
      </c>
      <c r="AU185" s="186" t="s">
        <v>84</v>
      </c>
      <c r="AV185" s="15" t="s">
        <v>131</v>
      </c>
      <c r="AW185" s="15" t="s">
        <v>35</v>
      </c>
      <c r="AX185" s="15" t="s">
        <v>82</v>
      </c>
      <c r="AY185" s="186" t="s">
        <v>126</v>
      </c>
    </row>
    <row r="186" spans="1:65" s="2" customFormat="1" ht="16.5" customHeight="1">
      <c r="A186" s="34"/>
      <c r="B186" s="151"/>
      <c r="C186" s="152" t="s">
        <v>292</v>
      </c>
      <c r="D186" s="152" t="s">
        <v>127</v>
      </c>
      <c r="E186" s="153" t="s">
        <v>327</v>
      </c>
      <c r="F186" s="154" t="s">
        <v>328</v>
      </c>
      <c r="G186" s="155" t="s">
        <v>260</v>
      </c>
      <c r="H186" s="156">
        <v>31.94</v>
      </c>
      <c r="I186" s="157"/>
      <c r="J186" s="158">
        <f>ROUND(I186*H186,2)</f>
        <v>0</v>
      </c>
      <c r="K186" s="154" t="s">
        <v>151</v>
      </c>
      <c r="L186" s="35"/>
      <c r="M186" s="159" t="s">
        <v>3</v>
      </c>
      <c r="N186" s="160" t="s">
        <v>45</v>
      </c>
      <c r="O186" s="55"/>
      <c r="P186" s="161">
        <f>O186*H186</f>
        <v>0</v>
      </c>
      <c r="Q186" s="161">
        <v>0</v>
      </c>
      <c r="R186" s="161">
        <f>Q186*H186</f>
        <v>0</v>
      </c>
      <c r="S186" s="161">
        <v>2</v>
      </c>
      <c r="T186" s="162">
        <f>S186*H186</f>
        <v>63.88</v>
      </c>
      <c r="U186" s="34"/>
      <c r="V186" s="34"/>
      <c r="W186" s="34"/>
      <c r="X186" s="34"/>
      <c r="Y186" s="34"/>
      <c r="Z186" s="34"/>
      <c r="AA186" s="34"/>
      <c r="AB186" s="34"/>
      <c r="AC186" s="34"/>
      <c r="AD186" s="34"/>
      <c r="AE186" s="34"/>
      <c r="AR186" s="163" t="s">
        <v>131</v>
      </c>
      <c r="AT186" s="163" t="s">
        <v>127</v>
      </c>
      <c r="AU186" s="163" t="s">
        <v>84</v>
      </c>
      <c r="AY186" s="19" t="s">
        <v>126</v>
      </c>
      <c r="BE186" s="164">
        <f>IF(N186="základní",J186,0)</f>
        <v>0</v>
      </c>
      <c r="BF186" s="164">
        <f>IF(N186="snížená",J186,0)</f>
        <v>0</v>
      </c>
      <c r="BG186" s="164">
        <f>IF(N186="zákl. přenesená",J186,0)</f>
        <v>0</v>
      </c>
      <c r="BH186" s="164">
        <f>IF(N186="sníž. přenesená",J186,0)</f>
        <v>0</v>
      </c>
      <c r="BI186" s="164">
        <f>IF(N186="nulová",J186,0)</f>
        <v>0</v>
      </c>
      <c r="BJ186" s="19" t="s">
        <v>82</v>
      </c>
      <c r="BK186" s="164">
        <f>ROUND(I186*H186,2)</f>
        <v>0</v>
      </c>
      <c r="BL186" s="19" t="s">
        <v>131</v>
      </c>
      <c r="BM186" s="163" t="s">
        <v>401</v>
      </c>
    </row>
    <row r="187" spans="1:47" s="2" customFormat="1" ht="11.25">
      <c r="A187" s="34"/>
      <c r="B187" s="35"/>
      <c r="C187" s="34"/>
      <c r="D187" s="165" t="s">
        <v>133</v>
      </c>
      <c r="E187" s="34"/>
      <c r="F187" s="166" t="s">
        <v>330</v>
      </c>
      <c r="G187" s="34"/>
      <c r="H187" s="34"/>
      <c r="I187" s="93"/>
      <c r="J187" s="34"/>
      <c r="K187" s="34"/>
      <c r="L187" s="35"/>
      <c r="M187" s="167"/>
      <c r="N187" s="168"/>
      <c r="O187" s="55"/>
      <c r="P187" s="55"/>
      <c r="Q187" s="55"/>
      <c r="R187" s="55"/>
      <c r="S187" s="55"/>
      <c r="T187" s="56"/>
      <c r="U187" s="34"/>
      <c r="V187" s="34"/>
      <c r="W187" s="34"/>
      <c r="X187" s="34"/>
      <c r="Y187" s="34"/>
      <c r="Z187" s="34"/>
      <c r="AA187" s="34"/>
      <c r="AB187" s="34"/>
      <c r="AC187" s="34"/>
      <c r="AD187" s="34"/>
      <c r="AE187" s="34"/>
      <c r="AT187" s="19" t="s">
        <v>133</v>
      </c>
      <c r="AU187" s="19" t="s">
        <v>84</v>
      </c>
    </row>
    <row r="188" spans="2:51" s="14" customFormat="1" ht="11.25">
      <c r="B188" s="177"/>
      <c r="D188" s="165" t="s">
        <v>137</v>
      </c>
      <c r="E188" s="178" t="s">
        <v>3</v>
      </c>
      <c r="F188" s="179" t="s">
        <v>402</v>
      </c>
      <c r="H188" s="180">
        <v>16.34</v>
      </c>
      <c r="I188" s="181"/>
      <c r="L188" s="177"/>
      <c r="M188" s="182"/>
      <c r="N188" s="183"/>
      <c r="O188" s="183"/>
      <c r="P188" s="183"/>
      <c r="Q188" s="183"/>
      <c r="R188" s="183"/>
      <c r="S188" s="183"/>
      <c r="T188" s="184"/>
      <c r="AT188" s="178" t="s">
        <v>137</v>
      </c>
      <c r="AU188" s="178" t="s">
        <v>84</v>
      </c>
      <c r="AV188" s="14" t="s">
        <v>84</v>
      </c>
      <c r="AW188" s="14" t="s">
        <v>35</v>
      </c>
      <c r="AX188" s="14" t="s">
        <v>74</v>
      </c>
      <c r="AY188" s="178" t="s">
        <v>126</v>
      </c>
    </row>
    <row r="189" spans="2:51" s="14" customFormat="1" ht="11.25">
      <c r="B189" s="177"/>
      <c r="D189" s="165" t="s">
        <v>137</v>
      </c>
      <c r="E189" s="178" t="s">
        <v>3</v>
      </c>
      <c r="F189" s="179" t="s">
        <v>403</v>
      </c>
      <c r="H189" s="180">
        <v>5.292</v>
      </c>
      <c r="I189" s="181"/>
      <c r="L189" s="177"/>
      <c r="M189" s="182"/>
      <c r="N189" s="183"/>
      <c r="O189" s="183"/>
      <c r="P189" s="183"/>
      <c r="Q189" s="183"/>
      <c r="R189" s="183"/>
      <c r="S189" s="183"/>
      <c r="T189" s="184"/>
      <c r="AT189" s="178" t="s">
        <v>137</v>
      </c>
      <c r="AU189" s="178" t="s">
        <v>84</v>
      </c>
      <c r="AV189" s="14" t="s">
        <v>84</v>
      </c>
      <c r="AW189" s="14" t="s">
        <v>35</v>
      </c>
      <c r="AX189" s="14" t="s">
        <v>74</v>
      </c>
      <c r="AY189" s="178" t="s">
        <v>126</v>
      </c>
    </row>
    <row r="190" spans="2:51" s="14" customFormat="1" ht="11.25">
      <c r="B190" s="177"/>
      <c r="D190" s="165" t="s">
        <v>137</v>
      </c>
      <c r="E190" s="178" t="s">
        <v>3</v>
      </c>
      <c r="F190" s="179" t="s">
        <v>404</v>
      </c>
      <c r="H190" s="180">
        <v>10.308</v>
      </c>
      <c r="I190" s="181"/>
      <c r="L190" s="177"/>
      <c r="M190" s="182"/>
      <c r="N190" s="183"/>
      <c r="O190" s="183"/>
      <c r="P190" s="183"/>
      <c r="Q190" s="183"/>
      <c r="R190" s="183"/>
      <c r="S190" s="183"/>
      <c r="T190" s="184"/>
      <c r="AT190" s="178" t="s">
        <v>137</v>
      </c>
      <c r="AU190" s="178" t="s">
        <v>84</v>
      </c>
      <c r="AV190" s="14" t="s">
        <v>84</v>
      </c>
      <c r="AW190" s="14" t="s">
        <v>35</v>
      </c>
      <c r="AX190" s="14" t="s">
        <v>74</v>
      </c>
      <c r="AY190" s="178" t="s">
        <v>126</v>
      </c>
    </row>
    <row r="191" spans="2:51" s="15" customFormat="1" ht="11.25">
      <c r="B191" s="185"/>
      <c r="D191" s="165" t="s">
        <v>137</v>
      </c>
      <c r="E191" s="186" t="s">
        <v>3</v>
      </c>
      <c r="F191" s="187" t="s">
        <v>148</v>
      </c>
      <c r="H191" s="188">
        <v>31.94</v>
      </c>
      <c r="I191" s="189"/>
      <c r="L191" s="185"/>
      <c r="M191" s="190"/>
      <c r="N191" s="191"/>
      <c r="O191" s="191"/>
      <c r="P191" s="191"/>
      <c r="Q191" s="191"/>
      <c r="R191" s="191"/>
      <c r="S191" s="191"/>
      <c r="T191" s="192"/>
      <c r="AT191" s="186" t="s">
        <v>137</v>
      </c>
      <c r="AU191" s="186" t="s">
        <v>84</v>
      </c>
      <c r="AV191" s="15" t="s">
        <v>131</v>
      </c>
      <c r="AW191" s="15" t="s">
        <v>35</v>
      </c>
      <c r="AX191" s="15" t="s">
        <v>82</v>
      </c>
      <c r="AY191" s="186" t="s">
        <v>126</v>
      </c>
    </row>
    <row r="192" spans="1:65" s="2" customFormat="1" ht="16.5" customHeight="1">
      <c r="A192" s="34"/>
      <c r="B192" s="151"/>
      <c r="C192" s="152" t="s">
        <v>8</v>
      </c>
      <c r="D192" s="152" t="s">
        <v>127</v>
      </c>
      <c r="E192" s="153" t="s">
        <v>405</v>
      </c>
      <c r="F192" s="154" t="s">
        <v>406</v>
      </c>
      <c r="G192" s="155" t="s">
        <v>199</v>
      </c>
      <c r="H192" s="156">
        <v>3.636</v>
      </c>
      <c r="I192" s="157"/>
      <c r="J192" s="158">
        <f>ROUND(I192*H192,2)</f>
        <v>0</v>
      </c>
      <c r="K192" s="154" t="s">
        <v>151</v>
      </c>
      <c r="L192" s="35"/>
      <c r="M192" s="159" t="s">
        <v>3</v>
      </c>
      <c r="N192" s="160" t="s">
        <v>45</v>
      </c>
      <c r="O192" s="55"/>
      <c r="P192" s="161">
        <f>O192*H192</f>
        <v>0</v>
      </c>
      <c r="Q192" s="161">
        <v>0</v>
      </c>
      <c r="R192" s="161">
        <f>Q192*H192</f>
        <v>0</v>
      </c>
      <c r="S192" s="161">
        <v>0.088</v>
      </c>
      <c r="T192" s="162">
        <f>S192*H192</f>
        <v>0.319968</v>
      </c>
      <c r="U192" s="34"/>
      <c r="V192" s="34"/>
      <c r="W192" s="34"/>
      <c r="X192" s="34"/>
      <c r="Y192" s="34"/>
      <c r="Z192" s="34"/>
      <c r="AA192" s="34"/>
      <c r="AB192" s="34"/>
      <c r="AC192" s="34"/>
      <c r="AD192" s="34"/>
      <c r="AE192" s="34"/>
      <c r="AR192" s="163" t="s">
        <v>131</v>
      </c>
      <c r="AT192" s="163" t="s">
        <v>127</v>
      </c>
      <c r="AU192" s="163" t="s">
        <v>84</v>
      </c>
      <c r="AY192" s="19" t="s">
        <v>126</v>
      </c>
      <c r="BE192" s="164">
        <f>IF(N192="základní",J192,0)</f>
        <v>0</v>
      </c>
      <c r="BF192" s="164">
        <f>IF(N192="snížená",J192,0)</f>
        <v>0</v>
      </c>
      <c r="BG192" s="164">
        <f>IF(N192="zákl. přenesená",J192,0)</f>
        <v>0</v>
      </c>
      <c r="BH192" s="164">
        <f>IF(N192="sníž. přenesená",J192,0)</f>
        <v>0</v>
      </c>
      <c r="BI192" s="164">
        <f>IF(N192="nulová",J192,0)</f>
        <v>0</v>
      </c>
      <c r="BJ192" s="19" t="s">
        <v>82</v>
      </c>
      <c r="BK192" s="164">
        <f>ROUND(I192*H192,2)</f>
        <v>0</v>
      </c>
      <c r="BL192" s="19" t="s">
        <v>131</v>
      </c>
      <c r="BM192" s="163" t="s">
        <v>407</v>
      </c>
    </row>
    <row r="193" spans="1:47" s="2" customFormat="1" ht="11.25">
      <c r="A193" s="34"/>
      <c r="B193" s="35"/>
      <c r="C193" s="34"/>
      <c r="D193" s="165" t="s">
        <v>133</v>
      </c>
      <c r="E193" s="34"/>
      <c r="F193" s="166" t="s">
        <v>408</v>
      </c>
      <c r="G193" s="34"/>
      <c r="H193" s="34"/>
      <c r="I193" s="93"/>
      <c r="J193" s="34"/>
      <c r="K193" s="34"/>
      <c r="L193" s="35"/>
      <c r="M193" s="167"/>
      <c r="N193" s="168"/>
      <c r="O193" s="55"/>
      <c r="P193" s="55"/>
      <c r="Q193" s="55"/>
      <c r="R193" s="55"/>
      <c r="S193" s="55"/>
      <c r="T193" s="56"/>
      <c r="U193" s="34"/>
      <c r="V193" s="34"/>
      <c r="W193" s="34"/>
      <c r="X193" s="34"/>
      <c r="Y193" s="34"/>
      <c r="Z193" s="34"/>
      <c r="AA193" s="34"/>
      <c r="AB193" s="34"/>
      <c r="AC193" s="34"/>
      <c r="AD193" s="34"/>
      <c r="AE193" s="34"/>
      <c r="AT193" s="19" t="s">
        <v>133</v>
      </c>
      <c r="AU193" s="19" t="s">
        <v>84</v>
      </c>
    </row>
    <row r="194" spans="1:47" s="2" customFormat="1" ht="29.25">
      <c r="A194" s="34"/>
      <c r="B194" s="35"/>
      <c r="C194" s="34"/>
      <c r="D194" s="165" t="s">
        <v>135</v>
      </c>
      <c r="E194" s="34"/>
      <c r="F194" s="169" t="s">
        <v>297</v>
      </c>
      <c r="G194" s="34"/>
      <c r="H194" s="34"/>
      <c r="I194" s="93"/>
      <c r="J194" s="34"/>
      <c r="K194" s="34"/>
      <c r="L194" s="35"/>
      <c r="M194" s="167"/>
      <c r="N194" s="168"/>
      <c r="O194" s="55"/>
      <c r="P194" s="55"/>
      <c r="Q194" s="55"/>
      <c r="R194" s="55"/>
      <c r="S194" s="55"/>
      <c r="T194" s="56"/>
      <c r="U194" s="34"/>
      <c r="V194" s="34"/>
      <c r="W194" s="34"/>
      <c r="X194" s="34"/>
      <c r="Y194" s="34"/>
      <c r="Z194" s="34"/>
      <c r="AA194" s="34"/>
      <c r="AB194" s="34"/>
      <c r="AC194" s="34"/>
      <c r="AD194" s="34"/>
      <c r="AE194" s="34"/>
      <c r="AT194" s="19" t="s">
        <v>135</v>
      </c>
      <c r="AU194" s="19" t="s">
        <v>84</v>
      </c>
    </row>
    <row r="195" spans="2:51" s="14" customFormat="1" ht="11.25">
      <c r="B195" s="177"/>
      <c r="D195" s="165" t="s">
        <v>137</v>
      </c>
      <c r="E195" s="178" t="s">
        <v>3</v>
      </c>
      <c r="F195" s="179" t="s">
        <v>409</v>
      </c>
      <c r="H195" s="180">
        <v>3.636</v>
      </c>
      <c r="I195" s="181"/>
      <c r="L195" s="177"/>
      <c r="M195" s="182"/>
      <c r="N195" s="183"/>
      <c r="O195" s="183"/>
      <c r="P195" s="183"/>
      <c r="Q195" s="183"/>
      <c r="R195" s="183"/>
      <c r="S195" s="183"/>
      <c r="T195" s="184"/>
      <c r="AT195" s="178" t="s">
        <v>137</v>
      </c>
      <c r="AU195" s="178" t="s">
        <v>84</v>
      </c>
      <c r="AV195" s="14" t="s">
        <v>84</v>
      </c>
      <c r="AW195" s="14" t="s">
        <v>35</v>
      </c>
      <c r="AX195" s="14" t="s">
        <v>74</v>
      </c>
      <c r="AY195" s="178" t="s">
        <v>126</v>
      </c>
    </row>
    <row r="196" spans="2:51" s="15" customFormat="1" ht="11.25">
      <c r="B196" s="185"/>
      <c r="D196" s="165" t="s">
        <v>137</v>
      </c>
      <c r="E196" s="186" t="s">
        <v>3</v>
      </c>
      <c r="F196" s="187" t="s">
        <v>148</v>
      </c>
      <c r="H196" s="188">
        <v>3.636</v>
      </c>
      <c r="I196" s="189"/>
      <c r="L196" s="185"/>
      <c r="M196" s="190"/>
      <c r="N196" s="191"/>
      <c r="O196" s="191"/>
      <c r="P196" s="191"/>
      <c r="Q196" s="191"/>
      <c r="R196" s="191"/>
      <c r="S196" s="191"/>
      <c r="T196" s="192"/>
      <c r="AT196" s="186" t="s">
        <v>137</v>
      </c>
      <c r="AU196" s="186" t="s">
        <v>84</v>
      </c>
      <c r="AV196" s="15" t="s">
        <v>131</v>
      </c>
      <c r="AW196" s="15" t="s">
        <v>35</v>
      </c>
      <c r="AX196" s="15" t="s">
        <v>82</v>
      </c>
      <c r="AY196" s="186" t="s">
        <v>126</v>
      </c>
    </row>
    <row r="197" spans="1:65" s="2" customFormat="1" ht="16.5" customHeight="1">
      <c r="A197" s="34"/>
      <c r="B197" s="151"/>
      <c r="C197" s="152" t="s">
        <v>305</v>
      </c>
      <c r="D197" s="152" t="s">
        <v>127</v>
      </c>
      <c r="E197" s="153" t="s">
        <v>410</v>
      </c>
      <c r="F197" s="154" t="s">
        <v>411</v>
      </c>
      <c r="G197" s="155" t="s">
        <v>199</v>
      </c>
      <c r="H197" s="156">
        <v>3.959</v>
      </c>
      <c r="I197" s="157"/>
      <c r="J197" s="158">
        <f>ROUND(I197*H197,2)</f>
        <v>0</v>
      </c>
      <c r="K197" s="154" t="s">
        <v>151</v>
      </c>
      <c r="L197" s="35"/>
      <c r="M197" s="159" t="s">
        <v>3</v>
      </c>
      <c r="N197" s="160" t="s">
        <v>45</v>
      </c>
      <c r="O197" s="55"/>
      <c r="P197" s="161">
        <f>O197*H197</f>
        <v>0</v>
      </c>
      <c r="Q197" s="161">
        <v>0</v>
      </c>
      <c r="R197" s="161">
        <f>Q197*H197</f>
        <v>0</v>
      </c>
      <c r="S197" s="161">
        <v>0.067</v>
      </c>
      <c r="T197" s="162">
        <f>S197*H197</f>
        <v>0.265253</v>
      </c>
      <c r="U197" s="34"/>
      <c r="V197" s="34"/>
      <c r="W197" s="34"/>
      <c r="X197" s="34"/>
      <c r="Y197" s="34"/>
      <c r="Z197" s="34"/>
      <c r="AA197" s="34"/>
      <c r="AB197" s="34"/>
      <c r="AC197" s="34"/>
      <c r="AD197" s="34"/>
      <c r="AE197" s="34"/>
      <c r="AR197" s="163" t="s">
        <v>131</v>
      </c>
      <c r="AT197" s="163" t="s">
        <v>127</v>
      </c>
      <c r="AU197" s="163" t="s">
        <v>84</v>
      </c>
      <c r="AY197" s="19" t="s">
        <v>126</v>
      </c>
      <c r="BE197" s="164">
        <f>IF(N197="základní",J197,0)</f>
        <v>0</v>
      </c>
      <c r="BF197" s="164">
        <f>IF(N197="snížená",J197,0)</f>
        <v>0</v>
      </c>
      <c r="BG197" s="164">
        <f>IF(N197="zákl. přenesená",J197,0)</f>
        <v>0</v>
      </c>
      <c r="BH197" s="164">
        <f>IF(N197="sníž. přenesená",J197,0)</f>
        <v>0</v>
      </c>
      <c r="BI197" s="164">
        <f>IF(N197="nulová",J197,0)</f>
        <v>0</v>
      </c>
      <c r="BJ197" s="19" t="s">
        <v>82</v>
      </c>
      <c r="BK197" s="164">
        <f>ROUND(I197*H197,2)</f>
        <v>0</v>
      </c>
      <c r="BL197" s="19" t="s">
        <v>131</v>
      </c>
      <c r="BM197" s="163" t="s">
        <v>412</v>
      </c>
    </row>
    <row r="198" spans="1:47" s="2" customFormat="1" ht="11.25">
      <c r="A198" s="34"/>
      <c r="B198" s="35"/>
      <c r="C198" s="34"/>
      <c r="D198" s="165" t="s">
        <v>133</v>
      </c>
      <c r="E198" s="34"/>
      <c r="F198" s="166" t="s">
        <v>413</v>
      </c>
      <c r="G198" s="34"/>
      <c r="H198" s="34"/>
      <c r="I198" s="93"/>
      <c r="J198" s="34"/>
      <c r="K198" s="34"/>
      <c r="L198" s="35"/>
      <c r="M198" s="167"/>
      <c r="N198" s="168"/>
      <c r="O198" s="55"/>
      <c r="P198" s="55"/>
      <c r="Q198" s="55"/>
      <c r="R198" s="55"/>
      <c r="S198" s="55"/>
      <c r="T198" s="56"/>
      <c r="U198" s="34"/>
      <c r="V198" s="34"/>
      <c r="W198" s="34"/>
      <c r="X198" s="34"/>
      <c r="Y198" s="34"/>
      <c r="Z198" s="34"/>
      <c r="AA198" s="34"/>
      <c r="AB198" s="34"/>
      <c r="AC198" s="34"/>
      <c r="AD198" s="34"/>
      <c r="AE198" s="34"/>
      <c r="AT198" s="19" t="s">
        <v>133</v>
      </c>
      <c r="AU198" s="19" t="s">
        <v>84</v>
      </c>
    </row>
    <row r="199" spans="1:47" s="2" customFormat="1" ht="29.25">
      <c r="A199" s="34"/>
      <c r="B199" s="35"/>
      <c r="C199" s="34"/>
      <c r="D199" s="165" t="s">
        <v>135</v>
      </c>
      <c r="E199" s="34"/>
      <c r="F199" s="169" t="s">
        <v>297</v>
      </c>
      <c r="G199" s="34"/>
      <c r="H199" s="34"/>
      <c r="I199" s="93"/>
      <c r="J199" s="34"/>
      <c r="K199" s="34"/>
      <c r="L199" s="35"/>
      <c r="M199" s="167"/>
      <c r="N199" s="168"/>
      <c r="O199" s="55"/>
      <c r="P199" s="55"/>
      <c r="Q199" s="55"/>
      <c r="R199" s="55"/>
      <c r="S199" s="55"/>
      <c r="T199" s="56"/>
      <c r="U199" s="34"/>
      <c r="V199" s="34"/>
      <c r="W199" s="34"/>
      <c r="X199" s="34"/>
      <c r="Y199" s="34"/>
      <c r="Z199" s="34"/>
      <c r="AA199" s="34"/>
      <c r="AB199" s="34"/>
      <c r="AC199" s="34"/>
      <c r="AD199" s="34"/>
      <c r="AE199" s="34"/>
      <c r="AT199" s="19" t="s">
        <v>135</v>
      </c>
      <c r="AU199" s="19" t="s">
        <v>84</v>
      </c>
    </row>
    <row r="200" spans="2:51" s="14" customFormat="1" ht="11.25">
      <c r="B200" s="177"/>
      <c r="D200" s="165" t="s">
        <v>137</v>
      </c>
      <c r="E200" s="178" t="s">
        <v>3</v>
      </c>
      <c r="F200" s="179" t="s">
        <v>414</v>
      </c>
      <c r="H200" s="180">
        <v>3.959</v>
      </c>
      <c r="I200" s="181"/>
      <c r="L200" s="177"/>
      <c r="M200" s="182"/>
      <c r="N200" s="183"/>
      <c r="O200" s="183"/>
      <c r="P200" s="183"/>
      <c r="Q200" s="183"/>
      <c r="R200" s="183"/>
      <c r="S200" s="183"/>
      <c r="T200" s="184"/>
      <c r="AT200" s="178" t="s">
        <v>137</v>
      </c>
      <c r="AU200" s="178" t="s">
        <v>84</v>
      </c>
      <c r="AV200" s="14" t="s">
        <v>84</v>
      </c>
      <c r="AW200" s="14" t="s">
        <v>35</v>
      </c>
      <c r="AX200" s="14" t="s">
        <v>74</v>
      </c>
      <c r="AY200" s="178" t="s">
        <v>126</v>
      </c>
    </row>
    <row r="201" spans="2:51" s="15" customFormat="1" ht="11.25">
      <c r="B201" s="185"/>
      <c r="D201" s="165" t="s">
        <v>137</v>
      </c>
      <c r="E201" s="186" t="s">
        <v>3</v>
      </c>
      <c r="F201" s="187" t="s">
        <v>148</v>
      </c>
      <c r="H201" s="188">
        <v>3.959</v>
      </c>
      <c r="I201" s="189"/>
      <c r="L201" s="185"/>
      <c r="M201" s="207"/>
      <c r="N201" s="208"/>
      <c r="O201" s="208"/>
      <c r="P201" s="208"/>
      <c r="Q201" s="208"/>
      <c r="R201" s="208"/>
      <c r="S201" s="208"/>
      <c r="T201" s="209"/>
      <c r="AT201" s="186" t="s">
        <v>137</v>
      </c>
      <c r="AU201" s="186" t="s">
        <v>84</v>
      </c>
      <c r="AV201" s="15" t="s">
        <v>131</v>
      </c>
      <c r="AW201" s="15" t="s">
        <v>35</v>
      </c>
      <c r="AX201" s="15" t="s">
        <v>82</v>
      </c>
      <c r="AY201" s="186" t="s">
        <v>126</v>
      </c>
    </row>
    <row r="202" spans="1:31" s="2" customFormat="1" ht="6.95" customHeight="1">
      <c r="A202" s="34"/>
      <c r="B202" s="44"/>
      <c r="C202" s="45"/>
      <c r="D202" s="45"/>
      <c r="E202" s="45"/>
      <c r="F202" s="45"/>
      <c r="G202" s="45"/>
      <c r="H202" s="45"/>
      <c r="I202" s="113"/>
      <c r="J202" s="45"/>
      <c r="K202" s="45"/>
      <c r="L202" s="35"/>
      <c r="M202" s="34"/>
      <c r="O202" s="34"/>
      <c r="P202" s="34"/>
      <c r="Q202" s="34"/>
      <c r="R202" s="34"/>
      <c r="S202" s="34"/>
      <c r="T202" s="34"/>
      <c r="U202" s="34"/>
      <c r="V202" s="34"/>
      <c r="W202" s="34"/>
      <c r="X202" s="34"/>
      <c r="Y202" s="34"/>
      <c r="Z202" s="34"/>
      <c r="AA202" s="34"/>
      <c r="AB202" s="34"/>
      <c r="AC202" s="34"/>
      <c r="AD202" s="34"/>
      <c r="AE202" s="34"/>
    </row>
  </sheetData>
  <autoFilter ref="C81:K201"/>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90</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415</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ROUND((SUM(BE82:BE142)),2)</f>
        <v>0</v>
      </c>
      <c r="G33" s="34"/>
      <c r="H33" s="34"/>
      <c r="I33" s="105">
        <v>0.21</v>
      </c>
      <c r="J33" s="104">
        <f>ROUND(((SUM(BE82:BE142))*I33),2)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ROUND((SUM(BF82:BF142)),2)</f>
        <v>0</v>
      </c>
      <c r="G34" s="34"/>
      <c r="H34" s="34"/>
      <c r="I34" s="105">
        <v>0.15</v>
      </c>
      <c r="J34" s="104">
        <f>ROUND(((SUM(BF82:BF142))*I34),2)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ROUND((SUM(BG82:BG142)),2)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ROUND((SUM(BH82:BH142)),2)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ROUND((SUM(BI82:BI142)),2)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SO 03 - Vodní nádrž</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J82</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J83</f>
        <v>0</v>
      </c>
      <c r="L60" s="119"/>
    </row>
    <row r="61" spans="2:12" s="10" customFormat="1" ht="19.9" customHeight="1">
      <c r="B61" s="124"/>
      <c r="D61" s="125" t="s">
        <v>108</v>
      </c>
      <c r="E61" s="126"/>
      <c r="F61" s="126"/>
      <c r="G61" s="126"/>
      <c r="H61" s="126"/>
      <c r="I61" s="127"/>
      <c r="J61" s="128">
        <f>J119</f>
        <v>0</v>
      </c>
      <c r="L61" s="124"/>
    </row>
    <row r="62" spans="2:12" s="10" customFormat="1" ht="19.9" customHeight="1">
      <c r="B62" s="124"/>
      <c r="D62" s="125" t="s">
        <v>109</v>
      </c>
      <c r="E62" s="126"/>
      <c r="F62" s="126"/>
      <c r="G62" s="126"/>
      <c r="H62" s="126"/>
      <c r="I62" s="127"/>
      <c r="J62" s="128">
        <f>J129</f>
        <v>0</v>
      </c>
      <c r="L62" s="124"/>
    </row>
    <row r="63" spans="1:31" s="2" customFormat="1" ht="21.75" customHeight="1">
      <c r="A63" s="34"/>
      <c r="B63" s="35"/>
      <c r="C63" s="34"/>
      <c r="D63" s="34"/>
      <c r="E63" s="34"/>
      <c r="F63" s="34"/>
      <c r="G63" s="34"/>
      <c r="H63" s="34"/>
      <c r="I63" s="93"/>
      <c r="J63" s="34"/>
      <c r="K63" s="34"/>
      <c r="L63" s="94"/>
      <c r="S63" s="34"/>
      <c r="T63" s="34"/>
      <c r="U63" s="34"/>
      <c r="V63" s="34"/>
      <c r="W63" s="34"/>
      <c r="X63" s="34"/>
      <c r="Y63" s="34"/>
      <c r="Z63" s="34"/>
      <c r="AA63" s="34"/>
      <c r="AB63" s="34"/>
      <c r="AC63" s="34"/>
      <c r="AD63" s="34"/>
      <c r="AE63" s="34"/>
    </row>
    <row r="64" spans="1:31" s="2" customFormat="1" ht="6.95" customHeight="1">
      <c r="A64" s="34"/>
      <c r="B64" s="44"/>
      <c r="C64" s="45"/>
      <c r="D64" s="45"/>
      <c r="E64" s="45"/>
      <c r="F64" s="45"/>
      <c r="G64" s="45"/>
      <c r="H64" s="45"/>
      <c r="I64" s="113"/>
      <c r="J64" s="45"/>
      <c r="K64" s="45"/>
      <c r="L64" s="94"/>
      <c r="S64" s="34"/>
      <c r="T64" s="34"/>
      <c r="U64" s="34"/>
      <c r="V64" s="34"/>
      <c r="W64" s="34"/>
      <c r="X64" s="34"/>
      <c r="Y64" s="34"/>
      <c r="Z64" s="34"/>
      <c r="AA64" s="34"/>
      <c r="AB64" s="34"/>
      <c r="AC64" s="34"/>
      <c r="AD64" s="34"/>
      <c r="AE64" s="34"/>
    </row>
    <row r="68" spans="1:31" s="2" customFormat="1" ht="6.95" customHeight="1">
      <c r="A68" s="34"/>
      <c r="B68" s="46"/>
      <c r="C68" s="47"/>
      <c r="D68" s="47"/>
      <c r="E68" s="47"/>
      <c r="F68" s="47"/>
      <c r="G68" s="47"/>
      <c r="H68" s="47"/>
      <c r="I68" s="114"/>
      <c r="J68" s="47"/>
      <c r="K68" s="47"/>
      <c r="L68" s="94"/>
      <c r="S68" s="34"/>
      <c r="T68" s="34"/>
      <c r="U68" s="34"/>
      <c r="V68" s="34"/>
      <c r="W68" s="34"/>
      <c r="X68" s="34"/>
      <c r="Y68" s="34"/>
      <c r="Z68" s="34"/>
      <c r="AA68" s="34"/>
      <c r="AB68" s="34"/>
      <c r="AC68" s="34"/>
      <c r="AD68" s="34"/>
      <c r="AE68" s="34"/>
    </row>
    <row r="69" spans="1:31" s="2" customFormat="1" ht="24.95" customHeight="1">
      <c r="A69" s="34"/>
      <c r="B69" s="35"/>
      <c r="C69" s="23" t="s">
        <v>111</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35"/>
      <c r="C70" s="34"/>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17</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40" t="str">
        <f>E7</f>
        <v>Demolice zemědělských staveb</v>
      </c>
      <c r="F72" s="341"/>
      <c r="G72" s="341"/>
      <c r="H72" s="341"/>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9" t="s">
        <v>101</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6.5" customHeight="1">
      <c r="A74" s="34"/>
      <c r="B74" s="35"/>
      <c r="C74" s="34"/>
      <c r="D74" s="34"/>
      <c r="E74" s="302" t="str">
        <f>E9</f>
        <v>SO 03 - Vodní nádrž</v>
      </c>
      <c r="F74" s="342"/>
      <c r="G74" s="342"/>
      <c r="H74" s="342"/>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21</v>
      </c>
      <c r="D76" s="34"/>
      <c r="E76" s="34"/>
      <c r="F76" s="27" t="str">
        <f>F12</f>
        <v>Hradiště</v>
      </c>
      <c r="G76" s="34"/>
      <c r="H76" s="34"/>
      <c r="I76" s="95" t="s">
        <v>23</v>
      </c>
      <c r="J76" s="52" t="str">
        <f>IF(J12="","",J12)</f>
        <v>5. 8. 2020</v>
      </c>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5.2" customHeight="1">
      <c r="A78" s="34"/>
      <c r="B78" s="35"/>
      <c r="C78" s="29" t="s">
        <v>25</v>
      </c>
      <c r="D78" s="34"/>
      <c r="E78" s="34"/>
      <c r="F78" s="27" t="str">
        <f>E15</f>
        <v>Státní pozemkový úřad</v>
      </c>
      <c r="G78" s="34"/>
      <c r="H78" s="34"/>
      <c r="I78" s="95" t="s">
        <v>31</v>
      </c>
      <c r="J78" s="32" t="str">
        <f>E21</f>
        <v>CreoPlan s.r.o.</v>
      </c>
      <c r="K78" s="34"/>
      <c r="L78" s="94"/>
      <c r="S78" s="34"/>
      <c r="T78" s="34"/>
      <c r="U78" s="34"/>
      <c r="V78" s="34"/>
      <c r="W78" s="34"/>
      <c r="X78" s="34"/>
      <c r="Y78" s="34"/>
      <c r="Z78" s="34"/>
      <c r="AA78" s="34"/>
      <c r="AB78" s="34"/>
      <c r="AC78" s="34"/>
      <c r="AD78" s="34"/>
      <c r="AE78" s="34"/>
    </row>
    <row r="79" spans="1:31" s="2" customFormat="1" ht="25.7" customHeight="1">
      <c r="A79" s="34"/>
      <c r="B79" s="35"/>
      <c r="C79" s="29" t="s">
        <v>29</v>
      </c>
      <c r="D79" s="34"/>
      <c r="E79" s="34"/>
      <c r="F79" s="27" t="str">
        <f>IF(E18="","",E18)</f>
        <v>Vyplň údaj</v>
      </c>
      <c r="G79" s="34"/>
      <c r="H79" s="34"/>
      <c r="I79" s="95" t="s">
        <v>36</v>
      </c>
      <c r="J79" s="32" t="str">
        <f>E24</f>
        <v>Ing. Monika Bartoňková</v>
      </c>
      <c r="K79" s="34"/>
      <c r="L79" s="94"/>
      <c r="S79" s="34"/>
      <c r="T79" s="34"/>
      <c r="U79" s="34"/>
      <c r="V79" s="34"/>
      <c r="W79" s="34"/>
      <c r="X79" s="34"/>
      <c r="Y79" s="34"/>
      <c r="Z79" s="34"/>
      <c r="AA79" s="34"/>
      <c r="AB79" s="34"/>
      <c r="AC79" s="34"/>
      <c r="AD79" s="34"/>
      <c r="AE79" s="34"/>
    </row>
    <row r="80" spans="1:31" s="2" customFormat="1" ht="10.3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11" customFormat="1" ht="29.25" customHeight="1">
      <c r="A81" s="129"/>
      <c r="B81" s="130"/>
      <c r="C81" s="131" t="s">
        <v>112</v>
      </c>
      <c r="D81" s="132" t="s">
        <v>59</v>
      </c>
      <c r="E81" s="132" t="s">
        <v>55</v>
      </c>
      <c r="F81" s="132" t="s">
        <v>56</v>
      </c>
      <c r="G81" s="132" t="s">
        <v>113</v>
      </c>
      <c r="H81" s="132" t="s">
        <v>114</v>
      </c>
      <c r="I81" s="133" t="s">
        <v>115</v>
      </c>
      <c r="J81" s="132" t="s">
        <v>105</v>
      </c>
      <c r="K81" s="134" t="s">
        <v>116</v>
      </c>
      <c r="L81" s="135"/>
      <c r="M81" s="59" t="s">
        <v>3</v>
      </c>
      <c r="N81" s="60" t="s">
        <v>44</v>
      </c>
      <c r="O81" s="60" t="s">
        <v>117</v>
      </c>
      <c r="P81" s="60" t="s">
        <v>118</v>
      </c>
      <c r="Q81" s="60" t="s">
        <v>119</v>
      </c>
      <c r="R81" s="60" t="s">
        <v>120</v>
      </c>
      <c r="S81" s="60" t="s">
        <v>121</v>
      </c>
      <c r="T81" s="61" t="s">
        <v>122</v>
      </c>
      <c r="U81" s="129"/>
      <c r="V81" s="129"/>
      <c r="W81" s="129"/>
      <c r="X81" s="129"/>
      <c r="Y81" s="129"/>
      <c r="Z81" s="129"/>
      <c r="AA81" s="129"/>
      <c r="AB81" s="129"/>
      <c r="AC81" s="129"/>
      <c r="AD81" s="129"/>
      <c r="AE81" s="129"/>
    </row>
    <row r="82" spans="1:63" s="2" customFormat="1" ht="22.9" customHeight="1">
      <c r="A82" s="34"/>
      <c r="B82" s="35"/>
      <c r="C82" s="66" t="s">
        <v>123</v>
      </c>
      <c r="D82" s="34"/>
      <c r="E82" s="34"/>
      <c r="F82" s="34"/>
      <c r="G82" s="34"/>
      <c r="H82" s="34"/>
      <c r="I82" s="93"/>
      <c r="J82" s="136">
        <f>BK82</f>
        <v>0</v>
      </c>
      <c r="K82" s="34"/>
      <c r="L82" s="35"/>
      <c r="M82" s="62"/>
      <c r="N82" s="53"/>
      <c r="O82" s="63"/>
      <c r="P82" s="137">
        <f>P83</f>
        <v>0</v>
      </c>
      <c r="Q82" s="63"/>
      <c r="R82" s="137">
        <f>R83</f>
        <v>0</v>
      </c>
      <c r="S82" s="63"/>
      <c r="T82" s="138">
        <f>T83</f>
        <v>431.752</v>
      </c>
      <c r="U82" s="34"/>
      <c r="V82" s="34"/>
      <c r="W82" s="34"/>
      <c r="X82" s="34"/>
      <c r="Y82" s="34"/>
      <c r="Z82" s="34"/>
      <c r="AA82" s="34"/>
      <c r="AB82" s="34"/>
      <c r="AC82" s="34"/>
      <c r="AD82" s="34"/>
      <c r="AE82" s="34"/>
      <c r="AT82" s="19" t="s">
        <v>73</v>
      </c>
      <c r="AU82" s="19" t="s">
        <v>106</v>
      </c>
      <c r="BK82" s="139">
        <f>BK83</f>
        <v>0</v>
      </c>
    </row>
    <row r="83" spans="2:63" s="12" customFormat="1" ht="25.9" customHeight="1">
      <c r="B83" s="140"/>
      <c r="D83" s="141" t="s">
        <v>73</v>
      </c>
      <c r="E83" s="142" t="s">
        <v>124</v>
      </c>
      <c r="F83" s="142" t="s">
        <v>125</v>
      </c>
      <c r="I83" s="143"/>
      <c r="J83" s="144">
        <f>BK83</f>
        <v>0</v>
      </c>
      <c r="L83" s="140"/>
      <c r="M83" s="145"/>
      <c r="N83" s="146"/>
      <c r="O83" s="146"/>
      <c r="P83" s="147">
        <f>P84+SUM(P85:P119)+P129</f>
        <v>0</v>
      </c>
      <c r="Q83" s="146"/>
      <c r="R83" s="147">
        <f>R84+SUM(R85:R119)+R129</f>
        <v>0</v>
      </c>
      <c r="S83" s="146"/>
      <c r="T83" s="148">
        <f>T84+SUM(T85:T119)+T129</f>
        <v>431.752</v>
      </c>
      <c r="AR83" s="141" t="s">
        <v>82</v>
      </c>
      <c r="AT83" s="149" t="s">
        <v>73</v>
      </c>
      <c r="AU83" s="149" t="s">
        <v>74</v>
      </c>
      <c r="AY83" s="141" t="s">
        <v>126</v>
      </c>
      <c r="BK83" s="150">
        <f>BK84+SUM(BK85:BK119)+BK129</f>
        <v>0</v>
      </c>
    </row>
    <row r="84" spans="1:65" s="2" customFormat="1" ht="16.5" customHeight="1">
      <c r="A84" s="34"/>
      <c r="B84" s="151"/>
      <c r="C84" s="152" t="s">
        <v>82</v>
      </c>
      <c r="D84" s="152" t="s">
        <v>127</v>
      </c>
      <c r="E84" s="153" t="s">
        <v>128</v>
      </c>
      <c r="F84" s="154" t="s">
        <v>129</v>
      </c>
      <c r="G84" s="155" t="s">
        <v>130</v>
      </c>
      <c r="H84" s="156">
        <v>454.119</v>
      </c>
      <c r="I84" s="157"/>
      <c r="J84" s="158">
        <f>ROUND(I84*H84,2)</f>
        <v>0</v>
      </c>
      <c r="K84" s="154" t="s">
        <v>151</v>
      </c>
      <c r="L84" s="35"/>
      <c r="M84" s="159" t="s">
        <v>3</v>
      </c>
      <c r="N84" s="160" t="s">
        <v>45</v>
      </c>
      <c r="O84" s="55"/>
      <c r="P84" s="161">
        <f>O84*H84</f>
        <v>0</v>
      </c>
      <c r="Q84" s="161">
        <v>0</v>
      </c>
      <c r="R84" s="161">
        <f>Q84*H84</f>
        <v>0</v>
      </c>
      <c r="S84" s="161">
        <v>0</v>
      </c>
      <c r="T84" s="162">
        <f>S84*H84</f>
        <v>0</v>
      </c>
      <c r="U84" s="34"/>
      <c r="V84" s="34"/>
      <c r="W84" s="34"/>
      <c r="X84" s="34"/>
      <c r="Y84" s="34"/>
      <c r="Z84" s="34"/>
      <c r="AA84" s="34"/>
      <c r="AB84" s="34"/>
      <c r="AC84" s="34"/>
      <c r="AD84" s="34"/>
      <c r="AE84" s="34"/>
      <c r="AR84" s="163" t="s">
        <v>131</v>
      </c>
      <c r="AT84" s="163" t="s">
        <v>127</v>
      </c>
      <c r="AU84" s="163" t="s">
        <v>82</v>
      </c>
      <c r="AY84" s="19" t="s">
        <v>126</v>
      </c>
      <c r="BE84" s="164">
        <f>IF(N84="základní",J84,0)</f>
        <v>0</v>
      </c>
      <c r="BF84" s="164">
        <f>IF(N84="snížená",J84,0)</f>
        <v>0</v>
      </c>
      <c r="BG84" s="164">
        <f>IF(N84="zákl. přenesená",J84,0)</f>
        <v>0</v>
      </c>
      <c r="BH84" s="164">
        <f>IF(N84="sníž. přenesená",J84,0)</f>
        <v>0</v>
      </c>
      <c r="BI84" s="164">
        <f>IF(N84="nulová",J84,0)</f>
        <v>0</v>
      </c>
      <c r="BJ84" s="19" t="s">
        <v>82</v>
      </c>
      <c r="BK84" s="164">
        <f>ROUND(I84*H84,2)</f>
        <v>0</v>
      </c>
      <c r="BL84" s="19" t="s">
        <v>131</v>
      </c>
      <c r="BM84" s="163" t="s">
        <v>416</v>
      </c>
    </row>
    <row r="85" spans="1:47" s="2" customFormat="1" ht="11.25">
      <c r="A85" s="34"/>
      <c r="B85" s="35"/>
      <c r="C85" s="34"/>
      <c r="D85" s="165" t="s">
        <v>133</v>
      </c>
      <c r="E85" s="34"/>
      <c r="F85" s="166" t="s">
        <v>134</v>
      </c>
      <c r="G85" s="34"/>
      <c r="H85" s="34"/>
      <c r="I85" s="93"/>
      <c r="J85" s="34"/>
      <c r="K85" s="34"/>
      <c r="L85" s="35"/>
      <c r="M85" s="167"/>
      <c r="N85" s="168"/>
      <c r="O85" s="55"/>
      <c r="P85" s="55"/>
      <c r="Q85" s="55"/>
      <c r="R85" s="55"/>
      <c r="S85" s="55"/>
      <c r="T85" s="56"/>
      <c r="U85" s="34"/>
      <c r="V85" s="34"/>
      <c r="W85" s="34"/>
      <c r="X85" s="34"/>
      <c r="Y85" s="34"/>
      <c r="Z85" s="34"/>
      <c r="AA85" s="34"/>
      <c r="AB85" s="34"/>
      <c r="AC85" s="34"/>
      <c r="AD85" s="34"/>
      <c r="AE85" s="34"/>
      <c r="AT85" s="19" t="s">
        <v>133</v>
      </c>
      <c r="AU85" s="19" t="s">
        <v>82</v>
      </c>
    </row>
    <row r="86" spans="1:47" s="2" customFormat="1" ht="29.25">
      <c r="A86" s="34"/>
      <c r="B86" s="35"/>
      <c r="C86" s="34"/>
      <c r="D86" s="165" t="s">
        <v>135</v>
      </c>
      <c r="E86" s="34"/>
      <c r="F86" s="169" t="s">
        <v>136</v>
      </c>
      <c r="G86" s="34"/>
      <c r="H86" s="34"/>
      <c r="I86" s="93"/>
      <c r="J86" s="34"/>
      <c r="K86" s="34"/>
      <c r="L86" s="35"/>
      <c r="M86" s="167"/>
      <c r="N86" s="168"/>
      <c r="O86" s="55"/>
      <c r="P86" s="55"/>
      <c r="Q86" s="55"/>
      <c r="R86" s="55"/>
      <c r="S86" s="55"/>
      <c r="T86" s="56"/>
      <c r="U86" s="34"/>
      <c r="V86" s="34"/>
      <c r="W86" s="34"/>
      <c r="X86" s="34"/>
      <c r="Y86" s="34"/>
      <c r="Z86" s="34"/>
      <c r="AA86" s="34"/>
      <c r="AB86" s="34"/>
      <c r="AC86" s="34"/>
      <c r="AD86" s="34"/>
      <c r="AE86" s="34"/>
      <c r="AT86" s="19" t="s">
        <v>135</v>
      </c>
      <c r="AU86" s="19" t="s">
        <v>82</v>
      </c>
    </row>
    <row r="87" spans="2:51" s="13" customFormat="1" ht="11.25">
      <c r="B87" s="170"/>
      <c r="D87" s="165" t="s">
        <v>137</v>
      </c>
      <c r="E87" s="171" t="s">
        <v>3</v>
      </c>
      <c r="F87" s="172" t="s">
        <v>417</v>
      </c>
      <c r="H87" s="171" t="s">
        <v>3</v>
      </c>
      <c r="I87" s="173"/>
      <c r="L87" s="170"/>
      <c r="M87" s="174"/>
      <c r="N87" s="175"/>
      <c r="O87" s="175"/>
      <c r="P87" s="175"/>
      <c r="Q87" s="175"/>
      <c r="R87" s="175"/>
      <c r="S87" s="175"/>
      <c r="T87" s="176"/>
      <c r="AT87" s="171" t="s">
        <v>137</v>
      </c>
      <c r="AU87" s="171" t="s">
        <v>82</v>
      </c>
      <c r="AV87" s="13" t="s">
        <v>82</v>
      </c>
      <c r="AW87" s="13" t="s">
        <v>35</v>
      </c>
      <c r="AX87" s="13" t="s">
        <v>74</v>
      </c>
      <c r="AY87" s="171" t="s">
        <v>126</v>
      </c>
    </row>
    <row r="88" spans="2:51" s="13" customFormat="1" ht="11.25">
      <c r="B88" s="170"/>
      <c r="D88" s="165" t="s">
        <v>137</v>
      </c>
      <c r="E88" s="171" t="s">
        <v>3</v>
      </c>
      <c r="F88" s="172" t="s">
        <v>418</v>
      </c>
      <c r="H88" s="171" t="s">
        <v>3</v>
      </c>
      <c r="I88" s="173"/>
      <c r="L88" s="170"/>
      <c r="M88" s="174"/>
      <c r="N88" s="175"/>
      <c r="O88" s="175"/>
      <c r="P88" s="175"/>
      <c r="Q88" s="175"/>
      <c r="R88" s="175"/>
      <c r="S88" s="175"/>
      <c r="T88" s="176"/>
      <c r="AT88" s="171" t="s">
        <v>137</v>
      </c>
      <c r="AU88" s="171" t="s">
        <v>82</v>
      </c>
      <c r="AV88" s="13" t="s">
        <v>82</v>
      </c>
      <c r="AW88" s="13" t="s">
        <v>35</v>
      </c>
      <c r="AX88" s="13" t="s">
        <v>74</v>
      </c>
      <c r="AY88" s="171" t="s">
        <v>126</v>
      </c>
    </row>
    <row r="89" spans="2:51" s="13" customFormat="1" ht="11.25">
      <c r="B89" s="170"/>
      <c r="D89" s="165" t="s">
        <v>137</v>
      </c>
      <c r="E89" s="171" t="s">
        <v>3</v>
      </c>
      <c r="F89" s="172" t="s">
        <v>419</v>
      </c>
      <c r="H89" s="171" t="s">
        <v>3</v>
      </c>
      <c r="I89" s="173"/>
      <c r="L89" s="170"/>
      <c r="M89" s="174"/>
      <c r="N89" s="175"/>
      <c r="O89" s="175"/>
      <c r="P89" s="175"/>
      <c r="Q89" s="175"/>
      <c r="R89" s="175"/>
      <c r="S89" s="175"/>
      <c r="T89" s="176"/>
      <c r="AT89" s="171" t="s">
        <v>137</v>
      </c>
      <c r="AU89" s="171" t="s">
        <v>82</v>
      </c>
      <c r="AV89" s="13" t="s">
        <v>82</v>
      </c>
      <c r="AW89" s="13" t="s">
        <v>35</v>
      </c>
      <c r="AX89" s="13" t="s">
        <v>74</v>
      </c>
      <c r="AY89" s="171" t="s">
        <v>126</v>
      </c>
    </row>
    <row r="90" spans="2:51" s="13" customFormat="1" ht="11.25">
      <c r="B90" s="170"/>
      <c r="D90" s="165" t="s">
        <v>137</v>
      </c>
      <c r="E90" s="171" t="s">
        <v>3</v>
      </c>
      <c r="F90" s="172" t="s">
        <v>420</v>
      </c>
      <c r="H90" s="171" t="s">
        <v>3</v>
      </c>
      <c r="I90" s="173"/>
      <c r="L90" s="170"/>
      <c r="M90" s="174"/>
      <c r="N90" s="175"/>
      <c r="O90" s="175"/>
      <c r="P90" s="175"/>
      <c r="Q90" s="175"/>
      <c r="R90" s="175"/>
      <c r="S90" s="175"/>
      <c r="T90" s="176"/>
      <c r="AT90" s="171" t="s">
        <v>137</v>
      </c>
      <c r="AU90" s="171" t="s">
        <v>82</v>
      </c>
      <c r="AV90" s="13" t="s">
        <v>82</v>
      </c>
      <c r="AW90" s="13" t="s">
        <v>35</v>
      </c>
      <c r="AX90" s="13" t="s">
        <v>74</v>
      </c>
      <c r="AY90" s="171" t="s">
        <v>126</v>
      </c>
    </row>
    <row r="91" spans="2:51" s="13" customFormat="1" ht="11.25">
      <c r="B91" s="170"/>
      <c r="D91" s="165" t="s">
        <v>137</v>
      </c>
      <c r="E91" s="171" t="s">
        <v>3</v>
      </c>
      <c r="F91" s="172" t="s">
        <v>421</v>
      </c>
      <c r="H91" s="171" t="s">
        <v>3</v>
      </c>
      <c r="I91" s="173"/>
      <c r="L91" s="170"/>
      <c r="M91" s="174"/>
      <c r="N91" s="175"/>
      <c r="O91" s="175"/>
      <c r="P91" s="175"/>
      <c r="Q91" s="175"/>
      <c r="R91" s="175"/>
      <c r="S91" s="175"/>
      <c r="T91" s="176"/>
      <c r="AT91" s="171" t="s">
        <v>137</v>
      </c>
      <c r="AU91" s="171" t="s">
        <v>82</v>
      </c>
      <c r="AV91" s="13" t="s">
        <v>82</v>
      </c>
      <c r="AW91" s="13" t="s">
        <v>35</v>
      </c>
      <c r="AX91" s="13" t="s">
        <v>74</v>
      </c>
      <c r="AY91" s="171" t="s">
        <v>126</v>
      </c>
    </row>
    <row r="92" spans="2:51" s="13" customFormat="1" ht="11.25">
      <c r="B92" s="170"/>
      <c r="D92" s="165" t="s">
        <v>137</v>
      </c>
      <c r="E92" s="171" t="s">
        <v>3</v>
      </c>
      <c r="F92" s="172" t="s">
        <v>422</v>
      </c>
      <c r="H92" s="171" t="s">
        <v>3</v>
      </c>
      <c r="I92" s="173"/>
      <c r="L92" s="170"/>
      <c r="M92" s="174"/>
      <c r="N92" s="175"/>
      <c r="O92" s="175"/>
      <c r="P92" s="175"/>
      <c r="Q92" s="175"/>
      <c r="R92" s="175"/>
      <c r="S92" s="175"/>
      <c r="T92" s="176"/>
      <c r="AT92" s="171" t="s">
        <v>137</v>
      </c>
      <c r="AU92" s="171" t="s">
        <v>82</v>
      </c>
      <c r="AV92" s="13" t="s">
        <v>82</v>
      </c>
      <c r="AW92" s="13" t="s">
        <v>35</v>
      </c>
      <c r="AX92" s="13" t="s">
        <v>74</v>
      </c>
      <c r="AY92" s="171" t="s">
        <v>126</v>
      </c>
    </row>
    <row r="93" spans="2:51" s="14" customFormat="1" ht="11.25">
      <c r="B93" s="177"/>
      <c r="D93" s="165" t="s">
        <v>137</v>
      </c>
      <c r="E93" s="178" t="s">
        <v>3</v>
      </c>
      <c r="F93" s="179" t="s">
        <v>423</v>
      </c>
      <c r="H93" s="180">
        <v>448.875</v>
      </c>
      <c r="I93" s="181"/>
      <c r="L93" s="177"/>
      <c r="M93" s="182"/>
      <c r="N93" s="183"/>
      <c r="O93" s="183"/>
      <c r="P93" s="183"/>
      <c r="Q93" s="183"/>
      <c r="R93" s="183"/>
      <c r="S93" s="183"/>
      <c r="T93" s="184"/>
      <c r="AT93" s="178" t="s">
        <v>137</v>
      </c>
      <c r="AU93" s="178" t="s">
        <v>82</v>
      </c>
      <c r="AV93" s="14" t="s">
        <v>84</v>
      </c>
      <c r="AW93" s="14" t="s">
        <v>35</v>
      </c>
      <c r="AX93" s="14" t="s">
        <v>74</v>
      </c>
      <c r="AY93" s="178" t="s">
        <v>126</v>
      </c>
    </row>
    <row r="94" spans="2:51" s="16" customFormat="1" ht="11.25">
      <c r="B94" s="195"/>
      <c r="D94" s="165" t="s">
        <v>137</v>
      </c>
      <c r="E94" s="196" t="s">
        <v>3</v>
      </c>
      <c r="F94" s="197" t="s">
        <v>277</v>
      </c>
      <c r="H94" s="198">
        <v>448.875</v>
      </c>
      <c r="I94" s="199"/>
      <c r="L94" s="195"/>
      <c r="M94" s="200"/>
      <c r="N94" s="201"/>
      <c r="O94" s="201"/>
      <c r="P94" s="201"/>
      <c r="Q94" s="201"/>
      <c r="R94" s="201"/>
      <c r="S94" s="201"/>
      <c r="T94" s="202"/>
      <c r="AT94" s="196" t="s">
        <v>137</v>
      </c>
      <c r="AU94" s="196" t="s">
        <v>82</v>
      </c>
      <c r="AV94" s="16" t="s">
        <v>159</v>
      </c>
      <c r="AW94" s="16" t="s">
        <v>35</v>
      </c>
      <c r="AX94" s="16" t="s">
        <v>74</v>
      </c>
      <c r="AY94" s="196" t="s">
        <v>126</v>
      </c>
    </row>
    <row r="95" spans="2:51" s="13" customFormat="1" ht="11.25">
      <c r="B95" s="170"/>
      <c r="D95" s="165" t="s">
        <v>137</v>
      </c>
      <c r="E95" s="171" t="s">
        <v>3</v>
      </c>
      <c r="F95" s="172" t="s">
        <v>144</v>
      </c>
      <c r="H95" s="171" t="s">
        <v>3</v>
      </c>
      <c r="I95" s="173"/>
      <c r="L95" s="170"/>
      <c r="M95" s="174"/>
      <c r="N95" s="175"/>
      <c r="O95" s="175"/>
      <c r="P95" s="175"/>
      <c r="Q95" s="175"/>
      <c r="R95" s="175"/>
      <c r="S95" s="175"/>
      <c r="T95" s="176"/>
      <c r="AT95" s="171" t="s">
        <v>137</v>
      </c>
      <c r="AU95" s="171" t="s">
        <v>82</v>
      </c>
      <c r="AV95" s="13" t="s">
        <v>82</v>
      </c>
      <c r="AW95" s="13" t="s">
        <v>35</v>
      </c>
      <c r="AX95" s="13" t="s">
        <v>74</v>
      </c>
      <c r="AY95" s="171" t="s">
        <v>126</v>
      </c>
    </row>
    <row r="96" spans="2:51" s="14" customFormat="1" ht="11.25">
      <c r="B96" s="177"/>
      <c r="D96" s="165" t="s">
        <v>137</v>
      </c>
      <c r="E96" s="178" t="s">
        <v>3</v>
      </c>
      <c r="F96" s="179" t="s">
        <v>424</v>
      </c>
      <c r="H96" s="180">
        <v>0.244</v>
      </c>
      <c r="I96" s="181"/>
      <c r="L96" s="177"/>
      <c r="M96" s="182"/>
      <c r="N96" s="183"/>
      <c r="O96" s="183"/>
      <c r="P96" s="183"/>
      <c r="Q96" s="183"/>
      <c r="R96" s="183"/>
      <c r="S96" s="183"/>
      <c r="T96" s="184"/>
      <c r="AT96" s="178" t="s">
        <v>137</v>
      </c>
      <c r="AU96" s="178" t="s">
        <v>82</v>
      </c>
      <c r="AV96" s="14" t="s">
        <v>84</v>
      </c>
      <c r="AW96" s="14" t="s">
        <v>35</v>
      </c>
      <c r="AX96" s="14" t="s">
        <v>74</v>
      </c>
      <c r="AY96" s="178" t="s">
        <v>126</v>
      </c>
    </row>
    <row r="97" spans="2:51" s="13" customFormat="1" ht="11.25">
      <c r="B97" s="170"/>
      <c r="D97" s="165" t="s">
        <v>137</v>
      </c>
      <c r="E97" s="171" t="s">
        <v>3</v>
      </c>
      <c r="F97" s="172" t="s">
        <v>142</v>
      </c>
      <c r="H97" s="171" t="s">
        <v>3</v>
      </c>
      <c r="I97" s="173"/>
      <c r="L97" s="170"/>
      <c r="M97" s="174"/>
      <c r="N97" s="175"/>
      <c r="O97" s="175"/>
      <c r="P97" s="175"/>
      <c r="Q97" s="175"/>
      <c r="R97" s="175"/>
      <c r="S97" s="175"/>
      <c r="T97" s="176"/>
      <c r="AT97" s="171" t="s">
        <v>137</v>
      </c>
      <c r="AU97" s="171" t="s">
        <v>82</v>
      </c>
      <c r="AV97" s="13" t="s">
        <v>82</v>
      </c>
      <c r="AW97" s="13" t="s">
        <v>35</v>
      </c>
      <c r="AX97" s="13" t="s">
        <v>74</v>
      </c>
      <c r="AY97" s="171" t="s">
        <v>126</v>
      </c>
    </row>
    <row r="98" spans="2:51" s="14" customFormat="1" ht="11.25">
      <c r="B98" s="177"/>
      <c r="D98" s="165" t="s">
        <v>137</v>
      </c>
      <c r="E98" s="178" t="s">
        <v>3</v>
      </c>
      <c r="F98" s="179" t="s">
        <v>171</v>
      </c>
      <c r="H98" s="180">
        <v>5</v>
      </c>
      <c r="I98" s="181"/>
      <c r="L98" s="177"/>
      <c r="M98" s="182"/>
      <c r="N98" s="183"/>
      <c r="O98" s="183"/>
      <c r="P98" s="183"/>
      <c r="Q98" s="183"/>
      <c r="R98" s="183"/>
      <c r="S98" s="183"/>
      <c r="T98" s="184"/>
      <c r="AT98" s="178" t="s">
        <v>137</v>
      </c>
      <c r="AU98" s="178" t="s">
        <v>82</v>
      </c>
      <c r="AV98" s="14" t="s">
        <v>84</v>
      </c>
      <c r="AW98" s="14" t="s">
        <v>35</v>
      </c>
      <c r="AX98" s="14" t="s">
        <v>74</v>
      </c>
      <c r="AY98" s="178" t="s">
        <v>126</v>
      </c>
    </row>
    <row r="99" spans="2:51" s="16" customFormat="1" ht="11.25">
      <c r="B99" s="195"/>
      <c r="D99" s="165" t="s">
        <v>137</v>
      </c>
      <c r="E99" s="196" t="s">
        <v>3</v>
      </c>
      <c r="F99" s="197" t="s">
        <v>277</v>
      </c>
      <c r="H99" s="198">
        <v>5.244</v>
      </c>
      <c r="I99" s="199"/>
      <c r="L99" s="195"/>
      <c r="M99" s="200"/>
      <c r="N99" s="201"/>
      <c r="O99" s="201"/>
      <c r="P99" s="201"/>
      <c r="Q99" s="201"/>
      <c r="R99" s="201"/>
      <c r="S99" s="201"/>
      <c r="T99" s="202"/>
      <c r="AT99" s="196" t="s">
        <v>137</v>
      </c>
      <c r="AU99" s="196" t="s">
        <v>82</v>
      </c>
      <c r="AV99" s="16" t="s">
        <v>159</v>
      </c>
      <c r="AW99" s="16" t="s">
        <v>35</v>
      </c>
      <c r="AX99" s="16" t="s">
        <v>74</v>
      </c>
      <c r="AY99" s="196" t="s">
        <v>126</v>
      </c>
    </row>
    <row r="100" spans="2:51" s="15" customFormat="1" ht="11.25">
      <c r="B100" s="185"/>
      <c r="D100" s="165" t="s">
        <v>137</v>
      </c>
      <c r="E100" s="186" t="s">
        <v>3</v>
      </c>
      <c r="F100" s="187" t="s">
        <v>148</v>
      </c>
      <c r="H100" s="188">
        <v>454.119</v>
      </c>
      <c r="I100" s="189"/>
      <c r="L100" s="185"/>
      <c r="M100" s="190"/>
      <c r="N100" s="191"/>
      <c r="O100" s="191"/>
      <c r="P100" s="191"/>
      <c r="Q100" s="191"/>
      <c r="R100" s="191"/>
      <c r="S100" s="191"/>
      <c r="T100" s="192"/>
      <c r="AT100" s="186" t="s">
        <v>137</v>
      </c>
      <c r="AU100" s="186" t="s">
        <v>82</v>
      </c>
      <c r="AV100" s="15" t="s">
        <v>131</v>
      </c>
      <c r="AW100" s="15" t="s">
        <v>35</v>
      </c>
      <c r="AX100" s="15" t="s">
        <v>82</v>
      </c>
      <c r="AY100" s="186" t="s">
        <v>126</v>
      </c>
    </row>
    <row r="101" spans="1:65" s="2" customFormat="1" ht="16.5" customHeight="1">
      <c r="A101" s="34"/>
      <c r="B101" s="151"/>
      <c r="C101" s="152" t="s">
        <v>84</v>
      </c>
      <c r="D101" s="152" t="s">
        <v>127</v>
      </c>
      <c r="E101" s="153" t="s">
        <v>149</v>
      </c>
      <c r="F101" s="154" t="s">
        <v>150</v>
      </c>
      <c r="G101" s="155" t="s">
        <v>130</v>
      </c>
      <c r="H101" s="156">
        <v>9954.38</v>
      </c>
      <c r="I101" s="157"/>
      <c r="J101" s="158">
        <f>ROUND(I101*H101,2)</f>
        <v>0</v>
      </c>
      <c r="K101" s="154" t="s">
        <v>151</v>
      </c>
      <c r="L101" s="35"/>
      <c r="M101" s="159" t="s">
        <v>3</v>
      </c>
      <c r="N101" s="160" t="s">
        <v>45</v>
      </c>
      <c r="O101" s="55"/>
      <c r="P101" s="161">
        <f>O101*H101</f>
        <v>0</v>
      </c>
      <c r="Q101" s="161">
        <v>0</v>
      </c>
      <c r="R101" s="161">
        <f>Q101*H101</f>
        <v>0</v>
      </c>
      <c r="S101" s="161">
        <v>0</v>
      </c>
      <c r="T101" s="162">
        <f>S101*H101</f>
        <v>0</v>
      </c>
      <c r="U101" s="34"/>
      <c r="V101" s="34"/>
      <c r="W101" s="34"/>
      <c r="X101" s="34"/>
      <c r="Y101" s="34"/>
      <c r="Z101" s="34"/>
      <c r="AA101" s="34"/>
      <c r="AB101" s="34"/>
      <c r="AC101" s="34"/>
      <c r="AD101" s="34"/>
      <c r="AE101" s="34"/>
      <c r="AR101" s="163" t="s">
        <v>131</v>
      </c>
      <c r="AT101" s="163" t="s">
        <v>127</v>
      </c>
      <c r="AU101" s="163" t="s">
        <v>82</v>
      </c>
      <c r="AY101" s="19" t="s">
        <v>126</v>
      </c>
      <c r="BE101" s="164">
        <f>IF(N101="základní",J101,0)</f>
        <v>0</v>
      </c>
      <c r="BF101" s="164">
        <f>IF(N101="snížená",J101,0)</f>
        <v>0</v>
      </c>
      <c r="BG101" s="164">
        <f>IF(N101="zákl. přenesená",J101,0)</f>
        <v>0</v>
      </c>
      <c r="BH101" s="164">
        <f>IF(N101="sníž. přenesená",J101,0)</f>
        <v>0</v>
      </c>
      <c r="BI101" s="164">
        <f>IF(N101="nulová",J101,0)</f>
        <v>0</v>
      </c>
      <c r="BJ101" s="19" t="s">
        <v>82</v>
      </c>
      <c r="BK101" s="164">
        <f>ROUND(I101*H101,2)</f>
        <v>0</v>
      </c>
      <c r="BL101" s="19" t="s">
        <v>131</v>
      </c>
      <c r="BM101" s="163" t="s">
        <v>425</v>
      </c>
    </row>
    <row r="102" spans="1:47" s="2" customFormat="1" ht="11.25">
      <c r="A102" s="34"/>
      <c r="B102" s="35"/>
      <c r="C102" s="34"/>
      <c r="D102" s="165" t="s">
        <v>133</v>
      </c>
      <c r="E102" s="34"/>
      <c r="F102" s="166" t="s">
        <v>153</v>
      </c>
      <c r="G102" s="34"/>
      <c r="H102" s="34"/>
      <c r="I102" s="93"/>
      <c r="J102" s="34"/>
      <c r="K102" s="34"/>
      <c r="L102" s="35"/>
      <c r="M102" s="167"/>
      <c r="N102" s="168"/>
      <c r="O102" s="55"/>
      <c r="P102" s="55"/>
      <c r="Q102" s="55"/>
      <c r="R102" s="55"/>
      <c r="S102" s="55"/>
      <c r="T102" s="56"/>
      <c r="U102" s="34"/>
      <c r="V102" s="34"/>
      <c r="W102" s="34"/>
      <c r="X102" s="34"/>
      <c r="Y102" s="34"/>
      <c r="Z102" s="34"/>
      <c r="AA102" s="34"/>
      <c r="AB102" s="34"/>
      <c r="AC102" s="34"/>
      <c r="AD102" s="34"/>
      <c r="AE102" s="34"/>
      <c r="AT102" s="19" t="s">
        <v>133</v>
      </c>
      <c r="AU102" s="19" t="s">
        <v>82</v>
      </c>
    </row>
    <row r="103" spans="1:47" s="2" customFormat="1" ht="29.25">
      <c r="A103" s="34"/>
      <c r="B103" s="35"/>
      <c r="C103" s="34"/>
      <c r="D103" s="165" t="s">
        <v>135</v>
      </c>
      <c r="E103" s="34"/>
      <c r="F103" s="169" t="s">
        <v>136</v>
      </c>
      <c r="G103" s="34"/>
      <c r="H103" s="34"/>
      <c r="I103" s="93"/>
      <c r="J103" s="34"/>
      <c r="K103" s="34"/>
      <c r="L103" s="35"/>
      <c r="M103" s="167"/>
      <c r="N103" s="168"/>
      <c r="O103" s="55"/>
      <c r="P103" s="55"/>
      <c r="Q103" s="55"/>
      <c r="R103" s="55"/>
      <c r="S103" s="55"/>
      <c r="T103" s="56"/>
      <c r="U103" s="34"/>
      <c r="V103" s="34"/>
      <c r="W103" s="34"/>
      <c r="X103" s="34"/>
      <c r="Y103" s="34"/>
      <c r="Z103" s="34"/>
      <c r="AA103" s="34"/>
      <c r="AB103" s="34"/>
      <c r="AC103" s="34"/>
      <c r="AD103" s="34"/>
      <c r="AE103" s="34"/>
      <c r="AT103" s="19" t="s">
        <v>135</v>
      </c>
      <c r="AU103" s="19" t="s">
        <v>82</v>
      </c>
    </row>
    <row r="104" spans="2:51" s="14" customFormat="1" ht="11.25">
      <c r="B104" s="177"/>
      <c r="D104" s="165" t="s">
        <v>137</v>
      </c>
      <c r="E104" s="178" t="s">
        <v>3</v>
      </c>
      <c r="F104" s="179" t="s">
        <v>426</v>
      </c>
      <c r="H104" s="180">
        <v>9854.38</v>
      </c>
      <c r="I104" s="181"/>
      <c r="L104" s="177"/>
      <c r="M104" s="182"/>
      <c r="N104" s="183"/>
      <c r="O104" s="183"/>
      <c r="P104" s="183"/>
      <c r="Q104" s="183"/>
      <c r="R104" s="183"/>
      <c r="S104" s="183"/>
      <c r="T104" s="184"/>
      <c r="AT104" s="178" t="s">
        <v>137</v>
      </c>
      <c r="AU104" s="178" t="s">
        <v>82</v>
      </c>
      <c r="AV104" s="14" t="s">
        <v>84</v>
      </c>
      <c r="AW104" s="14" t="s">
        <v>35</v>
      </c>
      <c r="AX104" s="14" t="s">
        <v>74</v>
      </c>
      <c r="AY104" s="178" t="s">
        <v>126</v>
      </c>
    </row>
    <row r="105" spans="2:51" s="14" customFormat="1" ht="11.25">
      <c r="B105" s="177"/>
      <c r="D105" s="165" t="s">
        <v>137</v>
      </c>
      <c r="E105" s="178" t="s">
        <v>3</v>
      </c>
      <c r="F105" s="179" t="s">
        <v>427</v>
      </c>
      <c r="H105" s="180">
        <v>100</v>
      </c>
      <c r="I105" s="181"/>
      <c r="L105" s="177"/>
      <c r="M105" s="182"/>
      <c r="N105" s="183"/>
      <c r="O105" s="183"/>
      <c r="P105" s="183"/>
      <c r="Q105" s="183"/>
      <c r="R105" s="183"/>
      <c r="S105" s="183"/>
      <c r="T105" s="184"/>
      <c r="AT105" s="178" t="s">
        <v>137</v>
      </c>
      <c r="AU105" s="178" t="s">
        <v>82</v>
      </c>
      <c r="AV105" s="14" t="s">
        <v>84</v>
      </c>
      <c r="AW105" s="14" t="s">
        <v>35</v>
      </c>
      <c r="AX105" s="14" t="s">
        <v>74</v>
      </c>
      <c r="AY105" s="178" t="s">
        <v>126</v>
      </c>
    </row>
    <row r="106" spans="2:51" s="15" customFormat="1" ht="11.25">
      <c r="B106" s="185"/>
      <c r="D106" s="165" t="s">
        <v>137</v>
      </c>
      <c r="E106" s="186" t="s">
        <v>3</v>
      </c>
      <c r="F106" s="187" t="s">
        <v>148</v>
      </c>
      <c r="H106" s="188">
        <v>9954.38</v>
      </c>
      <c r="I106" s="189"/>
      <c r="L106" s="185"/>
      <c r="M106" s="190"/>
      <c r="N106" s="191"/>
      <c r="O106" s="191"/>
      <c r="P106" s="191"/>
      <c r="Q106" s="191"/>
      <c r="R106" s="191"/>
      <c r="S106" s="191"/>
      <c r="T106" s="192"/>
      <c r="AT106" s="186" t="s">
        <v>137</v>
      </c>
      <c r="AU106" s="186" t="s">
        <v>82</v>
      </c>
      <c r="AV106" s="15" t="s">
        <v>131</v>
      </c>
      <c r="AW106" s="15" t="s">
        <v>35</v>
      </c>
      <c r="AX106" s="15" t="s">
        <v>82</v>
      </c>
      <c r="AY106" s="186" t="s">
        <v>126</v>
      </c>
    </row>
    <row r="107" spans="1:65" s="2" customFormat="1" ht="16.5" customHeight="1">
      <c r="A107" s="34"/>
      <c r="B107" s="151"/>
      <c r="C107" s="152" t="s">
        <v>159</v>
      </c>
      <c r="D107" s="152" t="s">
        <v>127</v>
      </c>
      <c r="E107" s="153" t="s">
        <v>160</v>
      </c>
      <c r="F107" s="154" t="s">
        <v>428</v>
      </c>
      <c r="G107" s="155" t="s">
        <v>162</v>
      </c>
      <c r="H107" s="156">
        <v>244.86</v>
      </c>
      <c r="I107" s="157"/>
      <c r="J107" s="158">
        <f>ROUND(I107*H107,2)</f>
        <v>0</v>
      </c>
      <c r="K107" s="154" t="s">
        <v>3</v>
      </c>
      <c r="L107" s="35"/>
      <c r="M107" s="159" t="s">
        <v>3</v>
      </c>
      <c r="N107" s="160" t="s">
        <v>45</v>
      </c>
      <c r="O107" s="55"/>
      <c r="P107" s="161">
        <f>O107*H107</f>
        <v>0</v>
      </c>
      <c r="Q107" s="161">
        <v>0</v>
      </c>
      <c r="R107" s="161">
        <f>Q107*H107</f>
        <v>0</v>
      </c>
      <c r="S107" s="161">
        <v>0</v>
      </c>
      <c r="T107" s="162">
        <f>S107*H107</f>
        <v>0</v>
      </c>
      <c r="U107" s="34"/>
      <c r="V107" s="34"/>
      <c r="W107" s="34"/>
      <c r="X107" s="34"/>
      <c r="Y107" s="34"/>
      <c r="Z107" s="34"/>
      <c r="AA107" s="34"/>
      <c r="AB107" s="34"/>
      <c r="AC107" s="34"/>
      <c r="AD107" s="34"/>
      <c r="AE107" s="34"/>
      <c r="AR107" s="163" t="s">
        <v>131</v>
      </c>
      <c r="AT107" s="163" t="s">
        <v>127</v>
      </c>
      <c r="AU107" s="163" t="s">
        <v>82</v>
      </c>
      <c r="AY107" s="19" t="s">
        <v>126</v>
      </c>
      <c r="BE107" s="164">
        <f>IF(N107="základní",J107,0)</f>
        <v>0</v>
      </c>
      <c r="BF107" s="164">
        <f>IF(N107="snížená",J107,0)</f>
        <v>0</v>
      </c>
      <c r="BG107" s="164">
        <f>IF(N107="zákl. přenesená",J107,0)</f>
        <v>0</v>
      </c>
      <c r="BH107" s="164">
        <f>IF(N107="sníž. přenesená",J107,0)</f>
        <v>0</v>
      </c>
      <c r="BI107" s="164">
        <f>IF(N107="nulová",J107,0)</f>
        <v>0</v>
      </c>
      <c r="BJ107" s="19" t="s">
        <v>82</v>
      </c>
      <c r="BK107" s="164">
        <f>ROUND(I107*H107,2)</f>
        <v>0</v>
      </c>
      <c r="BL107" s="19" t="s">
        <v>131</v>
      </c>
      <c r="BM107" s="163" t="s">
        <v>429</v>
      </c>
    </row>
    <row r="108" spans="1:47" s="2" customFormat="1" ht="11.25">
      <c r="A108" s="34"/>
      <c r="B108" s="35"/>
      <c r="C108" s="34"/>
      <c r="D108" s="165" t="s">
        <v>133</v>
      </c>
      <c r="E108" s="34"/>
      <c r="F108" s="166" t="s">
        <v>428</v>
      </c>
      <c r="G108" s="34"/>
      <c r="H108" s="34"/>
      <c r="I108" s="93"/>
      <c r="J108" s="34"/>
      <c r="K108" s="34"/>
      <c r="L108" s="35"/>
      <c r="M108" s="167"/>
      <c r="N108" s="168"/>
      <c r="O108" s="55"/>
      <c r="P108" s="55"/>
      <c r="Q108" s="55"/>
      <c r="R108" s="55"/>
      <c r="S108" s="55"/>
      <c r="T108" s="56"/>
      <c r="U108" s="34"/>
      <c r="V108" s="34"/>
      <c r="W108" s="34"/>
      <c r="X108" s="34"/>
      <c r="Y108" s="34"/>
      <c r="Z108" s="34"/>
      <c r="AA108" s="34"/>
      <c r="AB108" s="34"/>
      <c r="AC108" s="34"/>
      <c r="AD108" s="34"/>
      <c r="AE108" s="34"/>
      <c r="AT108" s="19" t="s">
        <v>133</v>
      </c>
      <c r="AU108" s="19" t="s">
        <v>82</v>
      </c>
    </row>
    <row r="109" spans="1:47" s="2" customFormat="1" ht="58.5">
      <c r="A109" s="34"/>
      <c r="B109" s="35"/>
      <c r="C109" s="34"/>
      <c r="D109" s="165" t="s">
        <v>135</v>
      </c>
      <c r="E109" s="34"/>
      <c r="F109" s="169" t="s">
        <v>164</v>
      </c>
      <c r="G109" s="34"/>
      <c r="H109" s="34"/>
      <c r="I109" s="93"/>
      <c r="J109" s="34"/>
      <c r="K109" s="34"/>
      <c r="L109" s="35"/>
      <c r="M109" s="167"/>
      <c r="N109" s="168"/>
      <c r="O109" s="55"/>
      <c r="P109" s="55"/>
      <c r="Q109" s="55"/>
      <c r="R109" s="55"/>
      <c r="S109" s="55"/>
      <c r="T109" s="56"/>
      <c r="U109" s="34"/>
      <c r="V109" s="34"/>
      <c r="W109" s="34"/>
      <c r="X109" s="34"/>
      <c r="Y109" s="34"/>
      <c r="Z109" s="34"/>
      <c r="AA109" s="34"/>
      <c r="AB109" s="34"/>
      <c r="AC109" s="34"/>
      <c r="AD109" s="34"/>
      <c r="AE109" s="34"/>
      <c r="AT109" s="19" t="s">
        <v>135</v>
      </c>
      <c r="AU109" s="19" t="s">
        <v>82</v>
      </c>
    </row>
    <row r="110" spans="2:51" s="13" customFormat="1" ht="11.25">
      <c r="B110" s="170"/>
      <c r="D110" s="165" t="s">
        <v>137</v>
      </c>
      <c r="E110" s="171" t="s">
        <v>3</v>
      </c>
      <c r="F110" s="172" t="s">
        <v>430</v>
      </c>
      <c r="H110" s="171" t="s">
        <v>3</v>
      </c>
      <c r="I110" s="173"/>
      <c r="L110" s="170"/>
      <c r="M110" s="174"/>
      <c r="N110" s="175"/>
      <c r="O110" s="175"/>
      <c r="P110" s="175"/>
      <c r="Q110" s="175"/>
      <c r="R110" s="175"/>
      <c r="S110" s="175"/>
      <c r="T110" s="176"/>
      <c r="AT110" s="171" t="s">
        <v>137</v>
      </c>
      <c r="AU110" s="171" t="s">
        <v>82</v>
      </c>
      <c r="AV110" s="13" t="s">
        <v>82</v>
      </c>
      <c r="AW110" s="13" t="s">
        <v>35</v>
      </c>
      <c r="AX110" s="13" t="s">
        <v>74</v>
      </c>
      <c r="AY110" s="171" t="s">
        <v>126</v>
      </c>
    </row>
    <row r="111" spans="2:51" s="14" customFormat="1" ht="11.25">
      <c r="B111" s="177"/>
      <c r="D111" s="165" t="s">
        <v>137</v>
      </c>
      <c r="E111" s="178" t="s">
        <v>3</v>
      </c>
      <c r="F111" s="179" t="s">
        <v>431</v>
      </c>
      <c r="H111" s="180">
        <v>244.86</v>
      </c>
      <c r="I111" s="181"/>
      <c r="L111" s="177"/>
      <c r="M111" s="182"/>
      <c r="N111" s="183"/>
      <c r="O111" s="183"/>
      <c r="P111" s="183"/>
      <c r="Q111" s="183"/>
      <c r="R111" s="183"/>
      <c r="S111" s="183"/>
      <c r="T111" s="184"/>
      <c r="AT111" s="178" t="s">
        <v>137</v>
      </c>
      <c r="AU111" s="178" t="s">
        <v>82</v>
      </c>
      <c r="AV111" s="14" t="s">
        <v>84</v>
      </c>
      <c r="AW111" s="14" t="s">
        <v>35</v>
      </c>
      <c r="AX111" s="14" t="s">
        <v>82</v>
      </c>
      <c r="AY111" s="178" t="s">
        <v>126</v>
      </c>
    </row>
    <row r="112" spans="1:65" s="2" customFormat="1" ht="16.5" customHeight="1">
      <c r="A112" s="34"/>
      <c r="B112" s="151"/>
      <c r="C112" s="152" t="s">
        <v>131</v>
      </c>
      <c r="D112" s="152" t="s">
        <v>127</v>
      </c>
      <c r="E112" s="153" t="s">
        <v>432</v>
      </c>
      <c r="F112" s="154" t="s">
        <v>433</v>
      </c>
      <c r="G112" s="155" t="s">
        <v>130</v>
      </c>
      <c r="H112" s="156">
        <v>448.875</v>
      </c>
      <c r="I112" s="157"/>
      <c r="J112" s="158">
        <f>ROUND(I112*H112,2)</f>
        <v>0</v>
      </c>
      <c r="K112" s="154" t="s">
        <v>151</v>
      </c>
      <c r="L112" s="35"/>
      <c r="M112" s="159" t="s">
        <v>3</v>
      </c>
      <c r="N112" s="160" t="s">
        <v>45</v>
      </c>
      <c r="O112" s="55"/>
      <c r="P112" s="161">
        <f>O112*H112</f>
        <v>0</v>
      </c>
      <c r="Q112" s="161">
        <v>0</v>
      </c>
      <c r="R112" s="161">
        <f>Q112*H112</f>
        <v>0</v>
      </c>
      <c r="S112" s="161">
        <v>0</v>
      </c>
      <c r="T112" s="162">
        <f>S112*H112</f>
        <v>0</v>
      </c>
      <c r="U112" s="34"/>
      <c r="V112" s="34"/>
      <c r="W112" s="34"/>
      <c r="X112" s="34"/>
      <c r="Y112" s="34"/>
      <c r="Z112" s="34"/>
      <c r="AA112" s="34"/>
      <c r="AB112" s="34"/>
      <c r="AC112" s="34"/>
      <c r="AD112" s="34"/>
      <c r="AE112" s="34"/>
      <c r="AR112" s="163" t="s">
        <v>131</v>
      </c>
      <c r="AT112" s="163" t="s">
        <v>127</v>
      </c>
      <c r="AU112" s="163" t="s">
        <v>82</v>
      </c>
      <c r="AY112" s="19" t="s">
        <v>126</v>
      </c>
      <c r="BE112" s="164">
        <f>IF(N112="základní",J112,0)</f>
        <v>0</v>
      </c>
      <c r="BF112" s="164">
        <f>IF(N112="snížená",J112,0)</f>
        <v>0</v>
      </c>
      <c r="BG112" s="164">
        <f>IF(N112="zákl. přenesená",J112,0)</f>
        <v>0</v>
      </c>
      <c r="BH112" s="164">
        <f>IF(N112="sníž. přenesená",J112,0)</f>
        <v>0</v>
      </c>
      <c r="BI112" s="164">
        <f>IF(N112="nulová",J112,0)</f>
        <v>0</v>
      </c>
      <c r="BJ112" s="19" t="s">
        <v>82</v>
      </c>
      <c r="BK112" s="164">
        <f>ROUND(I112*H112,2)</f>
        <v>0</v>
      </c>
      <c r="BL112" s="19" t="s">
        <v>131</v>
      </c>
      <c r="BM112" s="163" t="s">
        <v>434</v>
      </c>
    </row>
    <row r="113" spans="1:47" s="2" customFormat="1" ht="19.5">
      <c r="A113" s="34"/>
      <c r="B113" s="35"/>
      <c r="C113" s="34"/>
      <c r="D113" s="165" t="s">
        <v>133</v>
      </c>
      <c r="E113" s="34"/>
      <c r="F113" s="166" t="s">
        <v>435</v>
      </c>
      <c r="G113" s="34"/>
      <c r="H113" s="34"/>
      <c r="I113" s="93"/>
      <c r="J113" s="34"/>
      <c r="K113" s="34"/>
      <c r="L113" s="35"/>
      <c r="M113" s="167"/>
      <c r="N113" s="168"/>
      <c r="O113" s="55"/>
      <c r="P113" s="55"/>
      <c r="Q113" s="55"/>
      <c r="R113" s="55"/>
      <c r="S113" s="55"/>
      <c r="T113" s="56"/>
      <c r="U113" s="34"/>
      <c r="V113" s="34"/>
      <c r="W113" s="34"/>
      <c r="X113" s="34"/>
      <c r="Y113" s="34"/>
      <c r="Z113" s="34"/>
      <c r="AA113" s="34"/>
      <c r="AB113" s="34"/>
      <c r="AC113" s="34"/>
      <c r="AD113" s="34"/>
      <c r="AE113" s="34"/>
      <c r="AT113" s="19" t="s">
        <v>133</v>
      </c>
      <c r="AU113" s="19" t="s">
        <v>82</v>
      </c>
    </row>
    <row r="114" spans="1:47" s="2" customFormat="1" ht="58.5">
      <c r="A114" s="34"/>
      <c r="B114" s="35"/>
      <c r="C114" s="34"/>
      <c r="D114" s="165" t="s">
        <v>135</v>
      </c>
      <c r="E114" s="34"/>
      <c r="F114" s="169" t="s">
        <v>164</v>
      </c>
      <c r="G114" s="34"/>
      <c r="H114" s="34"/>
      <c r="I114" s="93"/>
      <c r="J114" s="34"/>
      <c r="K114" s="34"/>
      <c r="L114" s="35"/>
      <c r="M114" s="167"/>
      <c r="N114" s="168"/>
      <c r="O114" s="55"/>
      <c r="P114" s="55"/>
      <c r="Q114" s="55"/>
      <c r="R114" s="55"/>
      <c r="S114" s="55"/>
      <c r="T114" s="56"/>
      <c r="U114" s="34"/>
      <c r="V114" s="34"/>
      <c r="W114" s="34"/>
      <c r="X114" s="34"/>
      <c r="Y114" s="34"/>
      <c r="Z114" s="34"/>
      <c r="AA114" s="34"/>
      <c r="AB114" s="34"/>
      <c r="AC114" s="34"/>
      <c r="AD114" s="34"/>
      <c r="AE114" s="34"/>
      <c r="AT114" s="19" t="s">
        <v>135</v>
      </c>
      <c r="AU114" s="19" t="s">
        <v>82</v>
      </c>
    </row>
    <row r="115" spans="1:65" s="2" customFormat="1" ht="16.5" customHeight="1">
      <c r="A115" s="34"/>
      <c r="B115" s="151"/>
      <c r="C115" s="152" t="s">
        <v>171</v>
      </c>
      <c r="D115" s="152" t="s">
        <v>127</v>
      </c>
      <c r="E115" s="153" t="s">
        <v>178</v>
      </c>
      <c r="F115" s="154" t="s">
        <v>179</v>
      </c>
      <c r="G115" s="155" t="s">
        <v>130</v>
      </c>
      <c r="H115" s="156">
        <v>5</v>
      </c>
      <c r="I115" s="157"/>
      <c r="J115" s="158">
        <f>ROUND(I115*H115,2)</f>
        <v>0</v>
      </c>
      <c r="K115" s="154" t="s">
        <v>151</v>
      </c>
      <c r="L115" s="35"/>
      <c r="M115" s="159" t="s">
        <v>3</v>
      </c>
      <c r="N115" s="160" t="s">
        <v>45</v>
      </c>
      <c r="O115" s="55"/>
      <c r="P115" s="161">
        <f>O115*H115</f>
        <v>0</v>
      </c>
      <c r="Q115" s="161">
        <v>0</v>
      </c>
      <c r="R115" s="161">
        <f>Q115*H115</f>
        <v>0</v>
      </c>
      <c r="S115" s="161">
        <v>0</v>
      </c>
      <c r="T115" s="162">
        <f>S115*H115</f>
        <v>0</v>
      </c>
      <c r="U115" s="34"/>
      <c r="V115" s="34"/>
      <c r="W115" s="34"/>
      <c r="X115" s="34"/>
      <c r="Y115" s="34"/>
      <c r="Z115" s="34"/>
      <c r="AA115" s="34"/>
      <c r="AB115" s="34"/>
      <c r="AC115" s="34"/>
      <c r="AD115" s="34"/>
      <c r="AE115" s="34"/>
      <c r="AR115" s="163" t="s">
        <v>131</v>
      </c>
      <c r="AT115" s="163" t="s">
        <v>127</v>
      </c>
      <c r="AU115" s="163" t="s">
        <v>82</v>
      </c>
      <c r="AY115" s="19" t="s">
        <v>126</v>
      </c>
      <c r="BE115" s="164">
        <f>IF(N115="základní",J115,0)</f>
        <v>0</v>
      </c>
      <c r="BF115" s="164">
        <f>IF(N115="snížená",J115,0)</f>
        <v>0</v>
      </c>
      <c r="BG115" s="164">
        <f>IF(N115="zákl. přenesená",J115,0)</f>
        <v>0</v>
      </c>
      <c r="BH115" s="164">
        <f>IF(N115="sníž. přenesená",J115,0)</f>
        <v>0</v>
      </c>
      <c r="BI115" s="164">
        <f>IF(N115="nulová",J115,0)</f>
        <v>0</v>
      </c>
      <c r="BJ115" s="19" t="s">
        <v>82</v>
      </c>
      <c r="BK115" s="164">
        <f>ROUND(I115*H115,2)</f>
        <v>0</v>
      </c>
      <c r="BL115" s="19" t="s">
        <v>131</v>
      </c>
      <c r="BM115" s="163" t="s">
        <v>436</v>
      </c>
    </row>
    <row r="116" spans="1:47" s="2" customFormat="1" ht="29.25">
      <c r="A116" s="34"/>
      <c r="B116" s="35"/>
      <c r="C116" s="34"/>
      <c r="D116" s="165" t="s">
        <v>133</v>
      </c>
      <c r="E116" s="34"/>
      <c r="F116" s="166" t="s">
        <v>437</v>
      </c>
      <c r="G116" s="34"/>
      <c r="H116" s="34"/>
      <c r="I116" s="93"/>
      <c r="J116" s="34"/>
      <c r="K116" s="34"/>
      <c r="L116" s="35"/>
      <c r="M116" s="167"/>
      <c r="N116" s="168"/>
      <c r="O116" s="55"/>
      <c r="P116" s="55"/>
      <c r="Q116" s="55"/>
      <c r="R116" s="55"/>
      <c r="S116" s="55"/>
      <c r="T116" s="56"/>
      <c r="U116" s="34"/>
      <c r="V116" s="34"/>
      <c r="W116" s="34"/>
      <c r="X116" s="34"/>
      <c r="Y116" s="34"/>
      <c r="Z116" s="34"/>
      <c r="AA116" s="34"/>
      <c r="AB116" s="34"/>
      <c r="AC116" s="34"/>
      <c r="AD116" s="34"/>
      <c r="AE116" s="34"/>
      <c r="AT116" s="19" t="s">
        <v>133</v>
      </c>
      <c r="AU116" s="19" t="s">
        <v>82</v>
      </c>
    </row>
    <row r="117" spans="1:47" s="2" customFormat="1" ht="58.5">
      <c r="A117" s="34"/>
      <c r="B117" s="35"/>
      <c r="C117" s="34"/>
      <c r="D117" s="165" t="s">
        <v>135</v>
      </c>
      <c r="E117" s="34"/>
      <c r="F117" s="169" t="s">
        <v>164</v>
      </c>
      <c r="G117" s="34"/>
      <c r="H117" s="34"/>
      <c r="I117" s="93"/>
      <c r="J117" s="34"/>
      <c r="K117" s="34"/>
      <c r="L117" s="35"/>
      <c r="M117" s="167"/>
      <c r="N117" s="168"/>
      <c r="O117" s="55"/>
      <c r="P117" s="55"/>
      <c r="Q117" s="55"/>
      <c r="R117" s="55"/>
      <c r="S117" s="55"/>
      <c r="T117" s="56"/>
      <c r="U117" s="34"/>
      <c r="V117" s="34"/>
      <c r="W117" s="34"/>
      <c r="X117" s="34"/>
      <c r="Y117" s="34"/>
      <c r="Z117" s="34"/>
      <c r="AA117" s="34"/>
      <c r="AB117" s="34"/>
      <c r="AC117" s="34"/>
      <c r="AD117" s="34"/>
      <c r="AE117" s="34"/>
      <c r="AT117" s="19" t="s">
        <v>135</v>
      </c>
      <c r="AU117" s="19" t="s">
        <v>82</v>
      </c>
    </row>
    <row r="118" spans="2:51" s="14" customFormat="1" ht="11.25">
      <c r="B118" s="177"/>
      <c r="D118" s="165" t="s">
        <v>137</v>
      </c>
      <c r="E118" s="178" t="s">
        <v>3</v>
      </c>
      <c r="F118" s="179" t="s">
        <v>171</v>
      </c>
      <c r="H118" s="180">
        <v>5</v>
      </c>
      <c r="I118" s="181"/>
      <c r="L118" s="177"/>
      <c r="M118" s="182"/>
      <c r="N118" s="183"/>
      <c r="O118" s="183"/>
      <c r="P118" s="183"/>
      <c r="Q118" s="183"/>
      <c r="R118" s="183"/>
      <c r="S118" s="183"/>
      <c r="T118" s="184"/>
      <c r="AT118" s="178" t="s">
        <v>137</v>
      </c>
      <c r="AU118" s="178" t="s">
        <v>82</v>
      </c>
      <c r="AV118" s="14" t="s">
        <v>84</v>
      </c>
      <c r="AW118" s="14" t="s">
        <v>35</v>
      </c>
      <c r="AX118" s="14" t="s">
        <v>82</v>
      </c>
      <c r="AY118" s="178" t="s">
        <v>126</v>
      </c>
    </row>
    <row r="119" spans="2:63" s="12" customFormat="1" ht="22.9" customHeight="1">
      <c r="B119" s="140"/>
      <c r="D119" s="141" t="s">
        <v>73</v>
      </c>
      <c r="E119" s="193" t="s">
        <v>82</v>
      </c>
      <c r="F119" s="193" t="s">
        <v>195</v>
      </c>
      <c r="I119" s="143"/>
      <c r="J119" s="194">
        <f>BK119</f>
        <v>0</v>
      </c>
      <c r="L119" s="140"/>
      <c r="M119" s="145"/>
      <c r="N119" s="146"/>
      <c r="O119" s="146"/>
      <c r="P119" s="147">
        <f>SUM(P120:P128)</f>
        <v>0</v>
      </c>
      <c r="Q119" s="146"/>
      <c r="R119" s="147">
        <f>SUM(R120:R128)</f>
        <v>0</v>
      </c>
      <c r="S119" s="146"/>
      <c r="T119" s="148">
        <f>SUM(T120:T128)</f>
        <v>0</v>
      </c>
      <c r="AR119" s="141" t="s">
        <v>82</v>
      </c>
      <c r="AT119" s="149" t="s">
        <v>73</v>
      </c>
      <c r="AU119" s="149" t="s">
        <v>82</v>
      </c>
      <c r="AY119" s="141" t="s">
        <v>126</v>
      </c>
      <c r="BK119" s="150">
        <f>SUM(BK120:BK128)</f>
        <v>0</v>
      </c>
    </row>
    <row r="120" spans="1:65" s="2" customFormat="1" ht="16.5" customHeight="1">
      <c r="A120" s="34"/>
      <c r="B120" s="151"/>
      <c r="C120" s="152" t="s">
        <v>177</v>
      </c>
      <c r="D120" s="152" t="s">
        <v>127</v>
      </c>
      <c r="E120" s="153" t="s">
        <v>438</v>
      </c>
      <c r="F120" s="154" t="s">
        <v>439</v>
      </c>
      <c r="G120" s="155" t="s">
        <v>440</v>
      </c>
      <c r="H120" s="156">
        <v>20</v>
      </c>
      <c r="I120" s="157"/>
      <c r="J120" s="158">
        <f>ROUND(I120*H120,2)</f>
        <v>0</v>
      </c>
      <c r="K120" s="154" t="s">
        <v>151</v>
      </c>
      <c r="L120" s="35"/>
      <c r="M120" s="159" t="s">
        <v>3</v>
      </c>
      <c r="N120" s="160" t="s">
        <v>45</v>
      </c>
      <c r="O120" s="55"/>
      <c r="P120" s="161">
        <f>O120*H120</f>
        <v>0</v>
      </c>
      <c r="Q120" s="161">
        <v>0</v>
      </c>
      <c r="R120" s="161">
        <f>Q120*H120</f>
        <v>0</v>
      </c>
      <c r="S120" s="161">
        <v>0</v>
      </c>
      <c r="T120" s="162">
        <f>S120*H120</f>
        <v>0</v>
      </c>
      <c r="U120" s="34"/>
      <c r="V120" s="34"/>
      <c r="W120" s="34"/>
      <c r="X120" s="34"/>
      <c r="Y120" s="34"/>
      <c r="Z120" s="34"/>
      <c r="AA120" s="34"/>
      <c r="AB120" s="34"/>
      <c r="AC120" s="34"/>
      <c r="AD120" s="34"/>
      <c r="AE120" s="34"/>
      <c r="AR120" s="163" t="s">
        <v>131</v>
      </c>
      <c r="AT120" s="163" t="s">
        <v>127</v>
      </c>
      <c r="AU120" s="163" t="s">
        <v>84</v>
      </c>
      <c r="AY120" s="19" t="s">
        <v>126</v>
      </c>
      <c r="BE120" s="164">
        <f>IF(N120="základní",J120,0)</f>
        <v>0</v>
      </c>
      <c r="BF120" s="164">
        <f>IF(N120="snížená",J120,0)</f>
        <v>0</v>
      </c>
      <c r="BG120" s="164">
        <f>IF(N120="zákl. přenesená",J120,0)</f>
        <v>0</v>
      </c>
      <c r="BH120" s="164">
        <f>IF(N120="sníž. přenesená",J120,0)</f>
        <v>0</v>
      </c>
      <c r="BI120" s="164">
        <f>IF(N120="nulová",J120,0)</f>
        <v>0</v>
      </c>
      <c r="BJ120" s="19" t="s">
        <v>82</v>
      </c>
      <c r="BK120" s="164">
        <f>ROUND(I120*H120,2)</f>
        <v>0</v>
      </c>
      <c r="BL120" s="19" t="s">
        <v>131</v>
      </c>
      <c r="BM120" s="163" t="s">
        <v>441</v>
      </c>
    </row>
    <row r="121" spans="1:47" s="2" customFormat="1" ht="19.5">
      <c r="A121" s="34"/>
      <c r="B121" s="35"/>
      <c r="C121" s="34"/>
      <c r="D121" s="165" t="s">
        <v>133</v>
      </c>
      <c r="E121" s="34"/>
      <c r="F121" s="166" t="s">
        <v>442</v>
      </c>
      <c r="G121" s="34"/>
      <c r="H121" s="34"/>
      <c r="I121" s="93"/>
      <c r="J121" s="34"/>
      <c r="K121" s="34"/>
      <c r="L121" s="35"/>
      <c r="M121" s="167"/>
      <c r="N121" s="168"/>
      <c r="O121" s="55"/>
      <c r="P121" s="55"/>
      <c r="Q121" s="55"/>
      <c r="R121" s="55"/>
      <c r="S121" s="55"/>
      <c r="T121" s="56"/>
      <c r="U121" s="34"/>
      <c r="V121" s="34"/>
      <c r="W121" s="34"/>
      <c r="X121" s="34"/>
      <c r="Y121" s="34"/>
      <c r="Z121" s="34"/>
      <c r="AA121" s="34"/>
      <c r="AB121" s="34"/>
      <c r="AC121" s="34"/>
      <c r="AD121" s="34"/>
      <c r="AE121" s="34"/>
      <c r="AT121" s="19" t="s">
        <v>133</v>
      </c>
      <c r="AU121" s="19" t="s">
        <v>84</v>
      </c>
    </row>
    <row r="122" spans="1:47" s="2" customFormat="1" ht="68.25">
      <c r="A122" s="34"/>
      <c r="B122" s="35"/>
      <c r="C122" s="34"/>
      <c r="D122" s="165" t="s">
        <v>135</v>
      </c>
      <c r="E122" s="34"/>
      <c r="F122" s="169" t="s">
        <v>443</v>
      </c>
      <c r="G122" s="34"/>
      <c r="H122" s="34"/>
      <c r="I122" s="93"/>
      <c r="J122" s="34"/>
      <c r="K122" s="34"/>
      <c r="L122" s="35"/>
      <c r="M122" s="167"/>
      <c r="N122" s="168"/>
      <c r="O122" s="55"/>
      <c r="P122" s="55"/>
      <c r="Q122" s="55"/>
      <c r="R122" s="55"/>
      <c r="S122" s="55"/>
      <c r="T122" s="56"/>
      <c r="U122" s="34"/>
      <c r="V122" s="34"/>
      <c r="W122" s="34"/>
      <c r="X122" s="34"/>
      <c r="Y122" s="34"/>
      <c r="Z122" s="34"/>
      <c r="AA122" s="34"/>
      <c r="AB122" s="34"/>
      <c r="AC122" s="34"/>
      <c r="AD122" s="34"/>
      <c r="AE122" s="34"/>
      <c r="AT122" s="19" t="s">
        <v>135</v>
      </c>
      <c r="AU122" s="19" t="s">
        <v>84</v>
      </c>
    </row>
    <row r="123" spans="1:65" s="2" customFormat="1" ht="16.5" customHeight="1">
      <c r="A123" s="34"/>
      <c r="B123" s="151"/>
      <c r="C123" s="152" t="s">
        <v>184</v>
      </c>
      <c r="D123" s="152" t="s">
        <v>127</v>
      </c>
      <c r="E123" s="153" t="s">
        <v>444</v>
      </c>
      <c r="F123" s="154" t="s">
        <v>445</v>
      </c>
      <c r="G123" s="155" t="s">
        <v>199</v>
      </c>
      <c r="H123" s="156">
        <v>83</v>
      </c>
      <c r="I123" s="157"/>
      <c r="J123" s="158">
        <f>ROUND(I123*H123,2)</f>
        <v>0</v>
      </c>
      <c r="K123" s="154" t="s">
        <v>151</v>
      </c>
      <c r="L123" s="35"/>
      <c r="M123" s="159" t="s">
        <v>3</v>
      </c>
      <c r="N123" s="160" t="s">
        <v>45</v>
      </c>
      <c r="O123" s="55"/>
      <c r="P123" s="161">
        <f>O123*H123</f>
        <v>0</v>
      </c>
      <c r="Q123" s="161">
        <v>0</v>
      </c>
      <c r="R123" s="161">
        <f>Q123*H123</f>
        <v>0</v>
      </c>
      <c r="S123" s="161">
        <v>0</v>
      </c>
      <c r="T123" s="162">
        <f>S123*H123</f>
        <v>0</v>
      </c>
      <c r="U123" s="34"/>
      <c r="V123" s="34"/>
      <c r="W123" s="34"/>
      <c r="X123" s="34"/>
      <c r="Y123" s="34"/>
      <c r="Z123" s="34"/>
      <c r="AA123" s="34"/>
      <c r="AB123" s="34"/>
      <c r="AC123" s="34"/>
      <c r="AD123" s="34"/>
      <c r="AE123" s="34"/>
      <c r="AR123" s="163" t="s">
        <v>131</v>
      </c>
      <c r="AT123" s="163" t="s">
        <v>127</v>
      </c>
      <c r="AU123" s="163" t="s">
        <v>84</v>
      </c>
      <c r="AY123" s="19" t="s">
        <v>126</v>
      </c>
      <c r="BE123" s="164">
        <f>IF(N123="základní",J123,0)</f>
        <v>0</v>
      </c>
      <c r="BF123" s="164">
        <f>IF(N123="snížená",J123,0)</f>
        <v>0</v>
      </c>
      <c r="BG123" s="164">
        <f>IF(N123="zákl. přenesená",J123,0)</f>
        <v>0</v>
      </c>
      <c r="BH123" s="164">
        <f>IF(N123="sníž. přenesená",J123,0)</f>
        <v>0</v>
      </c>
      <c r="BI123" s="164">
        <f>IF(N123="nulová",J123,0)</f>
        <v>0</v>
      </c>
      <c r="BJ123" s="19" t="s">
        <v>82</v>
      </c>
      <c r="BK123" s="164">
        <f>ROUND(I123*H123,2)</f>
        <v>0</v>
      </c>
      <c r="BL123" s="19" t="s">
        <v>131</v>
      </c>
      <c r="BM123" s="163" t="s">
        <v>446</v>
      </c>
    </row>
    <row r="124" spans="1:47" s="2" customFormat="1" ht="11.25">
      <c r="A124" s="34"/>
      <c r="B124" s="35"/>
      <c r="C124" s="34"/>
      <c r="D124" s="165" t="s">
        <v>133</v>
      </c>
      <c r="E124" s="34"/>
      <c r="F124" s="166" t="s">
        <v>447</v>
      </c>
      <c r="G124" s="34"/>
      <c r="H124" s="34"/>
      <c r="I124" s="93"/>
      <c r="J124" s="34"/>
      <c r="K124" s="34"/>
      <c r="L124" s="35"/>
      <c r="M124" s="167"/>
      <c r="N124" s="168"/>
      <c r="O124" s="55"/>
      <c r="P124" s="55"/>
      <c r="Q124" s="55"/>
      <c r="R124" s="55"/>
      <c r="S124" s="55"/>
      <c r="T124" s="56"/>
      <c r="U124" s="34"/>
      <c r="V124" s="34"/>
      <c r="W124" s="34"/>
      <c r="X124" s="34"/>
      <c r="Y124" s="34"/>
      <c r="Z124" s="34"/>
      <c r="AA124" s="34"/>
      <c r="AB124" s="34"/>
      <c r="AC124" s="34"/>
      <c r="AD124" s="34"/>
      <c r="AE124" s="34"/>
      <c r="AT124" s="19" t="s">
        <v>133</v>
      </c>
      <c r="AU124" s="19" t="s">
        <v>84</v>
      </c>
    </row>
    <row r="125" spans="1:47" s="2" customFormat="1" ht="78">
      <c r="A125" s="34"/>
      <c r="B125" s="35"/>
      <c r="C125" s="34"/>
      <c r="D125" s="165" t="s">
        <v>135</v>
      </c>
      <c r="E125" s="34"/>
      <c r="F125" s="169" t="s">
        <v>448</v>
      </c>
      <c r="G125" s="34"/>
      <c r="H125" s="34"/>
      <c r="I125" s="93"/>
      <c r="J125" s="34"/>
      <c r="K125" s="34"/>
      <c r="L125" s="35"/>
      <c r="M125" s="167"/>
      <c r="N125" s="168"/>
      <c r="O125" s="55"/>
      <c r="P125" s="55"/>
      <c r="Q125" s="55"/>
      <c r="R125" s="55"/>
      <c r="S125" s="55"/>
      <c r="T125" s="56"/>
      <c r="U125" s="34"/>
      <c r="V125" s="34"/>
      <c r="W125" s="34"/>
      <c r="X125" s="34"/>
      <c r="Y125" s="34"/>
      <c r="Z125" s="34"/>
      <c r="AA125" s="34"/>
      <c r="AB125" s="34"/>
      <c r="AC125" s="34"/>
      <c r="AD125" s="34"/>
      <c r="AE125" s="34"/>
      <c r="AT125" s="19" t="s">
        <v>135</v>
      </c>
      <c r="AU125" s="19" t="s">
        <v>84</v>
      </c>
    </row>
    <row r="126" spans="1:65" s="2" customFormat="1" ht="16.5" customHeight="1">
      <c r="A126" s="34"/>
      <c r="B126" s="151"/>
      <c r="C126" s="152" t="s">
        <v>189</v>
      </c>
      <c r="D126" s="152" t="s">
        <v>127</v>
      </c>
      <c r="E126" s="153" t="s">
        <v>197</v>
      </c>
      <c r="F126" s="154" t="s">
        <v>198</v>
      </c>
      <c r="G126" s="155" t="s">
        <v>199</v>
      </c>
      <c r="H126" s="156">
        <v>26</v>
      </c>
      <c r="I126" s="157"/>
      <c r="J126" s="158">
        <f>ROUND(I126*H126,2)</f>
        <v>0</v>
      </c>
      <c r="K126" s="154" t="s">
        <v>151</v>
      </c>
      <c r="L126" s="35"/>
      <c r="M126" s="159" t="s">
        <v>3</v>
      </c>
      <c r="N126" s="160" t="s">
        <v>45</v>
      </c>
      <c r="O126" s="55"/>
      <c r="P126" s="161">
        <f>O126*H126</f>
        <v>0</v>
      </c>
      <c r="Q126" s="161">
        <v>0</v>
      </c>
      <c r="R126" s="161">
        <f>Q126*H126</f>
        <v>0</v>
      </c>
      <c r="S126" s="161">
        <v>0</v>
      </c>
      <c r="T126" s="162">
        <f>S126*H126</f>
        <v>0</v>
      </c>
      <c r="U126" s="34"/>
      <c r="V126" s="34"/>
      <c r="W126" s="34"/>
      <c r="X126" s="34"/>
      <c r="Y126" s="34"/>
      <c r="Z126" s="34"/>
      <c r="AA126" s="34"/>
      <c r="AB126" s="34"/>
      <c r="AC126" s="34"/>
      <c r="AD126" s="34"/>
      <c r="AE126" s="34"/>
      <c r="AR126" s="163" t="s">
        <v>131</v>
      </c>
      <c r="AT126" s="163" t="s">
        <v>127</v>
      </c>
      <c r="AU126" s="163" t="s">
        <v>84</v>
      </c>
      <c r="AY126" s="19" t="s">
        <v>126</v>
      </c>
      <c r="BE126" s="164">
        <f>IF(N126="základní",J126,0)</f>
        <v>0</v>
      </c>
      <c r="BF126" s="164">
        <f>IF(N126="snížená",J126,0)</f>
        <v>0</v>
      </c>
      <c r="BG126" s="164">
        <f>IF(N126="zákl. přenesená",J126,0)</f>
        <v>0</v>
      </c>
      <c r="BH126" s="164">
        <f>IF(N126="sníž. přenesená",J126,0)</f>
        <v>0</v>
      </c>
      <c r="BI126" s="164">
        <f>IF(N126="nulová",J126,0)</f>
        <v>0</v>
      </c>
      <c r="BJ126" s="19" t="s">
        <v>82</v>
      </c>
      <c r="BK126" s="164">
        <f>ROUND(I126*H126,2)</f>
        <v>0</v>
      </c>
      <c r="BL126" s="19" t="s">
        <v>131</v>
      </c>
      <c r="BM126" s="163" t="s">
        <v>449</v>
      </c>
    </row>
    <row r="127" spans="1:47" s="2" customFormat="1" ht="19.5">
      <c r="A127" s="34"/>
      <c r="B127" s="35"/>
      <c r="C127" s="34"/>
      <c r="D127" s="165" t="s">
        <v>133</v>
      </c>
      <c r="E127" s="34"/>
      <c r="F127" s="166" t="s">
        <v>201</v>
      </c>
      <c r="G127" s="34"/>
      <c r="H127" s="34"/>
      <c r="I127" s="93"/>
      <c r="J127" s="34"/>
      <c r="K127" s="34"/>
      <c r="L127" s="35"/>
      <c r="M127" s="167"/>
      <c r="N127" s="168"/>
      <c r="O127" s="55"/>
      <c r="P127" s="55"/>
      <c r="Q127" s="55"/>
      <c r="R127" s="55"/>
      <c r="S127" s="55"/>
      <c r="T127" s="56"/>
      <c r="U127" s="34"/>
      <c r="V127" s="34"/>
      <c r="W127" s="34"/>
      <c r="X127" s="34"/>
      <c r="Y127" s="34"/>
      <c r="Z127" s="34"/>
      <c r="AA127" s="34"/>
      <c r="AB127" s="34"/>
      <c r="AC127" s="34"/>
      <c r="AD127" s="34"/>
      <c r="AE127" s="34"/>
      <c r="AT127" s="19" t="s">
        <v>133</v>
      </c>
      <c r="AU127" s="19" t="s">
        <v>84</v>
      </c>
    </row>
    <row r="128" spans="1:47" s="2" customFormat="1" ht="78">
      <c r="A128" s="34"/>
      <c r="B128" s="35"/>
      <c r="C128" s="34"/>
      <c r="D128" s="165" t="s">
        <v>135</v>
      </c>
      <c r="E128" s="34"/>
      <c r="F128" s="169" t="s">
        <v>202</v>
      </c>
      <c r="G128" s="34"/>
      <c r="H128" s="34"/>
      <c r="I128" s="93"/>
      <c r="J128" s="34"/>
      <c r="K128" s="34"/>
      <c r="L128" s="35"/>
      <c r="M128" s="167"/>
      <c r="N128" s="168"/>
      <c r="O128" s="55"/>
      <c r="P128" s="55"/>
      <c r="Q128" s="55"/>
      <c r="R128" s="55"/>
      <c r="S128" s="55"/>
      <c r="T128" s="56"/>
      <c r="U128" s="34"/>
      <c r="V128" s="34"/>
      <c r="W128" s="34"/>
      <c r="X128" s="34"/>
      <c r="Y128" s="34"/>
      <c r="Z128" s="34"/>
      <c r="AA128" s="34"/>
      <c r="AB128" s="34"/>
      <c r="AC128" s="34"/>
      <c r="AD128" s="34"/>
      <c r="AE128" s="34"/>
      <c r="AT128" s="19" t="s">
        <v>135</v>
      </c>
      <c r="AU128" s="19" t="s">
        <v>84</v>
      </c>
    </row>
    <row r="129" spans="2:63" s="12" customFormat="1" ht="22.9" customHeight="1">
      <c r="B129" s="140"/>
      <c r="D129" s="141" t="s">
        <v>73</v>
      </c>
      <c r="E129" s="193" t="s">
        <v>196</v>
      </c>
      <c r="F129" s="193" t="s">
        <v>207</v>
      </c>
      <c r="I129" s="143"/>
      <c r="J129" s="194">
        <f>BK129</f>
        <v>0</v>
      </c>
      <c r="L129" s="140"/>
      <c r="M129" s="145"/>
      <c r="N129" s="146"/>
      <c r="O129" s="146"/>
      <c r="P129" s="147">
        <f>SUM(P130:P142)</f>
        <v>0</v>
      </c>
      <c r="Q129" s="146"/>
      <c r="R129" s="147">
        <f>SUM(R130:R142)</f>
        <v>0</v>
      </c>
      <c r="S129" s="146"/>
      <c r="T129" s="148">
        <f>SUM(T130:T142)</f>
        <v>431.752</v>
      </c>
      <c r="AR129" s="141" t="s">
        <v>82</v>
      </c>
      <c r="AT129" s="149" t="s">
        <v>73</v>
      </c>
      <c r="AU129" s="149" t="s">
        <v>82</v>
      </c>
      <c r="AY129" s="141" t="s">
        <v>126</v>
      </c>
      <c r="BK129" s="150">
        <f>SUM(BK130:BK142)</f>
        <v>0</v>
      </c>
    </row>
    <row r="130" spans="1:65" s="2" customFormat="1" ht="16.5" customHeight="1">
      <c r="A130" s="34"/>
      <c r="B130" s="151"/>
      <c r="C130" s="152" t="s">
        <v>196</v>
      </c>
      <c r="D130" s="152" t="s">
        <v>127</v>
      </c>
      <c r="E130" s="153" t="s">
        <v>450</v>
      </c>
      <c r="F130" s="154" t="s">
        <v>451</v>
      </c>
      <c r="G130" s="155" t="s">
        <v>225</v>
      </c>
      <c r="H130" s="156">
        <v>52</v>
      </c>
      <c r="I130" s="157"/>
      <c r="J130" s="158">
        <f>ROUND(I130*H130,2)</f>
        <v>0</v>
      </c>
      <c r="K130" s="154" t="s">
        <v>151</v>
      </c>
      <c r="L130" s="35"/>
      <c r="M130" s="159" t="s">
        <v>3</v>
      </c>
      <c r="N130" s="160" t="s">
        <v>45</v>
      </c>
      <c r="O130" s="55"/>
      <c r="P130" s="161">
        <f>O130*H130</f>
        <v>0</v>
      </c>
      <c r="Q130" s="161">
        <v>0</v>
      </c>
      <c r="R130" s="161">
        <f>Q130*H130</f>
        <v>0</v>
      </c>
      <c r="S130" s="161">
        <v>0.016</v>
      </c>
      <c r="T130" s="162">
        <f>S130*H130</f>
        <v>0.8320000000000001</v>
      </c>
      <c r="U130" s="34"/>
      <c r="V130" s="34"/>
      <c r="W130" s="34"/>
      <c r="X130" s="34"/>
      <c r="Y130" s="34"/>
      <c r="Z130" s="34"/>
      <c r="AA130" s="34"/>
      <c r="AB130" s="34"/>
      <c r="AC130" s="34"/>
      <c r="AD130" s="34"/>
      <c r="AE130" s="34"/>
      <c r="AR130" s="163" t="s">
        <v>131</v>
      </c>
      <c r="AT130" s="163" t="s">
        <v>127</v>
      </c>
      <c r="AU130" s="163" t="s">
        <v>84</v>
      </c>
      <c r="AY130" s="19" t="s">
        <v>126</v>
      </c>
      <c r="BE130" s="164">
        <f>IF(N130="základní",J130,0)</f>
        <v>0</v>
      </c>
      <c r="BF130" s="164">
        <f>IF(N130="snížená",J130,0)</f>
        <v>0</v>
      </c>
      <c r="BG130" s="164">
        <f>IF(N130="zákl. přenesená",J130,0)</f>
        <v>0</v>
      </c>
      <c r="BH130" s="164">
        <f>IF(N130="sníž. přenesená",J130,0)</f>
        <v>0</v>
      </c>
      <c r="BI130" s="164">
        <f>IF(N130="nulová",J130,0)</f>
        <v>0</v>
      </c>
      <c r="BJ130" s="19" t="s">
        <v>82</v>
      </c>
      <c r="BK130" s="164">
        <f>ROUND(I130*H130,2)</f>
        <v>0</v>
      </c>
      <c r="BL130" s="19" t="s">
        <v>131</v>
      </c>
      <c r="BM130" s="163" t="s">
        <v>452</v>
      </c>
    </row>
    <row r="131" spans="1:47" s="2" customFormat="1" ht="11.25">
      <c r="A131" s="34"/>
      <c r="B131" s="35"/>
      <c r="C131" s="34"/>
      <c r="D131" s="165" t="s">
        <v>133</v>
      </c>
      <c r="E131" s="34"/>
      <c r="F131" s="166" t="s">
        <v>453</v>
      </c>
      <c r="G131" s="34"/>
      <c r="H131" s="34"/>
      <c r="I131" s="93"/>
      <c r="J131" s="34"/>
      <c r="K131" s="34"/>
      <c r="L131" s="35"/>
      <c r="M131" s="167"/>
      <c r="N131" s="168"/>
      <c r="O131" s="55"/>
      <c r="P131" s="55"/>
      <c r="Q131" s="55"/>
      <c r="R131" s="55"/>
      <c r="S131" s="55"/>
      <c r="T131" s="56"/>
      <c r="U131" s="34"/>
      <c r="V131" s="34"/>
      <c r="W131" s="34"/>
      <c r="X131" s="34"/>
      <c r="Y131" s="34"/>
      <c r="Z131" s="34"/>
      <c r="AA131" s="34"/>
      <c r="AB131" s="34"/>
      <c r="AC131" s="34"/>
      <c r="AD131" s="34"/>
      <c r="AE131" s="34"/>
      <c r="AT131" s="19" t="s">
        <v>133</v>
      </c>
      <c r="AU131" s="19" t="s">
        <v>84</v>
      </c>
    </row>
    <row r="132" spans="2:51" s="14" customFormat="1" ht="11.25">
      <c r="B132" s="177"/>
      <c r="D132" s="165" t="s">
        <v>137</v>
      </c>
      <c r="E132" s="178" t="s">
        <v>3</v>
      </c>
      <c r="F132" s="179" t="s">
        <v>454</v>
      </c>
      <c r="H132" s="180">
        <v>52</v>
      </c>
      <c r="I132" s="181"/>
      <c r="L132" s="177"/>
      <c r="M132" s="182"/>
      <c r="N132" s="183"/>
      <c r="O132" s="183"/>
      <c r="P132" s="183"/>
      <c r="Q132" s="183"/>
      <c r="R132" s="183"/>
      <c r="S132" s="183"/>
      <c r="T132" s="184"/>
      <c r="AT132" s="178" t="s">
        <v>137</v>
      </c>
      <c r="AU132" s="178" t="s">
        <v>84</v>
      </c>
      <c r="AV132" s="14" t="s">
        <v>84</v>
      </c>
      <c r="AW132" s="14" t="s">
        <v>35</v>
      </c>
      <c r="AX132" s="14" t="s">
        <v>74</v>
      </c>
      <c r="AY132" s="178" t="s">
        <v>126</v>
      </c>
    </row>
    <row r="133" spans="2:51" s="15" customFormat="1" ht="11.25">
      <c r="B133" s="185"/>
      <c r="D133" s="165" t="s">
        <v>137</v>
      </c>
      <c r="E133" s="186" t="s">
        <v>3</v>
      </c>
      <c r="F133" s="187" t="s">
        <v>148</v>
      </c>
      <c r="H133" s="188">
        <v>52</v>
      </c>
      <c r="I133" s="189"/>
      <c r="L133" s="185"/>
      <c r="M133" s="190"/>
      <c r="N133" s="191"/>
      <c r="O133" s="191"/>
      <c r="P133" s="191"/>
      <c r="Q133" s="191"/>
      <c r="R133" s="191"/>
      <c r="S133" s="191"/>
      <c r="T133" s="192"/>
      <c r="AT133" s="186" t="s">
        <v>137</v>
      </c>
      <c r="AU133" s="186" t="s">
        <v>84</v>
      </c>
      <c r="AV133" s="15" t="s">
        <v>131</v>
      </c>
      <c r="AW133" s="15" t="s">
        <v>35</v>
      </c>
      <c r="AX133" s="15" t="s">
        <v>82</v>
      </c>
      <c r="AY133" s="186" t="s">
        <v>126</v>
      </c>
    </row>
    <row r="134" spans="1:65" s="2" customFormat="1" ht="16.5" customHeight="1">
      <c r="A134" s="34"/>
      <c r="B134" s="151"/>
      <c r="C134" s="152" t="s">
        <v>208</v>
      </c>
      <c r="D134" s="152" t="s">
        <v>127</v>
      </c>
      <c r="E134" s="153" t="s">
        <v>455</v>
      </c>
      <c r="F134" s="154" t="s">
        <v>456</v>
      </c>
      <c r="G134" s="155" t="s">
        <v>260</v>
      </c>
      <c r="H134" s="156">
        <v>179.55</v>
      </c>
      <c r="I134" s="157"/>
      <c r="J134" s="158">
        <f>ROUND(I134*H134,2)</f>
        <v>0</v>
      </c>
      <c r="K134" s="154" t="s">
        <v>151</v>
      </c>
      <c r="L134" s="35"/>
      <c r="M134" s="159" t="s">
        <v>3</v>
      </c>
      <c r="N134" s="160" t="s">
        <v>45</v>
      </c>
      <c r="O134" s="55"/>
      <c r="P134" s="161">
        <f>O134*H134</f>
        <v>0</v>
      </c>
      <c r="Q134" s="161">
        <v>0</v>
      </c>
      <c r="R134" s="161">
        <f>Q134*H134</f>
        <v>0</v>
      </c>
      <c r="S134" s="161">
        <v>2.4</v>
      </c>
      <c r="T134" s="162">
        <f>S134*H134</f>
        <v>430.92</v>
      </c>
      <c r="U134" s="34"/>
      <c r="V134" s="34"/>
      <c r="W134" s="34"/>
      <c r="X134" s="34"/>
      <c r="Y134" s="34"/>
      <c r="Z134" s="34"/>
      <c r="AA134" s="34"/>
      <c r="AB134" s="34"/>
      <c r="AC134" s="34"/>
      <c r="AD134" s="34"/>
      <c r="AE134" s="34"/>
      <c r="AR134" s="163" t="s">
        <v>131</v>
      </c>
      <c r="AT134" s="163" t="s">
        <v>127</v>
      </c>
      <c r="AU134" s="163" t="s">
        <v>84</v>
      </c>
      <c r="AY134" s="19" t="s">
        <v>126</v>
      </c>
      <c r="BE134" s="164">
        <f>IF(N134="základní",J134,0)</f>
        <v>0</v>
      </c>
      <c r="BF134" s="164">
        <f>IF(N134="snížená",J134,0)</f>
        <v>0</v>
      </c>
      <c r="BG134" s="164">
        <f>IF(N134="zákl. přenesená",J134,0)</f>
        <v>0</v>
      </c>
      <c r="BH134" s="164">
        <f>IF(N134="sníž. přenesená",J134,0)</f>
        <v>0</v>
      </c>
      <c r="BI134" s="164">
        <f>IF(N134="nulová",J134,0)</f>
        <v>0</v>
      </c>
      <c r="BJ134" s="19" t="s">
        <v>82</v>
      </c>
      <c r="BK134" s="164">
        <f>ROUND(I134*H134,2)</f>
        <v>0</v>
      </c>
      <c r="BL134" s="19" t="s">
        <v>131</v>
      </c>
      <c r="BM134" s="163" t="s">
        <v>457</v>
      </c>
    </row>
    <row r="135" spans="1:47" s="2" customFormat="1" ht="11.25">
      <c r="A135" s="34"/>
      <c r="B135" s="35"/>
      <c r="C135" s="34"/>
      <c r="D135" s="165" t="s">
        <v>133</v>
      </c>
      <c r="E135" s="34"/>
      <c r="F135" s="166" t="s">
        <v>458</v>
      </c>
      <c r="G135" s="34"/>
      <c r="H135" s="34"/>
      <c r="I135" s="93"/>
      <c r="J135" s="34"/>
      <c r="K135" s="34"/>
      <c r="L135" s="35"/>
      <c r="M135" s="167"/>
      <c r="N135" s="168"/>
      <c r="O135" s="55"/>
      <c r="P135" s="55"/>
      <c r="Q135" s="55"/>
      <c r="R135" s="55"/>
      <c r="S135" s="55"/>
      <c r="T135" s="56"/>
      <c r="U135" s="34"/>
      <c r="V135" s="34"/>
      <c r="W135" s="34"/>
      <c r="X135" s="34"/>
      <c r="Y135" s="34"/>
      <c r="Z135" s="34"/>
      <c r="AA135" s="34"/>
      <c r="AB135" s="34"/>
      <c r="AC135" s="34"/>
      <c r="AD135" s="34"/>
      <c r="AE135" s="34"/>
      <c r="AT135" s="19" t="s">
        <v>133</v>
      </c>
      <c r="AU135" s="19" t="s">
        <v>84</v>
      </c>
    </row>
    <row r="136" spans="1:47" s="2" customFormat="1" ht="29.25">
      <c r="A136" s="34"/>
      <c r="B136" s="35"/>
      <c r="C136" s="34"/>
      <c r="D136" s="165" t="s">
        <v>135</v>
      </c>
      <c r="E136" s="34"/>
      <c r="F136" s="169" t="s">
        <v>459</v>
      </c>
      <c r="G136" s="34"/>
      <c r="H136" s="34"/>
      <c r="I136" s="93"/>
      <c r="J136" s="34"/>
      <c r="K136" s="34"/>
      <c r="L136" s="35"/>
      <c r="M136" s="167"/>
      <c r="N136" s="168"/>
      <c r="O136" s="55"/>
      <c r="P136" s="55"/>
      <c r="Q136" s="55"/>
      <c r="R136" s="55"/>
      <c r="S136" s="55"/>
      <c r="T136" s="56"/>
      <c r="U136" s="34"/>
      <c r="V136" s="34"/>
      <c r="W136" s="34"/>
      <c r="X136" s="34"/>
      <c r="Y136" s="34"/>
      <c r="Z136" s="34"/>
      <c r="AA136" s="34"/>
      <c r="AB136" s="34"/>
      <c r="AC136" s="34"/>
      <c r="AD136" s="34"/>
      <c r="AE136" s="34"/>
      <c r="AT136" s="19" t="s">
        <v>135</v>
      </c>
      <c r="AU136" s="19" t="s">
        <v>84</v>
      </c>
    </row>
    <row r="137" spans="2:51" s="14" customFormat="1" ht="11.25">
      <c r="B137" s="177"/>
      <c r="D137" s="165" t="s">
        <v>137</v>
      </c>
      <c r="E137" s="178" t="s">
        <v>3</v>
      </c>
      <c r="F137" s="179" t="s">
        <v>460</v>
      </c>
      <c r="H137" s="180">
        <v>77</v>
      </c>
      <c r="I137" s="181"/>
      <c r="L137" s="177"/>
      <c r="M137" s="182"/>
      <c r="N137" s="183"/>
      <c r="O137" s="183"/>
      <c r="P137" s="183"/>
      <c r="Q137" s="183"/>
      <c r="R137" s="183"/>
      <c r="S137" s="183"/>
      <c r="T137" s="184"/>
      <c r="AT137" s="178" t="s">
        <v>137</v>
      </c>
      <c r="AU137" s="178" t="s">
        <v>84</v>
      </c>
      <c r="AV137" s="14" t="s">
        <v>84</v>
      </c>
      <c r="AW137" s="14" t="s">
        <v>35</v>
      </c>
      <c r="AX137" s="14" t="s">
        <v>74</v>
      </c>
      <c r="AY137" s="178" t="s">
        <v>126</v>
      </c>
    </row>
    <row r="138" spans="2:51" s="14" customFormat="1" ht="11.25">
      <c r="B138" s="177"/>
      <c r="D138" s="165" t="s">
        <v>137</v>
      </c>
      <c r="E138" s="178" t="s">
        <v>3</v>
      </c>
      <c r="F138" s="179" t="s">
        <v>461</v>
      </c>
      <c r="H138" s="180">
        <v>56.21</v>
      </c>
      <c r="I138" s="181"/>
      <c r="L138" s="177"/>
      <c r="M138" s="182"/>
      <c r="N138" s="183"/>
      <c r="O138" s="183"/>
      <c r="P138" s="183"/>
      <c r="Q138" s="183"/>
      <c r="R138" s="183"/>
      <c r="S138" s="183"/>
      <c r="T138" s="184"/>
      <c r="AT138" s="178" t="s">
        <v>137</v>
      </c>
      <c r="AU138" s="178" t="s">
        <v>84</v>
      </c>
      <c r="AV138" s="14" t="s">
        <v>84</v>
      </c>
      <c r="AW138" s="14" t="s">
        <v>35</v>
      </c>
      <c r="AX138" s="14" t="s">
        <v>74</v>
      </c>
      <c r="AY138" s="178" t="s">
        <v>126</v>
      </c>
    </row>
    <row r="139" spans="2:51" s="14" customFormat="1" ht="11.25">
      <c r="B139" s="177"/>
      <c r="D139" s="165" t="s">
        <v>137</v>
      </c>
      <c r="E139" s="178" t="s">
        <v>3</v>
      </c>
      <c r="F139" s="179" t="s">
        <v>462</v>
      </c>
      <c r="H139" s="180">
        <v>14.7</v>
      </c>
      <c r="I139" s="181"/>
      <c r="L139" s="177"/>
      <c r="M139" s="182"/>
      <c r="N139" s="183"/>
      <c r="O139" s="183"/>
      <c r="P139" s="183"/>
      <c r="Q139" s="183"/>
      <c r="R139" s="183"/>
      <c r="S139" s="183"/>
      <c r="T139" s="184"/>
      <c r="AT139" s="178" t="s">
        <v>137</v>
      </c>
      <c r="AU139" s="178" t="s">
        <v>84</v>
      </c>
      <c r="AV139" s="14" t="s">
        <v>84</v>
      </c>
      <c r="AW139" s="14" t="s">
        <v>35</v>
      </c>
      <c r="AX139" s="14" t="s">
        <v>74</v>
      </c>
      <c r="AY139" s="178" t="s">
        <v>126</v>
      </c>
    </row>
    <row r="140" spans="2:51" s="14" customFormat="1" ht="11.25">
      <c r="B140" s="177"/>
      <c r="D140" s="165" t="s">
        <v>137</v>
      </c>
      <c r="E140" s="178" t="s">
        <v>3</v>
      </c>
      <c r="F140" s="179" t="s">
        <v>463</v>
      </c>
      <c r="H140" s="180">
        <v>17.64</v>
      </c>
      <c r="I140" s="181"/>
      <c r="L140" s="177"/>
      <c r="M140" s="182"/>
      <c r="N140" s="183"/>
      <c r="O140" s="183"/>
      <c r="P140" s="183"/>
      <c r="Q140" s="183"/>
      <c r="R140" s="183"/>
      <c r="S140" s="183"/>
      <c r="T140" s="184"/>
      <c r="AT140" s="178" t="s">
        <v>137</v>
      </c>
      <c r="AU140" s="178" t="s">
        <v>84</v>
      </c>
      <c r="AV140" s="14" t="s">
        <v>84</v>
      </c>
      <c r="AW140" s="14" t="s">
        <v>35</v>
      </c>
      <c r="AX140" s="14" t="s">
        <v>74</v>
      </c>
      <c r="AY140" s="178" t="s">
        <v>126</v>
      </c>
    </row>
    <row r="141" spans="2:51" s="14" customFormat="1" ht="11.25">
      <c r="B141" s="177"/>
      <c r="D141" s="165" t="s">
        <v>137</v>
      </c>
      <c r="E141" s="178" t="s">
        <v>3</v>
      </c>
      <c r="F141" s="179" t="s">
        <v>464</v>
      </c>
      <c r="H141" s="180">
        <v>14</v>
      </c>
      <c r="I141" s="181"/>
      <c r="L141" s="177"/>
      <c r="M141" s="182"/>
      <c r="N141" s="183"/>
      <c r="O141" s="183"/>
      <c r="P141" s="183"/>
      <c r="Q141" s="183"/>
      <c r="R141" s="183"/>
      <c r="S141" s="183"/>
      <c r="T141" s="184"/>
      <c r="AT141" s="178" t="s">
        <v>137</v>
      </c>
      <c r="AU141" s="178" t="s">
        <v>84</v>
      </c>
      <c r="AV141" s="14" t="s">
        <v>84</v>
      </c>
      <c r="AW141" s="14" t="s">
        <v>35</v>
      </c>
      <c r="AX141" s="14" t="s">
        <v>74</v>
      </c>
      <c r="AY141" s="178" t="s">
        <v>126</v>
      </c>
    </row>
    <row r="142" spans="2:51" s="15" customFormat="1" ht="11.25">
      <c r="B142" s="185"/>
      <c r="D142" s="165" t="s">
        <v>137</v>
      </c>
      <c r="E142" s="186" t="s">
        <v>3</v>
      </c>
      <c r="F142" s="187" t="s">
        <v>148</v>
      </c>
      <c r="H142" s="188">
        <v>179.55</v>
      </c>
      <c r="I142" s="189"/>
      <c r="L142" s="185"/>
      <c r="M142" s="207"/>
      <c r="N142" s="208"/>
      <c r="O142" s="208"/>
      <c r="P142" s="208"/>
      <c r="Q142" s="208"/>
      <c r="R142" s="208"/>
      <c r="S142" s="208"/>
      <c r="T142" s="209"/>
      <c r="AT142" s="186" t="s">
        <v>137</v>
      </c>
      <c r="AU142" s="186" t="s">
        <v>84</v>
      </c>
      <c r="AV142" s="15" t="s">
        <v>131</v>
      </c>
      <c r="AW142" s="15" t="s">
        <v>35</v>
      </c>
      <c r="AX142" s="15" t="s">
        <v>82</v>
      </c>
      <c r="AY142" s="186" t="s">
        <v>126</v>
      </c>
    </row>
    <row r="143" spans="1:31" s="2" customFormat="1" ht="6.95" customHeight="1">
      <c r="A143" s="34"/>
      <c r="B143" s="44"/>
      <c r="C143" s="45"/>
      <c r="D143" s="45"/>
      <c r="E143" s="45"/>
      <c r="F143" s="45"/>
      <c r="G143" s="45"/>
      <c r="H143" s="45"/>
      <c r="I143" s="113"/>
      <c r="J143" s="45"/>
      <c r="K143" s="45"/>
      <c r="L143" s="35"/>
      <c r="M143" s="34"/>
      <c r="O143" s="34"/>
      <c r="P143" s="34"/>
      <c r="Q143" s="34"/>
      <c r="R143" s="34"/>
      <c r="S143" s="34"/>
      <c r="T143" s="34"/>
      <c r="U143" s="34"/>
      <c r="V143" s="34"/>
      <c r="W143" s="34"/>
      <c r="X143" s="34"/>
      <c r="Y143" s="34"/>
      <c r="Z143" s="34"/>
      <c r="AA143" s="34"/>
      <c r="AB143" s="34"/>
      <c r="AC143" s="34"/>
      <c r="AD143" s="34"/>
      <c r="AE143" s="34"/>
    </row>
  </sheetData>
  <autoFilter ref="C81:K14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93</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465</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ROUND((SUM(BE82:BE129)),2)</f>
        <v>0</v>
      </c>
      <c r="G33" s="34"/>
      <c r="H33" s="34"/>
      <c r="I33" s="105">
        <v>0.21</v>
      </c>
      <c r="J33" s="104">
        <f>ROUND(((SUM(BE82:BE129))*I33),2)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ROUND((SUM(BF82:BF129)),2)</f>
        <v>0</v>
      </c>
      <c r="G34" s="34"/>
      <c r="H34" s="34"/>
      <c r="I34" s="105">
        <v>0.15</v>
      </c>
      <c r="J34" s="104">
        <f>ROUND(((SUM(BF82:BF129))*I34),2)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ROUND((SUM(BG82:BG129)),2)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ROUND((SUM(BH82:BH129)),2)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ROUND((SUM(BI82:BI129)),2)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SO 04 - SO 09 - Jímky</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J82</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J83</f>
        <v>0</v>
      </c>
      <c r="L60" s="119"/>
    </row>
    <row r="61" spans="2:12" s="10" customFormat="1" ht="19.9" customHeight="1">
      <c r="B61" s="124"/>
      <c r="D61" s="125" t="s">
        <v>108</v>
      </c>
      <c r="E61" s="126"/>
      <c r="F61" s="126"/>
      <c r="G61" s="126"/>
      <c r="H61" s="126"/>
      <c r="I61" s="127"/>
      <c r="J61" s="128">
        <f>J102</f>
        <v>0</v>
      </c>
      <c r="L61" s="124"/>
    </row>
    <row r="62" spans="2:12" s="10" customFormat="1" ht="19.9" customHeight="1">
      <c r="B62" s="124"/>
      <c r="D62" s="125" t="s">
        <v>109</v>
      </c>
      <c r="E62" s="126"/>
      <c r="F62" s="126"/>
      <c r="G62" s="126"/>
      <c r="H62" s="126"/>
      <c r="I62" s="127"/>
      <c r="J62" s="128">
        <f>J109</f>
        <v>0</v>
      </c>
      <c r="L62" s="124"/>
    </row>
    <row r="63" spans="1:31" s="2" customFormat="1" ht="21.75" customHeight="1">
      <c r="A63" s="34"/>
      <c r="B63" s="35"/>
      <c r="C63" s="34"/>
      <c r="D63" s="34"/>
      <c r="E63" s="34"/>
      <c r="F63" s="34"/>
      <c r="G63" s="34"/>
      <c r="H63" s="34"/>
      <c r="I63" s="93"/>
      <c r="J63" s="34"/>
      <c r="K63" s="34"/>
      <c r="L63" s="94"/>
      <c r="S63" s="34"/>
      <c r="T63" s="34"/>
      <c r="U63" s="34"/>
      <c r="V63" s="34"/>
      <c r="W63" s="34"/>
      <c r="X63" s="34"/>
      <c r="Y63" s="34"/>
      <c r="Z63" s="34"/>
      <c r="AA63" s="34"/>
      <c r="AB63" s="34"/>
      <c r="AC63" s="34"/>
      <c r="AD63" s="34"/>
      <c r="AE63" s="34"/>
    </row>
    <row r="64" spans="1:31" s="2" customFormat="1" ht="6.95" customHeight="1">
      <c r="A64" s="34"/>
      <c r="B64" s="44"/>
      <c r="C64" s="45"/>
      <c r="D64" s="45"/>
      <c r="E64" s="45"/>
      <c r="F64" s="45"/>
      <c r="G64" s="45"/>
      <c r="H64" s="45"/>
      <c r="I64" s="113"/>
      <c r="J64" s="45"/>
      <c r="K64" s="45"/>
      <c r="L64" s="94"/>
      <c r="S64" s="34"/>
      <c r="T64" s="34"/>
      <c r="U64" s="34"/>
      <c r="V64" s="34"/>
      <c r="W64" s="34"/>
      <c r="X64" s="34"/>
      <c r="Y64" s="34"/>
      <c r="Z64" s="34"/>
      <c r="AA64" s="34"/>
      <c r="AB64" s="34"/>
      <c r="AC64" s="34"/>
      <c r="AD64" s="34"/>
      <c r="AE64" s="34"/>
    </row>
    <row r="68" spans="1:31" s="2" customFormat="1" ht="6.95" customHeight="1">
      <c r="A68" s="34"/>
      <c r="B68" s="46"/>
      <c r="C68" s="47"/>
      <c r="D68" s="47"/>
      <c r="E68" s="47"/>
      <c r="F68" s="47"/>
      <c r="G68" s="47"/>
      <c r="H68" s="47"/>
      <c r="I68" s="114"/>
      <c r="J68" s="47"/>
      <c r="K68" s="47"/>
      <c r="L68" s="94"/>
      <c r="S68" s="34"/>
      <c r="T68" s="34"/>
      <c r="U68" s="34"/>
      <c r="V68" s="34"/>
      <c r="W68" s="34"/>
      <c r="X68" s="34"/>
      <c r="Y68" s="34"/>
      <c r="Z68" s="34"/>
      <c r="AA68" s="34"/>
      <c r="AB68" s="34"/>
      <c r="AC68" s="34"/>
      <c r="AD68" s="34"/>
      <c r="AE68" s="34"/>
    </row>
    <row r="69" spans="1:31" s="2" customFormat="1" ht="24.95" customHeight="1">
      <c r="A69" s="34"/>
      <c r="B69" s="35"/>
      <c r="C69" s="23" t="s">
        <v>111</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35"/>
      <c r="C70" s="34"/>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17</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40" t="str">
        <f>E7</f>
        <v>Demolice zemědělských staveb</v>
      </c>
      <c r="F72" s="341"/>
      <c r="G72" s="341"/>
      <c r="H72" s="341"/>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9" t="s">
        <v>101</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6.5" customHeight="1">
      <c r="A74" s="34"/>
      <c r="B74" s="35"/>
      <c r="C74" s="34"/>
      <c r="D74" s="34"/>
      <c r="E74" s="302" t="str">
        <f>E9</f>
        <v>SO 04 - SO 09 - Jímky</v>
      </c>
      <c r="F74" s="342"/>
      <c r="G74" s="342"/>
      <c r="H74" s="342"/>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21</v>
      </c>
      <c r="D76" s="34"/>
      <c r="E76" s="34"/>
      <c r="F76" s="27" t="str">
        <f>F12</f>
        <v>Hradiště</v>
      </c>
      <c r="G76" s="34"/>
      <c r="H76" s="34"/>
      <c r="I76" s="95" t="s">
        <v>23</v>
      </c>
      <c r="J76" s="52" t="str">
        <f>IF(J12="","",J12)</f>
        <v>5. 8. 2020</v>
      </c>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5.2" customHeight="1">
      <c r="A78" s="34"/>
      <c r="B78" s="35"/>
      <c r="C78" s="29" t="s">
        <v>25</v>
      </c>
      <c r="D78" s="34"/>
      <c r="E78" s="34"/>
      <c r="F78" s="27" t="str">
        <f>E15</f>
        <v>Státní pozemkový úřad</v>
      </c>
      <c r="G78" s="34"/>
      <c r="H78" s="34"/>
      <c r="I78" s="95" t="s">
        <v>31</v>
      </c>
      <c r="J78" s="32" t="str">
        <f>E21</f>
        <v>CreoPlan s.r.o.</v>
      </c>
      <c r="K78" s="34"/>
      <c r="L78" s="94"/>
      <c r="S78" s="34"/>
      <c r="T78" s="34"/>
      <c r="U78" s="34"/>
      <c r="V78" s="34"/>
      <c r="W78" s="34"/>
      <c r="X78" s="34"/>
      <c r="Y78" s="34"/>
      <c r="Z78" s="34"/>
      <c r="AA78" s="34"/>
      <c r="AB78" s="34"/>
      <c r="AC78" s="34"/>
      <c r="AD78" s="34"/>
      <c r="AE78" s="34"/>
    </row>
    <row r="79" spans="1:31" s="2" customFormat="1" ht="25.7" customHeight="1">
      <c r="A79" s="34"/>
      <c r="B79" s="35"/>
      <c r="C79" s="29" t="s">
        <v>29</v>
      </c>
      <c r="D79" s="34"/>
      <c r="E79" s="34"/>
      <c r="F79" s="27" t="str">
        <f>IF(E18="","",E18)</f>
        <v>Vyplň údaj</v>
      </c>
      <c r="G79" s="34"/>
      <c r="H79" s="34"/>
      <c r="I79" s="95" t="s">
        <v>36</v>
      </c>
      <c r="J79" s="32" t="str">
        <f>E24</f>
        <v>Ing. Monika Bartoňková</v>
      </c>
      <c r="K79" s="34"/>
      <c r="L79" s="94"/>
      <c r="S79" s="34"/>
      <c r="T79" s="34"/>
      <c r="U79" s="34"/>
      <c r="V79" s="34"/>
      <c r="W79" s="34"/>
      <c r="X79" s="34"/>
      <c r="Y79" s="34"/>
      <c r="Z79" s="34"/>
      <c r="AA79" s="34"/>
      <c r="AB79" s="34"/>
      <c r="AC79" s="34"/>
      <c r="AD79" s="34"/>
      <c r="AE79" s="34"/>
    </row>
    <row r="80" spans="1:31" s="2" customFormat="1" ht="10.3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11" customFormat="1" ht="29.25" customHeight="1">
      <c r="A81" s="129"/>
      <c r="B81" s="130"/>
      <c r="C81" s="131" t="s">
        <v>112</v>
      </c>
      <c r="D81" s="132" t="s">
        <v>59</v>
      </c>
      <c r="E81" s="132" t="s">
        <v>55</v>
      </c>
      <c r="F81" s="132" t="s">
        <v>56</v>
      </c>
      <c r="G81" s="132" t="s">
        <v>113</v>
      </c>
      <c r="H81" s="132" t="s">
        <v>114</v>
      </c>
      <c r="I81" s="133" t="s">
        <v>115</v>
      </c>
      <c r="J81" s="132" t="s">
        <v>105</v>
      </c>
      <c r="K81" s="134" t="s">
        <v>116</v>
      </c>
      <c r="L81" s="135"/>
      <c r="M81" s="59" t="s">
        <v>3</v>
      </c>
      <c r="N81" s="60" t="s">
        <v>44</v>
      </c>
      <c r="O81" s="60" t="s">
        <v>117</v>
      </c>
      <c r="P81" s="60" t="s">
        <v>118</v>
      </c>
      <c r="Q81" s="60" t="s">
        <v>119</v>
      </c>
      <c r="R81" s="60" t="s">
        <v>120</v>
      </c>
      <c r="S81" s="60" t="s">
        <v>121</v>
      </c>
      <c r="T81" s="61" t="s">
        <v>122</v>
      </c>
      <c r="U81" s="129"/>
      <c r="V81" s="129"/>
      <c r="W81" s="129"/>
      <c r="X81" s="129"/>
      <c r="Y81" s="129"/>
      <c r="Z81" s="129"/>
      <c r="AA81" s="129"/>
      <c r="AB81" s="129"/>
      <c r="AC81" s="129"/>
      <c r="AD81" s="129"/>
      <c r="AE81" s="129"/>
    </row>
    <row r="82" spans="1:63" s="2" customFormat="1" ht="22.9" customHeight="1">
      <c r="A82" s="34"/>
      <c r="B82" s="35"/>
      <c r="C82" s="66" t="s">
        <v>123</v>
      </c>
      <c r="D82" s="34"/>
      <c r="E82" s="34"/>
      <c r="F82" s="34"/>
      <c r="G82" s="34"/>
      <c r="H82" s="34"/>
      <c r="I82" s="93"/>
      <c r="J82" s="136">
        <f>BK82</f>
        <v>0</v>
      </c>
      <c r="K82" s="34"/>
      <c r="L82" s="35"/>
      <c r="M82" s="62"/>
      <c r="N82" s="53"/>
      <c r="O82" s="63"/>
      <c r="P82" s="137">
        <f>P83</f>
        <v>0</v>
      </c>
      <c r="Q82" s="63"/>
      <c r="R82" s="137">
        <f>R83</f>
        <v>0</v>
      </c>
      <c r="S82" s="63"/>
      <c r="T82" s="138">
        <f>T83</f>
        <v>708.3072</v>
      </c>
      <c r="U82" s="34"/>
      <c r="V82" s="34"/>
      <c r="W82" s="34"/>
      <c r="X82" s="34"/>
      <c r="Y82" s="34"/>
      <c r="Z82" s="34"/>
      <c r="AA82" s="34"/>
      <c r="AB82" s="34"/>
      <c r="AC82" s="34"/>
      <c r="AD82" s="34"/>
      <c r="AE82" s="34"/>
      <c r="AT82" s="19" t="s">
        <v>73</v>
      </c>
      <c r="AU82" s="19" t="s">
        <v>106</v>
      </c>
      <c r="BK82" s="139">
        <f>BK83</f>
        <v>0</v>
      </c>
    </row>
    <row r="83" spans="2:63" s="12" customFormat="1" ht="25.9" customHeight="1">
      <c r="B83" s="140"/>
      <c r="D83" s="141" t="s">
        <v>73</v>
      </c>
      <c r="E83" s="142" t="s">
        <v>124</v>
      </c>
      <c r="F83" s="142" t="s">
        <v>125</v>
      </c>
      <c r="I83" s="143"/>
      <c r="J83" s="144">
        <f>BK83</f>
        <v>0</v>
      </c>
      <c r="L83" s="140"/>
      <c r="M83" s="145"/>
      <c r="N83" s="146"/>
      <c r="O83" s="146"/>
      <c r="P83" s="147">
        <f>P84+SUM(P85:P102)+P109</f>
        <v>0</v>
      </c>
      <c r="Q83" s="146"/>
      <c r="R83" s="147">
        <f>R84+SUM(R85:R102)+R109</f>
        <v>0</v>
      </c>
      <c r="S83" s="146"/>
      <c r="T83" s="148">
        <f>T84+SUM(T85:T102)+T109</f>
        <v>708.3072</v>
      </c>
      <c r="AR83" s="141" t="s">
        <v>82</v>
      </c>
      <c r="AT83" s="149" t="s">
        <v>73</v>
      </c>
      <c r="AU83" s="149" t="s">
        <v>74</v>
      </c>
      <c r="AY83" s="141" t="s">
        <v>126</v>
      </c>
      <c r="BK83" s="150">
        <f>BK84+SUM(BK85:BK102)+BK109</f>
        <v>0</v>
      </c>
    </row>
    <row r="84" spans="1:65" s="2" customFormat="1" ht="16.5" customHeight="1">
      <c r="A84" s="34"/>
      <c r="B84" s="151"/>
      <c r="C84" s="152" t="s">
        <v>82</v>
      </c>
      <c r="D84" s="152" t="s">
        <v>127</v>
      </c>
      <c r="E84" s="153" t="s">
        <v>466</v>
      </c>
      <c r="F84" s="154" t="s">
        <v>467</v>
      </c>
      <c r="G84" s="155" t="s">
        <v>130</v>
      </c>
      <c r="H84" s="156">
        <v>355.92</v>
      </c>
      <c r="I84" s="157"/>
      <c r="J84" s="158">
        <f>ROUND(I84*H84,2)</f>
        <v>0</v>
      </c>
      <c r="K84" s="154" t="s">
        <v>3</v>
      </c>
      <c r="L84" s="35"/>
      <c r="M84" s="159" t="s">
        <v>3</v>
      </c>
      <c r="N84" s="160" t="s">
        <v>45</v>
      </c>
      <c r="O84" s="55"/>
      <c r="P84" s="161">
        <f>O84*H84</f>
        <v>0</v>
      </c>
      <c r="Q84" s="161">
        <v>0</v>
      </c>
      <c r="R84" s="161">
        <f>Q84*H84</f>
        <v>0</v>
      </c>
      <c r="S84" s="161">
        <v>0</v>
      </c>
      <c r="T84" s="162">
        <f>S84*H84</f>
        <v>0</v>
      </c>
      <c r="U84" s="34"/>
      <c r="V84" s="34"/>
      <c r="W84" s="34"/>
      <c r="X84" s="34"/>
      <c r="Y84" s="34"/>
      <c r="Z84" s="34"/>
      <c r="AA84" s="34"/>
      <c r="AB84" s="34"/>
      <c r="AC84" s="34"/>
      <c r="AD84" s="34"/>
      <c r="AE84" s="34"/>
      <c r="AR84" s="163" t="s">
        <v>131</v>
      </c>
      <c r="AT84" s="163" t="s">
        <v>127</v>
      </c>
      <c r="AU84" s="163" t="s">
        <v>82</v>
      </c>
      <c r="AY84" s="19" t="s">
        <v>126</v>
      </c>
      <c r="BE84" s="164">
        <f>IF(N84="základní",J84,0)</f>
        <v>0</v>
      </c>
      <c r="BF84" s="164">
        <f>IF(N84="snížená",J84,0)</f>
        <v>0</v>
      </c>
      <c r="BG84" s="164">
        <f>IF(N84="zákl. přenesená",J84,0)</f>
        <v>0</v>
      </c>
      <c r="BH84" s="164">
        <f>IF(N84="sníž. přenesená",J84,0)</f>
        <v>0</v>
      </c>
      <c r="BI84" s="164">
        <f>IF(N84="nulová",J84,0)</f>
        <v>0</v>
      </c>
      <c r="BJ84" s="19" t="s">
        <v>82</v>
      </c>
      <c r="BK84" s="164">
        <f>ROUND(I84*H84,2)</f>
        <v>0</v>
      </c>
      <c r="BL84" s="19" t="s">
        <v>131</v>
      </c>
      <c r="BM84" s="163" t="s">
        <v>468</v>
      </c>
    </row>
    <row r="85" spans="1:47" s="2" customFormat="1" ht="19.5">
      <c r="A85" s="34"/>
      <c r="B85" s="35"/>
      <c r="C85" s="34"/>
      <c r="D85" s="165" t="s">
        <v>133</v>
      </c>
      <c r="E85" s="34"/>
      <c r="F85" s="166" t="s">
        <v>469</v>
      </c>
      <c r="G85" s="34"/>
      <c r="H85" s="34"/>
      <c r="I85" s="93"/>
      <c r="J85" s="34"/>
      <c r="K85" s="34"/>
      <c r="L85" s="35"/>
      <c r="M85" s="167"/>
      <c r="N85" s="168"/>
      <c r="O85" s="55"/>
      <c r="P85" s="55"/>
      <c r="Q85" s="55"/>
      <c r="R85" s="55"/>
      <c r="S85" s="55"/>
      <c r="T85" s="56"/>
      <c r="U85" s="34"/>
      <c r="V85" s="34"/>
      <c r="W85" s="34"/>
      <c r="X85" s="34"/>
      <c r="Y85" s="34"/>
      <c r="Z85" s="34"/>
      <c r="AA85" s="34"/>
      <c r="AB85" s="34"/>
      <c r="AC85" s="34"/>
      <c r="AD85" s="34"/>
      <c r="AE85" s="34"/>
      <c r="AT85" s="19" t="s">
        <v>133</v>
      </c>
      <c r="AU85" s="19" t="s">
        <v>82</v>
      </c>
    </row>
    <row r="86" spans="1:47" s="2" customFormat="1" ht="58.5">
      <c r="A86" s="34"/>
      <c r="B86" s="35"/>
      <c r="C86" s="34"/>
      <c r="D86" s="165" t="s">
        <v>135</v>
      </c>
      <c r="E86" s="34"/>
      <c r="F86" s="169" t="s">
        <v>164</v>
      </c>
      <c r="G86" s="34"/>
      <c r="H86" s="34"/>
      <c r="I86" s="93"/>
      <c r="J86" s="34"/>
      <c r="K86" s="34"/>
      <c r="L86" s="35"/>
      <c r="M86" s="167"/>
      <c r="N86" s="168"/>
      <c r="O86" s="55"/>
      <c r="P86" s="55"/>
      <c r="Q86" s="55"/>
      <c r="R86" s="55"/>
      <c r="S86" s="55"/>
      <c r="T86" s="56"/>
      <c r="U86" s="34"/>
      <c r="V86" s="34"/>
      <c r="W86" s="34"/>
      <c r="X86" s="34"/>
      <c r="Y86" s="34"/>
      <c r="Z86" s="34"/>
      <c r="AA86" s="34"/>
      <c r="AB86" s="34"/>
      <c r="AC86" s="34"/>
      <c r="AD86" s="34"/>
      <c r="AE86" s="34"/>
      <c r="AT86" s="19" t="s">
        <v>135</v>
      </c>
      <c r="AU86" s="19" t="s">
        <v>82</v>
      </c>
    </row>
    <row r="87" spans="2:51" s="14" customFormat="1" ht="11.25">
      <c r="B87" s="177"/>
      <c r="D87" s="165" t="s">
        <v>137</v>
      </c>
      <c r="E87" s="178" t="s">
        <v>3</v>
      </c>
      <c r="F87" s="179" t="s">
        <v>470</v>
      </c>
      <c r="H87" s="180">
        <v>355.92</v>
      </c>
      <c r="I87" s="181"/>
      <c r="L87" s="177"/>
      <c r="M87" s="182"/>
      <c r="N87" s="183"/>
      <c r="O87" s="183"/>
      <c r="P87" s="183"/>
      <c r="Q87" s="183"/>
      <c r="R87" s="183"/>
      <c r="S87" s="183"/>
      <c r="T87" s="184"/>
      <c r="AT87" s="178" t="s">
        <v>137</v>
      </c>
      <c r="AU87" s="178" t="s">
        <v>82</v>
      </c>
      <c r="AV87" s="14" t="s">
        <v>84</v>
      </c>
      <c r="AW87" s="14" t="s">
        <v>35</v>
      </c>
      <c r="AX87" s="14" t="s">
        <v>74</v>
      </c>
      <c r="AY87" s="178" t="s">
        <v>126</v>
      </c>
    </row>
    <row r="88" spans="2:51" s="15" customFormat="1" ht="11.25">
      <c r="B88" s="185"/>
      <c r="D88" s="165" t="s">
        <v>137</v>
      </c>
      <c r="E88" s="186" t="s">
        <v>3</v>
      </c>
      <c r="F88" s="187" t="s">
        <v>148</v>
      </c>
      <c r="H88" s="188">
        <v>355.92</v>
      </c>
      <c r="I88" s="189"/>
      <c r="L88" s="185"/>
      <c r="M88" s="190"/>
      <c r="N88" s="191"/>
      <c r="O88" s="191"/>
      <c r="P88" s="191"/>
      <c r="Q88" s="191"/>
      <c r="R88" s="191"/>
      <c r="S88" s="191"/>
      <c r="T88" s="192"/>
      <c r="AT88" s="186" t="s">
        <v>137</v>
      </c>
      <c r="AU88" s="186" t="s">
        <v>82</v>
      </c>
      <c r="AV88" s="15" t="s">
        <v>131</v>
      </c>
      <c r="AW88" s="15" t="s">
        <v>35</v>
      </c>
      <c r="AX88" s="15" t="s">
        <v>82</v>
      </c>
      <c r="AY88" s="186" t="s">
        <v>126</v>
      </c>
    </row>
    <row r="89" spans="1:65" s="2" customFormat="1" ht="16.5" customHeight="1">
      <c r="A89" s="34"/>
      <c r="B89" s="151"/>
      <c r="C89" s="152" t="s">
        <v>84</v>
      </c>
      <c r="D89" s="152" t="s">
        <v>127</v>
      </c>
      <c r="E89" s="153" t="s">
        <v>432</v>
      </c>
      <c r="F89" s="154" t="s">
        <v>433</v>
      </c>
      <c r="G89" s="155" t="s">
        <v>130</v>
      </c>
      <c r="H89" s="156">
        <v>708.307</v>
      </c>
      <c r="I89" s="157"/>
      <c r="J89" s="158">
        <f>ROUND(I89*H89,2)</f>
        <v>0</v>
      </c>
      <c r="K89" s="154" t="s">
        <v>151</v>
      </c>
      <c r="L89" s="35"/>
      <c r="M89" s="159" t="s">
        <v>3</v>
      </c>
      <c r="N89" s="160" t="s">
        <v>45</v>
      </c>
      <c r="O89" s="55"/>
      <c r="P89" s="161">
        <f>O89*H89</f>
        <v>0</v>
      </c>
      <c r="Q89" s="161">
        <v>0</v>
      </c>
      <c r="R89" s="161">
        <f>Q89*H89</f>
        <v>0</v>
      </c>
      <c r="S89" s="161">
        <v>0</v>
      </c>
      <c r="T89" s="162">
        <f>S89*H89</f>
        <v>0</v>
      </c>
      <c r="U89" s="34"/>
      <c r="V89" s="34"/>
      <c r="W89" s="34"/>
      <c r="X89" s="34"/>
      <c r="Y89" s="34"/>
      <c r="Z89" s="34"/>
      <c r="AA89" s="34"/>
      <c r="AB89" s="34"/>
      <c r="AC89" s="34"/>
      <c r="AD89" s="34"/>
      <c r="AE89" s="34"/>
      <c r="AR89" s="163" t="s">
        <v>131</v>
      </c>
      <c r="AT89" s="163" t="s">
        <v>127</v>
      </c>
      <c r="AU89" s="163" t="s">
        <v>82</v>
      </c>
      <c r="AY89" s="19" t="s">
        <v>126</v>
      </c>
      <c r="BE89" s="164">
        <f>IF(N89="základní",J89,0)</f>
        <v>0</v>
      </c>
      <c r="BF89" s="164">
        <f>IF(N89="snížená",J89,0)</f>
        <v>0</v>
      </c>
      <c r="BG89" s="164">
        <f>IF(N89="zákl. přenesená",J89,0)</f>
        <v>0</v>
      </c>
      <c r="BH89" s="164">
        <f>IF(N89="sníž. přenesená",J89,0)</f>
        <v>0</v>
      </c>
      <c r="BI89" s="164">
        <f>IF(N89="nulová",J89,0)</f>
        <v>0</v>
      </c>
      <c r="BJ89" s="19" t="s">
        <v>82</v>
      </c>
      <c r="BK89" s="164">
        <f>ROUND(I89*H89,2)</f>
        <v>0</v>
      </c>
      <c r="BL89" s="19" t="s">
        <v>131</v>
      </c>
      <c r="BM89" s="163" t="s">
        <v>471</v>
      </c>
    </row>
    <row r="90" spans="1:47" s="2" customFormat="1" ht="19.5">
      <c r="A90" s="34"/>
      <c r="B90" s="35"/>
      <c r="C90" s="34"/>
      <c r="D90" s="165" t="s">
        <v>133</v>
      </c>
      <c r="E90" s="34"/>
      <c r="F90" s="166" t="s">
        <v>435</v>
      </c>
      <c r="G90" s="34"/>
      <c r="H90" s="34"/>
      <c r="I90" s="93"/>
      <c r="J90" s="34"/>
      <c r="K90" s="34"/>
      <c r="L90" s="35"/>
      <c r="M90" s="167"/>
      <c r="N90" s="168"/>
      <c r="O90" s="55"/>
      <c r="P90" s="55"/>
      <c r="Q90" s="55"/>
      <c r="R90" s="55"/>
      <c r="S90" s="55"/>
      <c r="T90" s="56"/>
      <c r="U90" s="34"/>
      <c r="V90" s="34"/>
      <c r="W90" s="34"/>
      <c r="X90" s="34"/>
      <c r="Y90" s="34"/>
      <c r="Z90" s="34"/>
      <c r="AA90" s="34"/>
      <c r="AB90" s="34"/>
      <c r="AC90" s="34"/>
      <c r="AD90" s="34"/>
      <c r="AE90" s="34"/>
      <c r="AT90" s="19" t="s">
        <v>133</v>
      </c>
      <c r="AU90" s="19" t="s">
        <v>82</v>
      </c>
    </row>
    <row r="91" spans="1:47" s="2" customFormat="1" ht="58.5">
      <c r="A91" s="34"/>
      <c r="B91" s="35"/>
      <c r="C91" s="34"/>
      <c r="D91" s="165" t="s">
        <v>135</v>
      </c>
      <c r="E91" s="34"/>
      <c r="F91" s="169" t="s">
        <v>164</v>
      </c>
      <c r="G91" s="34"/>
      <c r="H91" s="34"/>
      <c r="I91" s="93"/>
      <c r="J91" s="34"/>
      <c r="K91" s="34"/>
      <c r="L91" s="35"/>
      <c r="M91" s="167"/>
      <c r="N91" s="168"/>
      <c r="O91" s="55"/>
      <c r="P91" s="55"/>
      <c r="Q91" s="55"/>
      <c r="R91" s="55"/>
      <c r="S91" s="55"/>
      <c r="T91" s="56"/>
      <c r="U91" s="34"/>
      <c r="V91" s="34"/>
      <c r="W91" s="34"/>
      <c r="X91" s="34"/>
      <c r="Y91" s="34"/>
      <c r="Z91" s="34"/>
      <c r="AA91" s="34"/>
      <c r="AB91" s="34"/>
      <c r="AC91" s="34"/>
      <c r="AD91" s="34"/>
      <c r="AE91" s="34"/>
      <c r="AT91" s="19" t="s">
        <v>135</v>
      </c>
      <c r="AU91" s="19" t="s">
        <v>82</v>
      </c>
    </row>
    <row r="92" spans="1:65" s="2" customFormat="1" ht="16.5" customHeight="1">
      <c r="A92" s="34"/>
      <c r="B92" s="151"/>
      <c r="C92" s="152" t="s">
        <v>159</v>
      </c>
      <c r="D92" s="152" t="s">
        <v>127</v>
      </c>
      <c r="E92" s="153" t="s">
        <v>149</v>
      </c>
      <c r="F92" s="154" t="s">
        <v>150</v>
      </c>
      <c r="G92" s="155" t="s">
        <v>130</v>
      </c>
      <c r="H92" s="156">
        <v>14166.14</v>
      </c>
      <c r="I92" s="157"/>
      <c r="J92" s="158">
        <f>ROUND(I92*H92,2)</f>
        <v>0</v>
      </c>
      <c r="K92" s="154" t="s">
        <v>151</v>
      </c>
      <c r="L92" s="35"/>
      <c r="M92" s="159" t="s">
        <v>3</v>
      </c>
      <c r="N92" s="160" t="s">
        <v>45</v>
      </c>
      <c r="O92" s="55"/>
      <c r="P92" s="161">
        <f>O92*H92</f>
        <v>0</v>
      </c>
      <c r="Q92" s="161">
        <v>0</v>
      </c>
      <c r="R92" s="161">
        <f>Q92*H92</f>
        <v>0</v>
      </c>
      <c r="S92" s="161">
        <v>0</v>
      </c>
      <c r="T92" s="162">
        <f>S92*H92</f>
        <v>0</v>
      </c>
      <c r="U92" s="34"/>
      <c r="V92" s="34"/>
      <c r="W92" s="34"/>
      <c r="X92" s="34"/>
      <c r="Y92" s="34"/>
      <c r="Z92" s="34"/>
      <c r="AA92" s="34"/>
      <c r="AB92" s="34"/>
      <c r="AC92" s="34"/>
      <c r="AD92" s="34"/>
      <c r="AE92" s="34"/>
      <c r="AR92" s="163" t="s">
        <v>131</v>
      </c>
      <c r="AT92" s="163" t="s">
        <v>127</v>
      </c>
      <c r="AU92" s="163" t="s">
        <v>82</v>
      </c>
      <c r="AY92" s="19" t="s">
        <v>126</v>
      </c>
      <c r="BE92" s="164">
        <f>IF(N92="základní",J92,0)</f>
        <v>0</v>
      </c>
      <c r="BF92" s="164">
        <f>IF(N92="snížená",J92,0)</f>
        <v>0</v>
      </c>
      <c r="BG92" s="164">
        <f>IF(N92="zákl. přenesená",J92,0)</f>
        <v>0</v>
      </c>
      <c r="BH92" s="164">
        <f>IF(N92="sníž. přenesená",J92,0)</f>
        <v>0</v>
      </c>
      <c r="BI92" s="164">
        <f>IF(N92="nulová",J92,0)</f>
        <v>0</v>
      </c>
      <c r="BJ92" s="19" t="s">
        <v>82</v>
      </c>
      <c r="BK92" s="164">
        <f>ROUND(I92*H92,2)</f>
        <v>0</v>
      </c>
      <c r="BL92" s="19" t="s">
        <v>131</v>
      </c>
      <c r="BM92" s="163" t="s">
        <v>472</v>
      </c>
    </row>
    <row r="93" spans="1:47" s="2" customFormat="1" ht="11.25">
      <c r="A93" s="34"/>
      <c r="B93" s="35"/>
      <c r="C93" s="34"/>
      <c r="D93" s="165" t="s">
        <v>133</v>
      </c>
      <c r="E93" s="34"/>
      <c r="F93" s="166" t="s">
        <v>153</v>
      </c>
      <c r="G93" s="34"/>
      <c r="H93" s="34"/>
      <c r="I93" s="93"/>
      <c r="J93" s="34"/>
      <c r="K93" s="34"/>
      <c r="L93" s="35"/>
      <c r="M93" s="167"/>
      <c r="N93" s="168"/>
      <c r="O93" s="55"/>
      <c r="P93" s="55"/>
      <c r="Q93" s="55"/>
      <c r="R93" s="55"/>
      <c r="S93" s="55"/>
      <c r="T93" s="56"/>
      <c r="U93" s="34"/>
      <c r="V93" s="34"/>
      <c r="W93" s="34"/>
      <c r="X93" s="34"/>
      <c r="Y93" s="34"/>
      <c r="Z93" s="34"/>
      <c r="AA93" s="34"/>
      <c r="AB93" s="34"/>
      <c r="AC93" s="34"/>
      <c r="AD93" s="34"/>
      <c r="AE93" s="34"/>
      <c r="AT93" s="19" t="s">
        <v>133</v>
      </c>
      <c r="AU93" s="19" t="s">
        <v>82</v>
      </c>
    </row>
    <row r="94" spans="1:47" s="2" customFormat="1" ht="29.25">
      <c r="A94" s="34"/>
      <c r="B94" s="35"/>
      <c r="C94" s="34"/>
      <c r="D94" s="165" t="s">
        <v>135</v>
      </c>
      <c r="E94" s="34"/>
      <c r="F94" s="169" t="s">
        <v>136</v>
      </c>
      <c r="G94" s="34"/>
      <c r="H94" s="34"/>
      <c r="I94" s="93"/>
      <c r="J94" s="34"/>
      <c r="K94" s="34"/>
      <c r="L94" s="35"/>
      <c r="M94" s="167"/>
      <c r="N94" s="168"/>
      <c r="O94" s="55"/>
      <c r="P94" s="55"/>
      <c r="Q94" s="55"/>
      <c r="R94" s="55"/>
      <c r="S94" s="55"/>
      <c r="T94" s="56"/>
      <c r="U94" s="34"/>
      <c r="V94" s="34"/>
      <c r="W94" s="34"/>
      <c r="X94" s="34"/>
      <c r="Y94" s="34"/>
      <c r="Z94" s="34"/>
      <c r="AA94" s="34"/>
      <c r="AB94" s="34"/>
      <c r="AC94" s="34"/>
      <c r="AD94" s="34"/>
      <c r="AE94" s="34"/>
      <c r="AT94" s="19" t="s">
        <v>135</v>
      </c>
      <c r="AU94" s="19" t="s">
        <v>82</v>
      </c>
    </row>
    <row r="95" spans="2:51" s="14" customFormat="1" ht="11.25">
      <c r="B95" s="177"/>
      <c r="D95" s="165" t="s">
        <v>137</v>
      </c>
      <c r="E95" s="178" t="s">
        <v>3</v>
      </c>
      <c r="F95" s="179" t="s">
        <v>473</v>
      </c>
      <c r="H95" s="180">
        <v>14166.14</v>
      </c>
      <c r="I95" s="181"/>
      <c r="L95" s="177"/>
      <c r="M95" s="182"/>
      <c r="N95" s="183"/>
      <c r="O95" s="183"/>
      <c r="P95" s="183"/>
      <c r="Q95" s="183"/>
      <c r="R95" s="183"/>
      <c r="S95" s="183"/>
      <c r="T95" s="184"/>
      <c r="AT95" s="178" t="s">
        <v>137</v>
      </c>
      <c r="AU95" s="178" t="s">
        <v>82</v>
      </c>
      <c r="AV95" s="14" t="s">
        <v>84</v>
      </c>
      <c r="AW95" s="14" t="s">
        <v>35</v>
      </c>
      <c r="AX95" s="14" t="s">
        <v>74</v>
      </c>
      <c r="AY95" s="178" t="s">
        <v>126</v>
      </c>
    </row>
    <row r="96" spans="2:51" s="15" customFormat="1" ht="11.25">
      <c r="B96" s="185"/>
      <c r="D96" s="165" t="s">
        <v>137</v>
      </c>
      <c r="E96" s="186" t="s">
        <v>3</v>
      </c>
      <c r="F96" s="187" t="s">
        <v>148</v>
      </c>
      <c r="H96" s="188">
        <v>14166.14</v>
      </c>
      <c r="I96" s="189"/>
      <c r="L96" s="185"/>
      <c r="M96" s="190"/>
      <c r="N96" s="191"/>
      <c r="O96" s="191"/>
      <c r="P96" s="191"/>
      <c r="Q96" s="191"/>
      <c r="R96" s="191"/>
      <c r="S96" s="191"/>
      <c r="T96" s="192"/>
      <c r="AT96" s="186" t="s">
        <v>137</v>
      </c>
      <c r="AU96" s="186" t="s">
        <v>82</v>
      </c>
      <c r="AV96" s="15" t="s">
        <v>131</v>
      </c>
      <c r="AW96" s="15" t="s">
        <v>35</v>
      </c>
      <c r="AX96" s="15" t="s">
        <v>82</v>
      </c>
      <c r="AY96" s="186" t="s">
        <v>126</v>
      </c>
    </row>
    <row r="97" spans="1:65" s="2" customFormat="1" ht="16.5" customHeight="1">
      <c r="A97" s="34"/>
      <c r="B97" s="151"/>
      <c r="C97" s="152" t="s">
        <v>131</v>
      </c>
      <c r="D97" s="152" t="s">
        <v>127</v>
      </c>
      <c r="E97" s="153" t="s">
        <v>128</v>
      </c>
      <c r="F97" s="154" t="s">
        <v>129</v>
      </c>
      <c r="G97" s="155" t="s">
        <v>130</v>
      </c>
      <c r="H97" s="156">
        <v>708.307</v>
      </c>
      <c r="I97" s="157"/>
      <c r="J97" s="158">
        <f>ROUND(I97*H97,2)</f>
        <v>0</v>
      </c>
      <c r="K97" s="154" t="s">
        <v>151</v>
      </c>
      <c r="L97" s="35"/>
      <c r="M97" s="159" t="s">
        <v>3</v>
      </c>
      <c r="N97" s="160" t="s">
        <v>45</v>
      </c>
      <c r="O97" s="55"/>
      <c r="P97" s="161">
        <f>O97*H97</f>
        <v>0</v>
      </c>
      <c r="Q97" s="161">
        <v>0</v>
      </c>
      <c r="R97" s="161">
        <f>Q97*H97</f>
        <v>0</v>
      </c>
      <c r="S97" s="161">
        <v>0</v>
      </c>
      <c r="T97" s="162">
        <f>S97*H97</f>
        <v>0</v>
      </c>
      <c r="U97" s="34"/>
      <c r="V97" s="34"/>
      <c r="W97" s="34"/>
      <c r="X97" s="34"/>
      <c r="Y97" s="34"/>
      <c r="Z97" s="34"/>
      <c r="AA97" s="34"/>
      <c r="AB97" s="34"/>
      <c r="AC97" s="34"/>
      <c r="AD97" s="34"/>
      <c r="AE97" s="34"/>
      <c r="AR97" s="163" t="s">
        <v>131</v>
      </c>
      <c r="AT97" s="163" t="s">
        <v>127</v>
      </c>
      <c r="AU97" s="163" t="s">
        <v>82</v>
      </c>
      <c r="AY97" s="19" t="s">
        <v>126</v>
      </c>
      <c r="BE97" s="164">
        <f>IF(N97="základní",J97,0)</f>
        <v>0</v>
      </c>
      <c r="BF97" s="164">
        <f>IF(N97="snížená",J97,0)</f>
        <v>0</v>
      </c>
      <c r="BG97" s="164">
        <f>IF(N97="zákl. přenesená",J97,0)</f>
        <v>0</v>
      </c>
      <c r="BH97" s="164">
        <f>IF(N97="sníž. přenesená",J97,0)</f>
        <v>0</v>
      </c>
      <c r="BI97" s="164">
        <f>IF(N97="nulová",J97,0)</f>
        <v>0</v>
      </c>
      <c r="BJ97" s="19" t="s">
        <v>82</v>
      </c>
      <c r="BK97" s="164">
        <f>ROUND(I97*H97,2)</f>
        <v>0</v>
      </c>
      <c r="BL97" s="19" t="s">
        <v>131</v>
      </c>
      <c r="BM97" s="163" t="s">
        <v>474</v>
      </c>
    </row>
    <row r="98" spans="1:47" s="2" customFormat="1" ht="11.25">
      <c r="A98" s="34"/>
      <c r="B98" s="35"/>
      <c r="C98" s="34"/>
      <c r="D98" s="165" t="s">
        <v>133</v>
      </c>
      <c r="E98" s="34"/>
      <c r="F98" s="166" t="s">
        <v>134</v>
      </c>
      <c r="G98" s="34"/>
      <c r="H98" s="34"/>
      <c r="I98" s="93"/>
      <c r="J98" s="34"/>
      <c r="K98" s="34"/>
      <c r="L98" s="35"/>
      <c r="M98" s="167"/>
      <c r="N98" s="168"/>
      <c r="O98" s="55"/>
      <c r="P98" s="55"/>
      <c r="Q98" s="55"/>
      <c r="R98" s="55"/>
      <c r="S98" s="55"/>
      <c r="T98" s="56"/>
      <c r="U98" s="34"/>
      <c r="V98" s="34"/>
      <c r="W98" s="34"/>
      <c r="X98" s="34"/>
      <c r="Y98" s="34"/>
      <c r="Z98" s="34"/>
      <c r="AA98" s="34"/>
      <c r="AB98" s="34"/>
      <c r="AC98" s="34"/>
      <c r="AD98" s="34"/>
      <c r="AE98" s="34"/>
      <c r="AT98" s="19" t="s">
        <v>133</v>
      </c>
      <c r="AU98" s="19" t="s">
        <v>82</v>
      </c>
    </row>
    <row r="99" spans="1:47" s="2" customFormat="1" ht="29.25">
      <c r="A99" s="34"/>
      <c r="B99" s="35"/>
      <c r="C99" s="34"/>
      <c r="D99" s="165" t="s">
        <v>135</v>
      </c>
      <c r="E99" s="34"/>
      <c r="F99" s="169" t="s">
        <v>136</v>
      </c>
      <c r="G99" s="34"/>
      <c r="H99" s="34"/>
      <c r="I99" s="93"/>
      <c r="J99" s="34"/>
      <c r="K99" s="34"/>
      <c r="L99" s="35"/>
      <c r="M99" s="167"/>
      <c r="N99" s="168"/>
      <c r="O99" s="55"/>
      <c r="P99" s="55"/>
      <c r="Q99" s="55"/>
      <c r="R99" s="55"/>
      <c r="S99" s="55"/>
      <c r="T99" s="56"/>
      <c r="U99" s="34"/>
      <c r="V99" s="34"/>
      <c r="W99" s="34"/>
      <c r="X99" s="34"/>
      <c r="Y99" s="34"/>
      <c r="Z99" s="34"/>
      <c r="AA99" s="34"/>
      <c r="AB99" s="34"/>
      <c r="AC99" s="34"/>
      <c r="AD99" s="34"/>
      <c r="AE99" s="34"/>
      <c r="AT99" s="19" t="s">
        <v>135</v>
      </c>
      <c r="AU99" s="19" t="s">
        <v>82</v>
      </c>
    </row>
    <row r="100" spans="2:51" s="14" customFormat="1" ht="11.25">
      <c r="B100" s="177"/>
      <c r="D100" s="165" t="s">
        <v>137</v>
      </c>
      <c r="E100" s="178" t="s">
        <v>3</v>
      </c>
      <c r="F100" s="179" t="s">
        <v>475</v>
      </c>
      <c r="H100" s="180">
        <v>708.307</v>
      </c>
      <c r="I100" s="181"/>
      <c r="L100" s="177"/>
      <c r="M100" s="182"/>
      <c r="N100" s="183"/>
      <c r="O100" s="183"/>
      <c r="P100" s="183"/>
      <c r="Q100" s="183"/>
      <c r="R100" s="183"/>
      <c r="S100" s="183"/>
      <c r="T100" s="184"/>
      <c r="AT100" s="178" t="s">
        <v>137</v>
      </c>
      <c r="AU100" s="178" t="s">
        <v>82</v>
      </c>
      <c r="AV100" s="14" t="s">
        <v>84</v>
      </c>
      <c r="AW100" s="14" t="s">
        <v>35</v>
      </c>
      <c r="AX100" s="14" t="s">
        <v>74</v>
      </c>
      <c r="AY100" s="178" t="s">
        <v>126</v>
      </c>
    </row>
    <row r="101" spans="2:51" s="15" customFormat="1" ht="11.25">
      <c r="B101" s="185"/>
      <c r="D101" s="165" t="s">
        <v>137</v>
      </c>
      <c r="E101" s="186" t="s">
        <v>3</v>
      </c>
      <c r="F101" s="187" t="s">
        <v>148</v>
      </c>
      <c r="H101" s="188">
        <v>708.307</v>
      </c>
      <c r="I101" s="189"/>
      <c r="L101" s="185"/>
      <c r="M101" s="190"/>
      <c r="N101" s="191"/>
      <c r="O101" s="191"/>
      <c r="P101" s="191"/>
      <c r="Q101" s="191"/>
      <c r="R101" s="191"/>
      <c r="S101" s="191"/>
      <c r="T101" s="192"/>
      <c r="AT101" s="186" t="s">
        <v>137</v>
      </c>
      <c r="AU101" s="186" t="s">
        <v>82</v>
      </c>
      <c r="AV101" s="15" t="s">
        <v>131</v>
      </c>
      <c r="AW101" s="15" t="s">
        <v>35</v>
      </c>
      <c r="AX101" s="15" t="s">
        <v>82</v>
      </c>
      <c r="AY101" s="186" t="s">
        <v>126</v>
      </c>
    </row>
    <row r="102" spans="2:63" s="12" customFormat="1" ht="22.9" customHeight="1">
      <c r="B102" s="140"/>
      <c r="D102" s="141" t="s">
        <v>73</v>
      </c>
      <c r="E102" s="193" t="s">
        <v>82</v>
      </c>
      <c r="F102" s="193" t="s">
        <v>195</v>
      </c>
      <c r="I102" s="143"/>
      <c r="J102" s="194">
        <f>BK102</f>
        <v>0</v>
      </c>
      <c r="L102" s="140"/>
      <c r="M102" s="145"/>
      <c r="N102" s="146"/>
      <c r="O102" s="146"/>
      <c r="P102" s="147">
        <f>SUM(P103:P108)</f>
        <v>0</v>
      </c>
      <c r="Q102" s="146"/>
      <c r="R102" s="147">
        <f>SUM(R103:R108)</f>
        <v>0</v>
      </c>
      <c r="S102" s="146"/>
      <c r="T102" s="148">
        <f>SUM(T103:T108)</f>
        <v>0</v>
      </c>
      <c r="AR102" s="141" t="s">
        <v>82</v>
      </c>
      <c r="AT102" s="149" t="s">
        <v>73</v>
      </c>
      <c r="AU102" s="149" t="s">
        <v>82</v>
      </c>
      <c r="AY102" s="141" t="s">
        <v>126</v>
      </c>
      <c r="BK102" s="150">
        <f>SUM(BK103:BK108)</f>
        <v>0</v>
      </c>
    </row>
    <row r="103" spans="1:65" s="2" customFormat="1" ht="16.5" customHeight="1">
      <c r="A103" s="34"/>
      <c r="B103" s="151"/>
      <c r="C103" s="152" t="s">
        <v>171</v>
      </c>
      <c r="D103" s="152" t="s">
        <v>127</v>
      </c>
      <c r="E103" s="153" t="s">
        <v>197</v>
      </c>
      <c r="F103" s="154" t="s">
        <v>198</v>
      </c>
      <c r="G103" s="155" t="s">
        <v>199</v>
      </c>
      <c r="H103" s="156">
        <v>30</v>
      </c>
      <c r="I103" s="157"/>
      <c r="J103" s="158">
        <f>ROUND(I103*H103,2)</f>
        <v>0</v>
      </c>
      <c r="K103" s="154" t="s">
        <v>151</v>
      </c>
      <c r="L103" s="35"/>
      <c r="M103" s="159" t="s">
        <v>3</v>
      </c>
      <c r="N103" s="160" t="s">
        <v>45</v>
      </c>
      <c r="O103" s="55"/>
      <c r="P103" s="161">
        <f>O103*H103</f>
        <v>0</v>
      </c>
      <c r="Q103" s="161">
        <v>0</v>
      </c>
      <c r="R103" s="161">
        <f>Q103*H103</f>
        <v>0</v>
      </c>
      <c r="S103" s="161">
        <v>0</v>
      </c>
      <c r="T103" s="162">
        <f>S103*H103</f>
        <v>0</v>
      </c>
      <c r="U103" s="34"/>
      <c r="V103" s="34"/>
      <c r="W103" s="34"/>
      <c r="X103" s="34"/>
      <c r="Y103" s="34"/>
      <c r="Z103" s="34"/>
      <c r="AA103" s="34"/>
      <c r="AB103" s="34"/>
      <c r="AC103" s="34"/>
      <c r="AD103" s="34"/>
      <c r="AE103" s="34"/>
      <c r="AR103" s="163" t="s">
        <v>131</v>
      </c>
      <c r="AT103" s="163" t="s">
        <v>127</v>
      </c>
      <c r="AU103" s="163" t="s">
        <v>84</v>
      </c>
      <c r="AY103" s="19" t="s">
        <v>126</v>
      </c>
      <c r="BE103" s="164">
        <f>IF(N103="základní",J103,0)</f>
        <v>0</v>
      </c>
      <c r="BF103" s="164">
        <f>IF(N103="snížená",J103,0)</f>
        <v>0</v>
      </c>
      <c r="BG103" s="164">
        <f>IF(N103="zákl. přenesená",J103,0)</f>
        <v>0</v>
      </c>
      <c r="BH103" s="164">
        <f>IF(N103="sníž. přenesená",J103,0)</f>
        <v>0</v>
      </c>
      <c r="BI103" s="164">
        <f>IF(N103="nulová",J103,0)</f>
        <v>0</v>
      </c>
      <c r="BJ103" s="19" t="s">
        <v>82</v>
      </c>
      <c r="BK103" s="164">
        <f>ROUND(I103*H103,2)</f>
        <v>0</v>
      </c>
      <c r="BL103" s="19" t="s">
        <v>131</v>
      </c>
      <c r="BM103" s="163" t="s">
        <v>476</v>
      </c>
    </row>
    <row r="104" spans="1:47" s="2" customFormat="1" ht="19.5">
      <c r="A104" s="34"/>
      <c r="B104" s="35"/>
      <c r="C104" s="34"/>
      <c r="D104" s="165" t="s">
        <v>133</v>
      </c>
      <c r="E104" s="34"/>
      <c r="F104" s="166" t="s">
        <v>201</v>
      </c>
      <c r="G104" s="34"/>
      <c r="H104" s="34"/>
      <c r="I104" s="93"/>
      <c r="J104" s="34"/>
      <c r="K104" s="34"/>
      <c r="L104" s="35"/>
      <c r="M104" s="167"/>
      <c r="N104" s="168"/>
      <c r="O104" s="55"/>
      <c r="P104" s="55"/>
      <c r="Q104" s="55"/>
      <c r="R104" s="55"/>
      <c r="S104" s="55"/>
      <c r="T104" s="56"/>
      <c r="U104" s="34"/>
      <c r="V104" s="34"/>
      <c r="W104" s="34"/>
      <c r="X104" s="34"/>
      <c r="Y104" s="34"/>
      <c r="Z104" s="34"/>
      <c r="AA104" s="34"/>
      <c r="AB104" s="34"/>
      <c r="AC104" s="34"/>
      <c r="AD104" s="34"/>
      <c r="AE104" s="34"/>
      <c r="AT104" s="19" t="s">
        <v>133</v>
      </c>
      <c r="AU104" s="19" t="s">
        <v>84</v>
      </c>
    </row>
    <row r="105" spans="1:47" s="2" customFormat="1" ht="78">
      <c r="A105" s="34"/>
      <c r="B105" s="35"/>
      <c r="C105" s="34"/>
      <c r="D105" s="165" t="s">
        <v>135</v>
      </c>
      <c r="E105" s="34"/>
      <c r="F105" s="169" t="s">
        <v>202</v>
      </c>
      <c r="G105" s="34"/>
      <c r="H105" s="34"/>
      <c r="I105" s="93"/>
      <c r="J105" s="34"/>
      <c r="K105" s="34"/>
      <c r="L105" s="35"/>
      <c r="M105" s="167"/>
      <c r="N105" s="168"/>
      <c r="O105" s="55"/>
      <c r="P105" s="55"/>
      <c r="Q105" s="55"/>
      <c r="R105" s="55"/>
      <c r="S105" s="55"/>
      <c r="T105" s="56"/>
      <c r="U105" s="34"/>
      <c r="V105" s="34"/>
      <c r="W105" s="34"/>
      <c r="X105" s="34"/>
      <c r="Y105" s="34"/>
      <c r="Z105" s="34"/>
      <c r="AA105" s="34"/>
      <c r="AB105" s="34"/>
      <c r="AC105" s="34"/>
      <c r="AD105" s="34"/>
      <c r="AE105" s="34"/>
      <c r="AT105" s="19" t="s">
        <v>135</v>
      </c>
      <c r="AU105" s="19" t="s">
        <v>84</v>
      </c>
    </row>
    <row r="106" spans="1:65" s="2" customFormat="1" ht="16.5" customHeight="1">
      <c r="A106" s="34"/>
      <c r="B106" s="151"/>
      <c r="C106" s="152" t="s">
        <v>177</v>
      </c>
      <c r="D106" s="152" t="s">
        <v>127</v>
      </c>
      <c r="E106" s="153" t="s">
        <v>477</v>
      </c>
      <c r="F106" s="154" t="s">
        <v>478</v>
      </c>
      <c r="G106" s="155" t="s">
        <v>440</v>
      </c>
      <c r="H106" s="156">
        <v>50</v>
      </c>
      <c r="I106" s="157"/>
      <c r="J106" s="158">
        <f>ROUND(I106*H106,2)</f>
        <v>0</v>
      </c>
      <c r="K106" s="154" t="s">
        <v>151</v>
      </c>
      <c r="L106" s="35"/>
      <c r="M106" s="159" t="s">
        <v>3</v>
      </c>
      <c r="N106" s="160" t="s">
        <v>45</v>
      </c>
      <c r="O106" s="55"/>
      <c r="P106" s="161">
        <f>O106*H106</f>
        <v>0</v>
      </c>
      <c r="Q106" s="161">
        <v>0</v>
      </c>
      <c r="R106" s="161">
        <f>Q106*H106</f>
        <v>0</v>
      </c>
      <c r="S106" s="161">
        <v>0</v>
      </c>
      <c r="T106" s="162">
        <f>S106*H106</f>
        <v>0</v>
      </c>
      <c r="U106" s="34"/>
      <c r="V106" s="34"/>
      <c r="W106" s="34"/>
      <c r="X106" s="34"/>
      <c r="Y106" s="34"/>
      <c r="Z106" s="34"/>
      <c r="AA106" s="34"/>
      <c r="AB106" s="34"/>
      <c r="AC106" s="34"/>
      <c r="AD106" s="34"/>
      <c r="AE106" s="34"/>
      <c r="AR106" s="163" t="s">
        <v>131</v>
      </c>
      <c r="AT106" s="163" t="s">
        <v>127</v>
      </c>
      <c r="AU106" s="163" t="s">
        <v>84</v>
      </c>
      <c r="AY106" s="19" t="s">
        <v>126</v>
      </c>
      <c r="BE106" s="164">
        <f>IF(N106="základní",J106,0)</f>
        <v>0</v>
      </c>
      <c r="BF106" s="164">
        <f>IF(N106="snížená",J106,0)</f>
        <v>0</v>
      </c>
      <c r="BG106" s="164">
        <f>IF(N106="zákl. přenesená",J106,0)</f>
        <v>0</v>
      </c>
      <c r="BH106" s="164">
        <f>IF(N106="sníž. přenesená",J106,0)</f>
        <v>0</v>
      </c>
      <c r="BI106" s="164">
        <f>IF(N106="nulová",J106,0)</f>
        <v>0</v>
      </c>
      <c r="BJ106" s="19" t="s">
        <v>82</v>
      </c>
      <c r="BK106" s="164">
        <f>ROUND(I106*H106,2)</f>
        <v>0</v>
      </c>
      <c r="BL106" s="19" t="s">
        <v>131</v>
      </c>
      <c r="BM106" s="163" t="s">
        <v>479</v>
      </c>
    </row>
    <row r="107" spans="1:47" s="2" customFormat="1" ht="11.25">
      <c r="A107" s="34"/>
      <c r="B107" s="35"/>
      <c r="C107" s="34"/>
      <c r="D107" s="165" t="s">
        <v>133</v>
      </c>
      <c r="E107" s="34"/>
      <c r="F107" s="166" t="s">
        <v>480</v>
      </c>
      <c r="G107" s="34"/>
      <c r="H107" s="34"/>
      <c r="I107" s="93"/>
      <c r="J107" s="34"/>
      <c r="K107" s="34"/>
      <c r="L107" s="35"/>
      <c r="M107" s="167"/>
      <c r="N107" s="168"/>
      <c r="O107" s="55"/>
      <c r="P107" s="55"/>
      <c r="Q107" s="55"/>
      <c r="R107" s="55"/>
      <c r="S107" s="55"/>
      <c r="T107" s="56"/>
      <c r="U107" s="34"/>
      <c r="V107" s="34"/>
      <c r="W107" s="34"/>
      <c r="X107" s="34"/>
      <c r="Y107" s="34"/>
      <c r="Z107" s="34"/>
      <c r="AA107" s="34"/>
      <c r="AB107" s="34"/>
      <c r="AC107" s="34"/>
      <c r="AD107" s="34"/>
      <c r="AE107" s="34"/>
      <c r="AT107" s="19" t="s">
        <v>133</v>
      </c>
      <c r="AU107" s="19" t="s">
        <v>84</v>
      </c>
    </row>
    <row r="108" spans="1:47" s="2" customFormat="1" ht="68.25">
      <c r="A108" s="34"/>
      <c r="B108" s="35"/>
      <c r="C108" s="34"/>
      <c r="D108" s="165" t="s">
        <v>135</v>
      </c>
      <c r="E108" s="34"/>
      <c r="F108" s="169" t="s">
        <v>443</v>
      </c>
      <c r="G108" s="34"/>
      <c r="H108" s="34"/>
      <c r="I108" s="93"/>
      <c r="J108" s="34"/>
      <c r="K108" s="34"/>
      <c r="L108" s="35"/>
      <c r="M108" s="167"/>
      <c r="N108" s="168"/>
      <c r="O108" s="55"/>
      <c r="P108" s="55"/>
      <c r="Q108" s="55"/>
      <c r="R108" s="55"/>
      <c r="S108" s="55"/>
      <c r="T108" s="56"/>
      <c r="U108" s="34"/>
      <c r="V108" s="34"/>
      <c r="W108" s="34"/>
      <c r="X108" s="34"/>
      <c r="Y108" s="34"/>
      <c r="Z108" s="34"/>
      <c r="AA108" s="34"/>
      <c r="AB108" s="34"/>
      <c r="AC108" s="34"/>
      <c r="AD108" s="34"/>
      <c r="AE108" s="34"/>
      <c r="AT108" s="19" t="s">
        <v>135</v>
      </c>
      <c r="AU108" s="19" t="s">
        <v>84</v>
      </c>
    </row>
    <row r="109" spans="2:63" s="12" customFormat="1" ht="22.9" customHeight="1">
      <c r="B109" s="140"/>
      <c r="D109" s="141" t="s">
        <v>73</v>
      </c>
      <c r="E109" s="193" t="s">
        <v>196</v>
      </c>
      <c r="F109" s="193" t="s">
        <v>207</v>
      </c>
      <c r="I109" s="143"/>
      <c r="J109" s="194">
        <f>BK109</f>
        <v>0</v>
      </c>
      <c r="L109" s="140"/>
      <c r="M109" s="145"/>
      <c r="N109" s="146"/>
      <c r="O109" s="146"/>
      <c r="P109" s="147">
        <f>SUM(P110:P129)</f>
        <v>0</v>
      </c>
      <c r="Q109" s="146"/>
      <c r="R109" s="147">
        <f>SUM(R110:R129)</f>
        <v>0</v>
      </c>
      <c r="S109" s="146"/>
      <c r="T109" s="148">
        <f>SUM(T110:T129)</f>
        <v>708.3072</v>
      </c>
      <c r="AR109" s="141" t="s">
        <v>82</v>
      </c>
      <c r="AT109" s="149" t="s">
        <v>73</v>
      </c>
      <c r="AU109" s="149" t="s">
        <v>82</v>
      </c>
      <c r="AY109" s="141" t="s">
        <v>126</v>
      </c>
      <c r="BK109" s="150">
        <f>SUM(BK110:BK129)</f>
        <v>0</v>
      </c>
    </row>
    <row r="110" spans="1:65" s="2" customFormat="1" ht="16.5" customHeight="1">
      <c r="A110" s="34"/>
      <c r="B110" s="151"/>
      <c r="C110" s="152" t="s">
        <v>184</v>
      </c>
      <c r="D110" s="152" t="s">
        <v>127</v>
      </c>
      <c r="E110" s="153" t="s">
        <v>481</v>
      </c>
      <c r="F110" s="154" t="s">
        <v>482</v>
      </c>
      <c r="G110" s="155" t="s">
        <v>260</v>
      </c>
      <c r="H110" s="156">
        <v>295.128</v>
      </c>
      <c r="I110" s="157"/>
      <c r="J110" s="158">
        <f>ROUND(I110*H110,2)</f>
        <v>0</v>
      </c>
      <c r="K110" s="154" t="s">
        <v>151</v>
      </c>
      <c r="L110" s="35"/>
      <c r="M110" s="159" t="s">
        <v>3</v>
      </c>
      <c r="N110" s="160" t="s">
        <v>45</v>
      </c>
      <c r="O110" s="55"/>
      <c r="P110" s="161">
        <f>O110*H110</f>
        <v>0</v>
      </c>
      <c r="Q110" s="161">
        <v>0</v>
      </c>
      <c r="R110" s="161">
        <f>Q110*H110</f>
        <v>0</v>
      </c>
      <c r="S110" s="161">
        <v>2.4</v>
      </c>
      <c r="T110" s="162">
        <f>S110*H110</f>
        <v>708.3072</v>
      </c>
      <c r="U110" s="34"/>
      <c r="V110" s="34"/>
      <c r="W110" s="34"/>
      <c r="X110" s="34"/>
      <c r="Y110" s="34"/>
      <c r="Z110" s="34"/>
      <c r="AA110" s="34"/>
      <c r="AB110" s="34"/>
      <c r="AC110" s="34"/>
      <c r="AD110" s="34"/>
      <c r="AE110" s="34"/>
      <c r="AR110" s="163" t="s">
        <v>131</v>
      </c>
      <c r="AT110" s="163" t="s">
        <v>127</v>
      </c>
      <c r="AU110" s="163" t="s">
        <v>84</v>
      </c>
      <c r="AY110" s="19" t="s">
        <v>126</v>
      </c>
      <c r="BE110" s="164">
        <f>IF(N110="základní",J110,0)</f>
        <v>0</v>
      </c>
      <c r="BF110" s="164">
        <f>IF(N110="snížená",J110,0)</f>
        <v>0</v>
      </c>
      <c r="BG110" s="164">
        <f>IF(N110="zákl. přenesená",J110,0)</f>
        <v>0</v>
      </c>
      <c r="BH110" s="164">
        <f>IF(N110="sníž. přenesená",J110,0)</f>
        <v>0</v>
      </c>
      <c r="BI110" s="164">
        <f>IF(N110="nulová",J110,0)</f>
        <v>0</v>
      </c>
      <c r="BJ110" s="19" t="s">
        <v>82</v>
      </c>
      <c r="BK110" s="164">
        <f>ROUND(I110*H110,2)</f>
        <v>0</v>
      </c>
      <c r="BL110" s="19" t="s">
        <v>131</v>
      </c>
      <c r="BM110" s="163" t="s">
        <v>483</v>
      </c>
    </row>
    <row r="111" spans="1:47" s="2" customFormat="1" ht="11.25">
      <c r="A111" s="34"/>
      <c r="B111" s="35"/>
      <c r="C111" s="34"/>
      <c r="D111" s="165" t="s">
        <v>133</v>
      </c>
      <c r="E111" s="34"/>
      <c r="F111" s="166" t="s">
        <v>484</v>
      </c>
      <c r="G111" s="34"/>
      <c r="H111" s="34"/>
      <c r="I111" s="93"/>
      <c r="J111" s="34"/>
      <c r="K111" s="34"/>
      <c r="L111" s="35"/>
      <c r="M111" s="167"/>
      <c r="N111" s="168"/>
      <c r="O111" s="55"/>
      <c r="P111" s="55"/>
      <c r="Q111" s="55"/>
      <c r="R111" s="55"/>
      <c r="S111" s="55"/>
      <c r="T111" s="56"/>
      <c r="U111" s="34"/>
      <c r="V111" s="34"/>
      <c r="W111" s="34"/>
      <c r="X111" s="34"/>
      <c r="Y111" s="34"/>
      <c r="Z111" s="34"/>
      <c r="AA111" s="34"/>
      <c r="AB111" s="34"/>
      <c r="AC111" s="34"/>
      <c r="AD111" s="34"/>
      <c r="AE111" s="34"/>
      <c r="AT111" s="19" t="s">
        <v>133</v>
      </c>
      <c r="AU111" s="19" t="s">
        <v>84</v>
      </c>
    </row>
    <row r="112" spans="2:51" s="13" customFormat="1" ht="11.25">
      <c r="B112" s="170"/>
      <c r="D112" s="165" t="s">
        <v>137</v>
      </c>
      <c r="E112" s="171" t="s">
        <v>3</v>
      </c>
      <c r="F112" s="172" t="s">
        <v>485</v>
      </c>
      <c r="H112" s="171" t="s">
        <v>3</v>
      </c>
      <c r="I112" s="173"/>
      <c r="L112" s="170"/>
      <c r="M112" s="174"/>
      <c r="N112" s="175"/>
      <c r="O112" s="175"/>
      <c r="P112" s="175"/>
      <c r="Q112" s="175"/>
      <c r="R112" s="175"/>
      <c r="S112" s="175"/>
      <c r="T112" s="176"/>
      <c r="AT112" s="171" t="s">
        <v>137</v>
      </c>
      <c r="AU112" s="171" t="s">
        <v>84</v>
      </c>
      <c r="AV112" s="13" t="s">
        <v>82</v>
      </c>
      <c r="AW112" s="13" t="s">
        <v>35</v>
      </c>
      <c r="AX112" s="13" t="s">
        <v>74</v>
      </c>
      <c r="AY112" s="171" t="s">
        <v>126</v>
      </c>
    </row>
    <row r="113" spans="2:51" s="14" customFormat="1" ht="11.25">
      <c r="B113" s="177"/>
      <c r="D113" s="165" t="s">
        <v>137</v>
      </c>
      <c r="E113" s="178" t="s">
        <v>3</v>
      </c>
      <c r="F113" s="179" t="s">
        <v>486</v>
      </c>
      <c r="H113" s="180">
        <v>10.08</v>
      </c>
      <c r="I113" s="181"/>
      <c r="L113" s="177"/>
      <c r="M113" s="182"/>
      <c r="N113" s="183"/>
      <c r="O113" s="183"/>
      <c r="P113" s="183"/>
      <c r="Q113" s="183"/>
      <c r="R113" s="183"/>
      <c r="S113" s="183"/>
      <c r="T113" s="184"/>
      <c r="AT113" s="178" t="s">
        <v>137</v>
      </c>
      <c r="AU113" s="178" t="s">
        <v>84</v>
      </c>
      <c r="AV113" s="14" t="s">
        <v>84</v>
      </c>
      <c r="AW113" s="14" t="s">
        <v>35</v>
      </c>
      <c r="AX113" s="14" t="s">
        <v>74</v>
      </c>
      <c r="AY113" s="178" t="s">
        <v>126</v>
      </c>
    </row>
    <row r="114" spans="2:51" s="14" customFormat="1" ht="11.25">
      <c r="B114" s="177"/>
      <c r="D114" s="165" t="s">
        <v>137</v>
      </c>
      <c r="E114" s="178" t="s">
        <v>3</v>
      </c>
      <c r="F114" s="179" t="s">
        <v>487</v>
      </c>
      <c r="H114" s="180">
        <v>5.76</v>
      </c>
      <c r="I114" s="181"/>
      <c r="L114" s="177"/>
      <c r="M114" s="182"/>
      <c r="N114" s="183"/>
      <c r="O114" s="183"/>
      <c r="P114" s="183"/>
      <c r="Q114" s="183"/>
      <c r="R114" s="183"/>
      <c r="S114" s="183"/>
      <c r="T114" s="184"/>
      <c r="AT114" s="178" t="s">
        <v>137</v>
      </c>
      <c r="AU114" s="178" t="s">
        <v>84</v>
      </c>
      <c r="AV114" s="14" t="s">
        <v>84</v>
      </c>
      <c r="AW114" s="14" t="s">
        <v>35</v>
      </c>
      <c r="AX114" s="14" t="s">
        <v>74</v>
      </c>
      <c r="AY114" s="178" t="s">
        <v>126</v>
      </c>
    </row>
    <row r="115" spans="2:51" s="14" customFormat="1" ht="11.25">
      <c r="B115" s="177"/>
      <c r="D115" s="165" t="s">
        <v>137</v>
      </c>
      <c r="E115" s="178" t="s">
        <v>3</v>
      </c>
      <c r="F115" s="179" t="s">
        <v>488</v>
      </c>
      <c r="H115" s="180">
        <v>5.6</v>
      </c>
      <c r="I115" s="181"/>
      <c r="L115" s="177"/>
      <c r="M115" s="182"/>
      <c r="N115" s="183"/>
      <c r="O115" s="183"/>
      <c r="P115" s="183"/>
      <c r="Q115" s="183"/>
      <c r="R115" s="183"/>
      <c r="S115" s="183"/>
      <c r="T115" s="184"/>
      <c r="AT115" s="178" t="s">
        <v>137</v>
      </c>
      <c r="AU115" s="178" t="s">
        <v>84</v>
      </c>
      <c r="AV115" s="14" t="s">
        <v>84</v>
      </c>
      <c r="AW115" s="14" t="s">
        <v>35</v>
      </c>
      <c r="AX115" s="14" t="s">
        <v>74</v>
      </c>
      <c r="AY115" s="178" t="s">
        <v>126</v>
      </c>
    </row>
    <row r="116" spans="2:51" s="14" customFormat="1" ht="11.25">
      <c r="B116" s="177"/>
      <c r="D116" s="165" t="s">
        <v>137</v>
      </c>
      <c r="E116" s="178" t="s">
        <v>3</v>
      </c>
      <c r="F116" s="179" t="s">
        <v>489</v>
      </c>
      <c r="H116" s="180">
        <v>42.88</v>
      </c>
      <c r="I116" s="181"/>
      <c r="L116" s="177"/>
      <c r="M116" s="182"/>
      <c r="N116" s="183"/>
      <c r="O116" s="183"/>
      <c r="P116" s="183"/>
      <c r="Q116" s="183"/>
      <c r="R116" s="183"/>
      <c r="S116" s="183"/>
      <c r="T116" s="184"/>
      <c r="AT116" s="178" t="s">
        <v>137</v>
      </c>
      <c r="AU116" s="178" t="s">
        <v>84</v>
      </c>
      <c r="AV116" s="14" t="s">
        <v>84</v>
      </c>
      <c r="AW116" s="14" t="s">
        <v>35</v>
      </c>
      <c r="AX116" s="14" t="s">
        <v>74</v>
      </c>
      <c r="AY116" s="178" t="s">
        <v>126</v>
      </c>
    </row>
    <row r="117" spans="2:51" s="16" customFormat="1" ht="11.25">
      <c r="B117" s="195"/>
      <c r="D117" s="165" t="s">
        <v>137</v>
      </c>
      <c r="E117" s="196" t="s">
        <v>3</v>
      </c>
      <c r="F117" s="197" t="s">
        <v>277</v>
      </c>
      <c r="H117" s="198">
        <v>64.32</v>
      </c>
      <c r="I117" s="199"/>
      <c r="L117" s="195"/>
      <c r="M117" s="200"/>
      <c r="N117" s="201"/>
      <c r="O117" s="201"/>
      <c r="P117" s="201"/>
      <c r="Q117" s="201"/>
      <c r="R117" s="201"/>
      <c r="S117" s="201"/>
      <c r="T117" s="202"/>
      <c r="AT117" s="196" t="s">
        <v>137</v>
      </c>
      <c r="AU117" s="196" t="s">
        <v>84</v>
      </c>
      <c r="AV117" s="16" t="s">
        <v>159</v>
      </c>
      <c r="AW117" s="16" t="s">
        <v>35</v>
      </c>
      <c r="AX117" s="16" t="s">
        <v>74</v>
      </c>
      <c r="AY117" s="196" t="s">
        <v>126</v>
      </c>
    </row>
    <row r="118" spans="2:51" s="13" customFormat="1" ht="11.25">
      <c r="B118" s="170"/>
      <c r="D118" s="165" t="s">
        <v>137</v>
      </c>
      <c r="E118" s="171" t="s">
        <v>3</v>
      </c>
      <c r="F118" s="172" t="s">
        <v>490</v>
      </c>
      <c r="H118" s="171" t="s">
        <v>3</v>
      </c>
      <c r="I118" s="173"/>
      <c r="L118" s="170"/>
      <c r="M118" s="174"/>
      <c r="N118" s="175"/>
      <c r="O118" s="175"/>
      <c r="P118" s="175"/>
      <c r="Q118" s="175"/>
      <c r="R118" s="175"/>
      <c r="S118" s="175"/>
      <c r="T118" s="176"/>
      <c r="AT118" s="171" t="s">
        <v>137</v>
      </c>
      <c r="AU118" s="171" t="s">
        <v>84</v>
      </c>
      <c r="AV118" s="13" t="s">
        <v>82</v>
      </c>
      <c r="AW118" s="13" t="s">
        <v>35</v>
      </c>
      <c r="AX118" s="13" t="s">
        <v>74</v>
      </c>
      <c r="AY118" s="171" t="s">
        <v>126</v>
      </c>
    </row>
    <row r="119" spans="2:51" s="14" customFormat="1" ht="11.25">
      <c r="B119" s="177"/>
      <c r="D119" s="165" t="s">
        <v>137</v>
      </c>
      <c r="E119" s="178" t="s">
        <v>3</v>
      </c>
      <c r="F119" s="179" t="s">
        <v>491</v>
      </c>
      <c r="H119" s="180">
        <v>32.64</v>
      </c>
      <c r="I119" s="181"/>
      <c r="L119" s="177"/>
      <c r="M119" s="182"/>
      <c r="N119" s="183"/>
      <c r="O119" s="183"/>
      <c r="P119" s="183"/>
      <c r="Q119" s="183"/>
      <c r="R119" s="183"/>
      <c r="S119" s="183"/>
      <c r="T119" s="184"/>
      <c r="AT119" s="178" t="s">
        <v>137</v>
      </c>
      <c r="AU119" s="178" t="s">
        <v>84</v>
      </c>
      <c r="AV119" s="14" t="s">
        <v>84</v>
      </c>
      <c r="AW119" s="14" t="s">
        <v>35</v>
      </c>
      <c r="AX119" s="14" t="s">
        <v>74</v>
      </c>
      <c r="AY119" s="178" t="s">
        <v>126</v>
      </c>
    </row>
    <row r="120" spans="2:51" s="14" customFormat="1" ht="11.25">
      <c r="B120" s="177"/>
      <c r="D120" s="165" t="s">
        <v>137</v>
      </c>
      <c r="E120" s="178" t="s">
        <v>3</v>
      </c>
      <c r="F120" s="179" t="s">
        <v>492</v>
      </c>
      <c r="H120" s="180">
        <v>8.832</v>
      </c>
      <c r="I120" s="181"/>
      <c r="L120" s="177"/>
      <c r="M120" s="182"/>
      <c r="N120" s="183"/>
      <c r="O120" s="183"/>
      <c r="P120" s="183"/>
      <c r="Q120" s="183"/>
      <c r="R120" s="183"/>
      <c r="S120" s="183"/>
      <c r="T120" s="184"/>
      <c r="AT120" s="178" t="s">
        <v>137</v>
      </c>
      <c r="AU120" s="178" t="s">
        <v>84</v>
      </c>
      <c r="AV120" s="14" t="s">
        <v>84</v>
      </c>
      <c r="AW120" s="14" t="s">
        <v>35</v>
      </c>
      <c r="AX120" s="14" t="s">
        <v>74</v>
      </c>
      <c r="AY120" s="178" t="s">
        <v>126</v>
      </c>
    </row>
    <row r="121" spans="2:51" s="14" customFormat="1" ht="11.25">
      <c r="B121" s="177"/>
      <c r="D121" s="165" t="s">
        <v>137</v>
      </c>
      <c r="E121" s="178" t="s">
        <v>3</v>
      </c>
      <c r="F121" s="179" t="s">
        <v>493</v>
      </c>
      <c r="H121" s="180">
        <v>46.92</v>
      </c>
      <c r="I121" s="181"/>
      <c r="L121" s="177"/>
      <c r="M121" s="182"/>
      <c r="N121" s="183"/>
      <c r="O121" s="183"/>
      <c r="P121" s="183"/>
      <c r="Q121" s="183"/>
      <c r="R121" s="183"/>
      <c r="S121" s="183"/>
      <c r="T121" s="184"/>
      <c r="AT121" s="178" t="s">
        <v>137</v>
      </c>
      <c r="AU121" s="178" t="s">
        <v>84</v>
      </c>
      <c r="AV121" s="14" t="s">
        <v>84</v>
      </c>
      <c r="AW121" s="14" t="s">
        <v>35</v>
      </c>
      <c r="AX121" s="14" t="s">
        <v>74</v>
      </c>
      <c r="AY121" s="178" t="s">
        <v>126</v>
      </c>
    </row>
    <row r="122" spans="2:51" s="16" customFormat="1" ht="11.25">
      <c r="B122" s="195"/>
      <c r="D122" s="165" t="s">
        <v>137</v>
      </c>
      <c r="E122" s="196" t="s">
        <v>3</v>
      </c>
      <c r="F122" s="197" t="s">
        <v>277</v>
      </c>
      <c r="H122" s="198">
        <v>88.392</v>
      </c>
      <c r="I122" s="199"/>
      <c r="L122" s="195"/>
      <c r="M122" s="200"/>
      <c r="N122" s="201"/>
      <c r="O122" s="201"/>
      <c r="P122" s="201"/>
      <c r="Q122" s="201"/>
      <c r="R122" s="201"/>
      <c r="S122" s="201"/>
      <c r="T122" s="202"/>
      <c r="AT122" s="196" t="s">
        <v>137</v>
      </c>
      <c r="AU122" s="196" t="s">
        <v>84</v>
      </c>
      <c r="AV122" s="16" t="s">
        <v>159</v>
      </c>
      <c r="AW122" s="16" t="s">
        <v>35</v>
      </c>
      <c r="AX122" s="16" t="s">
        <v>74</v>
      </c>
      <c r="AY122" s="196" t="s">
        <v>126</v>
      </c>
    </row>
    <row r="123" spans="2:51" s="13" customFormat="1" ht="11.25">
      <c r="B123" s="170"/>
      <c r="D123" s="165" t="s">
        <v>137</v>
      </c>
      <c r="E123" s="171" t="s">
        <v>3</v>
      </c>
      <c r="F123" s="172" t="s">
        <v>494</v>
      </c>
      <c r="H123" s="171" t="s">
        <v>3</v>
      </c>
      <c r="I123" s="173"/>
      <c r="L123" s="170"/>
      <c r="M123" s="174"/>
      <c r="N123" s="175"/>
      <c r="O123" s="175"/>
      <c r="P123" s="175"/>
      <c r="Q123" s="175"/>
      <c r="R123" s="175"/>
      <c r="S123" s="175"/>
      <c r="T123" s="176"/>
      <c r="AT123" s="171" t="s">
        <v>137</v>
      </c>
      <c r="AU123" s="171" t="s">
        <v>84</v>
      </c>
      <c r="AV123" s="13" t="s">
        <v>82</v>
      </c>
      <c r="AW123" s="13" t="s">
        <v>35</v>
      </c>
      <c r="AX123" s="13" t="s">
        <v>74</v>
      </c>
      <c r="AY123" s="171" t="s">
        <v>126</v>
      </c>
    </row>
    <row r="124" spans="2:51" s="14" customFormat="1" ht="11.25">
      <c r="B124" s="177"/>
      <c r="D124" s="165" t="s">
        <v>137</v>
      </c>
      <c r="E124" s="178" t="s">
        <v>3</v>
      </c>
      <c r="F124" s="179" t="s">
        <v>495</v>
      </c>
      <c r="H124" s="180">
        <v>21.12</v>
      </c>
      <c r="I124" s="181"/>
      <c r="L124" s="177"/>
      <c r="M124" s="182"/>
      <c r="N124" s="183"/>
      <c r="O124" s="183"/>
      <c r="P124" s="183"/>
      <c r="Q124" s="183"/>
      <c r="R124" s="183"/>
      <c r="S124" s="183"/>
      <c r="T124" s="184"/>
      <c r="AT124" s="178" t="s">
        <v>137</v>
      </c>
      <c r="AU124" s="178" t="s">
        <v>84</v>
      </c>
      <c r="AV124" s="14" t="s">
        <v>84</v>
      </c>
      <c r="AW124" s="14" t="s">
        <v>35</v>
      </c>
      <c r="AX124" s="14" t="s">
        <v>74</v>
      </c>
      <c r="AY124" s="178" t="s">
        <v>126</v>
      </c>
    </row>
    <row r="125" spans="2:51" s="14" customFormat="1" ht="11.25">
      <c r="B125" s="177"/>
      <c r="D125" s="165" t="s">
        <v>137</v>
      </c>
      <c r="E125" s="178" t="s">
        <v>3</v>
      </c>
      <c r="F125" s="179" t="s">
        <v>496</v>
      </c>
      <c r="H125" s="180">
        <v>3.264</v>
      </c>
      <c r="I125" s="181"/>
      <c r="L125" s="177"/>
      <c r="M125" s="182"/>
      <c r="N125" s="183"/>
      <c r="O125" s="183"/>
      <c r="P125" s="183"/>
      <c r="Q125" s="183"/>
      <c r="R125" s="183"/>
      <c r="S125" s="183"/>
      <c r="T125" s="184"/>
      <c r="AT125" s="178" t="s">
        <v>137</v>
      </c>
      <c r="AU125" s="178" t="s">
        <v>84</v>
      </c>
      <c r="AV125" s="14" t="s">
        <v>84</v>
      </c>
      <c r="AW125" s="14" t="s">
        <v>35</v>
      </c>
      <c r="AX125" s="14" t="s">
        <v>74</v>
      </c>
      <c r="AY125" s="178" t="s">
        <v>126</v>
      </c>
    </row>
    <row r="126" spans="2:51" s="14" customFormat="1" ht="11.25">
      <c r="B126" s="177"/>
      <c r="D126" s="165" t="s">
        <v>137</v>
      </c>
      <c r="E126" s="178" t="s">
        <v>3</v>
      </c>
      <c r="F126" s="179" t="s">
        <v>497</v>
      </c>
      <c r="H126" s="180">
        <v>11.22</v>
      </c>
      <c r="I126" s="181"/>
      <c r="L126" s="177"/>
      <c r="M126" s="182"/>
      <c r="N126" s="183"/>
      <c r="O126" s="183"/>
      <c r="P126" s="183"/>
      <c r="Q126" s="183"/>
      <c r="R126" s="183"/>
      <c r="S126" s="183"/>
      <c r="T126" s="184"/>
      <c r="AT126" s="178" t="s">
        <v>137</v>
      </c>
      <c r="AU126" s="178" t="s">
        <v>84</v>
      </c>
      <c r="AV126" s="14" t="s">
        <v>84</v>
      </c>
      <c r="AW126" s="14" t="s">
        <v>35</v>
      </c>
      <c r="AX126" s="14" t="s">
        <v>74</v>
      </c>
      <c r="AY126" s="178" t="s">
        <v>126</v>
      </c>
    </row>
    <row r="127" spans="2:51" s="14" customFormat="1" ht="11.25">
      <c r="B127" s="177"/>
      <c r="D127" s="165" t="s">
        <v>137</v>
      </c>
      <c r="E127" s="178" t="s">
        <v>3</v>
      </c>
      <c r="F127" s="179" t="s">
        <v>498</v>
      </c>
      <c r="H127" s="180">
        <v>106.812</v>
      </c>
      <c r="I127" s="181"/>
      <c r="L127" s="177"/>
      <c r="M127" s="182"/>
      <c r="N127" s="183"/>
      <c r="O127" s="183"/>
      <c r="P127" s="183"/>
      <c r="Q127" s="183"/>
      <c r="R127" s="183"/>
      <c r="S127" s="183"/>
      <c r="T127" s="184"/>
      <c r="AT127" s="178" t="s">
        <v>137</v>
      </c>
      <c r="AU127" s="178" t="s">
        <v>84</v>
      </c>
      <c r="AV127" s="14" t="s">
        <v>84</v>
      </c>
      <c r="AW127" s="14" t="s">
        <v>35</v>
      </c>
      <c r="AX127" s="14" t="s">
        <v>74</v>
      </c>
      <c r="AY127" s="178" t="s">
        <v>126</v>
      </c>
    </row>
    <row r="128" spans="2:51" s="16" customFormat="1" ht="11.25">
      <c r="B128" s="195"/>
      <c r="D128" s="165" t="s">
        <v>137</v>
      </c>
      <c r="E128" s="196" t="s">
        <v>3</v>
      </c>
      <c r="F128" s="197" t="s">
        <v>277</v>
      </c>
      <c r="H128" s="198">
        <v>142.416</v>
      </c>
      <c r="I128" s="199"/>
      <c r="L128" s="195"/>
      <c r="M128" s="200"/>
      <c r="N128" s="201"/>
      <c r="O128" s="201"/>
      <c r="P128" s="201"/>
      <c r="Q128" s="201"/>
      <c r="R128" s="201"/>
      <c r="S128" s="201"/>
      <c r="T128" s="202"/>
      <c r="AT128" s="196" t="s">
        <v>137</v>
      </c>
      <c r="AU128" s="196" t="s">
        <v>84</v>
      </c>
      <c r="AV128" s="16" t="s">
        <v>159</v>
      </c>
      <c r="AW128" s="16" t="s">
        <v>35</v>
      </c>
      <c r="AX128" s="16" t="s">
        <v>74</v>
      </c>
      <c r="AY128" s="196" t="s">
        <v>126</v>
      </c>
    </row>
    <row r="129" spans="2:51" s="15" customFormat="1" ht="11.25">
      <c r="B129" s="185"/>
      <c r="D129" s="165" t="s">
        <v>137</v>
      </c>
      <c r="E129" s="186" t="s">
        <v>3</v>
      </c>
      <c r="F129" s="187" t="s">
        <v>148</v>
      </c>
      <c r="H129" s="188">
        <v>295.128</v>
      </c>
      <c r="I129" s="189"/>
      <c r="L129" s="185"/>
      <c r="M129" s="207"/>
      <c r="N129" s="208"/>
      <c r="O129" s="208"/>
      <c r="P129" s="208"/>
      <c r="Q129" s="208"/>
      <c r="R129" s="208"/>
      <c r="S129" s="208"/>
      <c r="T129" s="209"/>
      <c r="AT129" s="186" t="s">
        <v>137</v>
      </c>
      <c r="AU129" s="186" t="s">
        <v>84</v>
      </c>
      <c r="AV129" s="15" t="s">
        <v>131</v>
      </c>
      <c r="AW129" s="15" t="s">
        <v>35</v>
      </c>
      <c r="AX129" s="15" t="s">
        <v>82</v>
      </c>
      <c r="AY129" s="186" t="s">
        <v>126</v>
      </c>
    </row>
    <row r="130" spans="1:31" s="2" customFormat="1" ht="6.95" customHeight="1">
      <c r="A130" s="34"/>
      <c r="B130" s="44"/>
      <c r="C130" s="45"/>
      <c r="D130" s="45"/>
      <c r="E130" s="45"/>
      <c r="F130" s="45"/>
      <c r="G130" s="45"/>
      <c r="H130" s="45"/>
      <c r="I130" s="113"/>
      <c r="J130" s="45"/>
      <c r="K130" s="45"/>
      <c r="L130" s="35"/>
      <c r="M130" s="34"/>
      <c r="O130" s="34"/>
      <c r="P130" s="34"/>
      <c r="Q130" s="34"/>
      <c r="R130" s="34"/>
      <c r="S130" s="34"/>
      <c r="T130" s="34"/>
      <c r="U130" s="34"/>
      <c r="V130" s="34"/>
      <c r="W130" s="34"/>
      <c r="X130" s="34"/>
      <c r="Y130" s="34"/>
      <c r="Z130" s="34"/>
      <c r="AA130" s="34"/>
      <c r="AB130" s="34"/>
      <c r="AC130" s="34"/>
      <c r="AD130" s="34"/>
      <c r="AE130" s="34"/>
    </row>
  </sheetData>
  <autoFilter ref="C81:K12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96</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499</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ROUND((SUM(BE82:BE120)),2)</f>
        <v>0</v>
      </c>
      <c r="G33" s="34"/>
      <c r="H33" s="34"/>
      <c r="I33" s="105">
        <v>0.21</v>
      </c>
      <c r="J33" s="104">
        <f>ROUND(((SUM(BE82:BE120))*I33),2)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ROUND((SUM(BF82:BF120)),2)</f>
        <v>0</v>
      </c>
      <c r="G34" s="34"/>
      <c r="H34" s="34"/>
      <c r="I34" s="105">
        <v>0.15</v>
      </c>
      <c r="J34" s="104">
        <f>ROUND(((SUM(BF82:BF120))*I34),2)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ROUND((SUM(BG82:BG120)),2)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ROUND((SUM(BH82:BH120)),2)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ROUND((SUM(BI82:BI120)),2)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VRN - vedlejší rozpočtové náklady</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J82</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J83</f>
        <v>0</v>
      </c>
      <c r="L60" s="119"/>
    </row>
    <row r="61" spans="2:12" s="10" customFormat="1" ht="19.9" customHeight="1">
      <c r="B61" s="124"/>
      <c r="D61" s="125" t="s">
        <v>108</v>
      </c>
      <c r="E61" s="126"/>
      <c r="F61" s="126"/>
      <c r="G61" s="126"/>
      <c r="H61" s="126"/>
      <c r="I61" s="127"/>
      <c r="J61" s="128">
        <f>J84</f>
        <v>0</v>
      </c>
      <c r="L61" s="124"/>
    </row>
    <row r="62" spans="2:12" s="9" customFormat="1" ht="24.95" customHeight="1">
      <c r="B62" s="119"/>
      <c r="D62" s="120" t="s">
        <v>110</v>
      </c>
      <c r="E62" s="121"/>
      <c r="F62" s="121"/>
      <c r="G62" s="121"/>
      <c r="H62" s="121"/>
      <c r="I62" s="122"/>
      <c r="J62" s="123">
        <f>J112</f>
        <v>0</v>
      </c>
      <c r="L62" s="119"/>
    </row>
    <row r="63" spans="1:31" s="2" customFormat="1" ht="21.75" customHeight="1">
      <c r="A63" s="34"/>
      <c r="B63" s="35"/>
      <c r="C63" s="34"/>
      <c r="D63" s="34"/>
      <c r="E63" s="34"/>
      <c r="F63" s="34"/>
      <c r="G63" s="34"/>
      <c r="H63" s="34"/>
      <c r="I63" s="93"/>
      <c r="J63" s="34"/>
      <c r="K63" s="34"/>
      <c r="L63" s="94"/>
      <c r="S63" s="34"/>
      <c r="T63" s="34"/>
      <c r="U63" s="34"/>
      <c r="V63" s="34"/>
      <c r="W63" s="34"/>
      <c r="X63" s="34"/>
      <c r="Y63" s="34"/>
      <c r="Z63" s="34"/>
      <c r="AA63" s="34"/>
      <c r="AB63" s="34"/>
      <c r="AC63" s="34"/>
      <c r="AD63" s="34"/>
      <c r="AE63" s="34"/>
    </row>
    <row r="64" spans="1:31" s="2" customFormat="1" ht="6.95" customHeight="1">
      <c r="A64" s="34"/>
      <c r="B64" s="44"/>
      <c r="C64" s="45"/>
      <c r="D64" s="45"/>
      <c r="E64" s="45"/>
      <c r="F64" s="45"/>
      <c r="G64" s="45"/>
      <c r="H64" s="45"/>
      <c r="I64" s="113"/>
      <c r="J64" s="45"/>
      <c r="K64" s="45"/>
      <c r="L64" s="94"/>
      <c r="S64" s="34"/>
      <c r="T64" s="34"/>
      <c r="U64" s="34"/>
      <c r="V64" s="34"/>
      <c r="W64" s="34"/>
      <c r="X64" s="34"/>
      <c r="Y64" s="34"/>
      <c r="Z64" s="34"/>
      <c r="AA64" s="34"/>
      <c r="AB64" s="34"/>
      <c r="AC64" s="34"/>
      <c r="AD64" s="34"/>
      <c r="AE64" s="34"/>
    </row>
    <row r="68" spans="1:31" s="2" customFormat="1" ht="6.95" customHeight="1">
      <c r="A68" s="34"/>
      <c r="B68" s="46"/>
      <c r="C68" s="47"/>
      <c r="D68" s="47"/>
      <c r="E68" s="47"/>
      <c r="F68" s="47"/>
      <c r="G68" s="47"/>
      <c r="H68" s="47"/>
      <c r="I68" s="114"/>
      <c r="J68" s="47"/>
      <c r="K68" s="47"/>
      <c r="L68" s="94"/>
      <c r="S68" s="34"/>
      <c r="T68" s="34"/>
      <c r="U68" s="34"/>
      <c r="V68" s="34"/>
      <c r="W68" s="34"/>
      <c r="X68" s="34"/>
      <c r="Y68" s="34"/>
      <c r="Z68" s="34"/>
      <c r="AA68" s="34"/>
      <c r="AB68" s="34"/>
      <c r="AC68" s="34"/>
      <c r="AD68" s="34"/>
      <c r="AE68" s="34"/>
    </row>
    <row r="69" spans="1:31" s="2" customFormat="1" ht="24.95" customHeight="1">
      <c r="A69" s="34"/>
      <c r="B69" s="35"/>
      <c r="C69" s="23" t="s">
        <v>111</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35"/>
      <c r="C70" s="34"/>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17</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40" t="str">
        <f>E7</f>
        <v>Demolice zemědělských staveb</v>
      </c>
      <c r="F72" s="341"/>
      <c r="G72" s="341"/>
      <c r="H72" s="341"/>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9" t="s">
        <v>101</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6.5" customHeight="1">
      <c r="A74" s="34"/>
      <c r="B74" s="35"/>
      <c r="C74" s="34"/>
      <c r="D74" s="34"/>
      <c r="E74" s="302" t="str">
        <f>E9</f>
        <v>VRN - vedlejší rozpočtové náklady</v>
      </c>
      <c r="F74" s="342"/>
      <c r="G74" s="342"/>
      <c r="H74" s="342"/>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21</v>
      </c>
      <c r="D76" s="34"/>
      <c r="E76" s="34"/>
      <c r="F76" s="27" t="str">
        <f>F12</f>
        <v>Hradiště</v>
      </c>
      <c r="G76" s="34"/>
      <c r="H76" s="34"/>
      <c r="I76" s="95" t="s">
        <v>23</v>
      </c>
      <c r="J76" s="52" t="str">
        <f>IF(J12="","",J12)</f>
        <v>5. 8. 2020</v>
      </c>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5.2" customHeight="1">
      <c r="A78" s="34"/>
      <c r="B78" s="35"/>
      <c r="C78" s="29" t="s">
        <v>25</v>
      </c>
      <c r="D78" s="34"/>
      <c r="E78" s="34"/>
      <c r="F78" s="27" t="str">
        <f>E15</f>
        <v>Státní pozemkový úřad</v>
      </c>
      <c r="G78" s="34"/>
      <c r="H78" s="34"/>
      <c r="I78" s="95" t="s">
        <v>31</v>
      </c>
      <c r="J78" s="32" t="str">
        <f>E21</f>
        <v>CreoPlan s.r.o.</v>
      </c>
      <c r="K78" s="34"/>
      <c r="L78" s="94"/>
      <c r="S78" s="34"/>
      <c r="T78" s="34"/>
      <c r="U78" s="34"/>
      <c r="V78" s="34"/>
      <c r="W78" s="34"/>
      <c r="X78" s="34"/>
      <c r="Y78" s="34"/>
      <c r="Z78" s="34"/>
      <c r="AA78" s="34"/>
      <c r="AB78" s="34"/>
      <c r="AC78" s="34"/>
      <c r="AD78" s="34"/>
      <c r="AE78" s="34"/>
    </row>
    <row r="79" spans="1:31" s="2" customFormat="1" ht="25.7" customHeight="1">
      <c r="A79" s="34"/>
      <c r="B79" s="35"/>
      <c r="C79" s="29" t="s">
        <v>29</v>
      </c>
      <c r="D79" s="34"/>
      <c r="E79" s="34"/>
      <c r="F79" s="27" t="str">
        <f>IF(E18="","",E18)</f>
        <v>Vyplň údaj</v>
      </c>
      <c r="G79" s="34"/>
      <c r="H79" s="34"/>
      <c r="I79" s="95" t="s">
        <v>36</v>
      </c>
      <c r="J79" s="32" t="str">
        <f>E24</f>
        <v>Ing. Monika Bartoňková</v>
      </c>
      <c r="K79" s="34"/>
      <c r="L79" s="94"/>
      <c r="S79" s="34"/>
      <c r="T79" s="34"/>
      <c r="U79" s="34"/>
      <c r="V79" s="34"/>
      <c r="W79" s="34"/>
      <c r="X79" s="34"/>
      <c r="Y79" s="34"/>
      <c r="Z79" s="34"/>
      <c r="AA79" s="34"/>
      <c r="AB79" s="34"/>
      <c r="AC79" s="34"/>
      <c r="AD79" s="34"/>
      <c r="AE79" s="34"/>
    </row>
    <row r="80" spans="1:31" s="2" customFormat="1" ht="10.3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11" customFormat="1" ht="29.25" customHeight="1">
      <c r="A81" s="129"/>
      <c r="B81" s="130"/>
      <c r="C81" s="131" t="s">
        <v>112</v>
      </c>
      <c r="D81" s="132" t="s">
        <v>59</v>
      </c>
      <c r="E81" s="132" t="s">
        <v>55</v>
      </c>
      <c r="F81" s="132" t="s">
        <v>56</v>
      </c>
      <c r="G81" s="132" t="s">
        <v>113</v>
      </c>
      <c r="H81" s="132" t="s">
        <v>114</v>
      </c>
      <c r="I81" s="133" t="s">
        <v>115</v>
      </c>
      <c r="J81" s="132" t="s">
        <v>105</v>
      </c>
      <c r="K81" s="134" t="s">
        <v>116</v>
      </c>
      <c r="L81" s="135"/>
      <c r="M81" s="59" t="s">
        <v>3</v>
      </c>
      <c r="N81" s="60" t="s">
        <v>44</v>
      </c>
      <c r="O81" s="60" t="s">
        <v>117</v>
      </c>
      <c r="P81" s="60" t="s">
        <v>118</v>
      </c>
      <c r="Q81" s="60" t="s">
        <v>119</v>
      </c>
      <c r="R81" s="60" t="s">
        <v>120</v>
      </c>
      <c r="S81" s="60" t="s">
        <v>121</v>
      </c>
      <c r="T81" s="61" t="s">
        <v>122</v>
      </c>
      <c r="U81" s="129"/>
      <c r="V81" s="129"/>
      <c r="W81" s="129"/>
      <c r="X81" s="129"/>
      <c r="Y81" s="129"/>
      <c r="Z81" s="129"/>
      <c r="AA81" s="129"/>
      <c r="AB81" s="129"/>
      <c r="AC81" s="129"/>
      <c r="AD81" s="129"/>
      <c r="AE81" s="129"/>
    </row>
    <row r="82" spans="1:63" s="2" customFormat="1" ht="22.9" customHeight="1">
      <c r="A82" s="34"/>
      <c r="B82" s="35"/>
      <c r="C82" s="66" t="s">
        <v>123</v>
      </c>
      <c r="D82" s="34"/>
      <c r="E82" s="34"/>
      <c r="F82" s="34"/>
      <c r="G82" s="34"/>
      <c r="H82" s="34"/>
      <c r="I82" s="93"/>
      <c r="J82" s="136">
        <f>BK82</f>
        <v>0</v>
      </c>
      <c r="K82" s="34"/>
      <c r="L82" s="35"/>
      <c r="M82" s="62"/>
      <c r="N82" s="53"/>
      <c r="O82" s="63"/>
      <c r="P82" s="137">
        <f>P83+P112</f>
        <v>0</v>
      </c>
      <c r="Q82" s="63"/>
      <c r="R82" s="137">
        <f>R83+R112</f>
        <v>5243.648</v>
      </c>
      <c r="S82" s="63"/>
      <c r="T82" s="138">
        <f>T83+T112</f>
        <v>0</v>
      </c>
      <c r="U82" s="34"/>
      <c r="V82" s="34"/>
      <c r="W82" s="34"/>
      <c r="X82" s="34"/>
      <c r="Y82" s="34"/>
      <c r="Z82" s="34"/>
      <c r="AA82" s="34"/>
      <c r="AB82" s="34"/>
      <c r="AC82" s="34"/>
      <c r="AD82" s="34"/>
      <c r="AE82" s="34"/>
      <c r="AT82" s="19" t="s">
        <v>73</v>
      </c>
      <c r="AU82" s="19" t="s">
        <v>106</v>
      </c>
      <c r="BK82" s="139">
        <f>BK83+BK112</f>
        <v>0</v>
      </c>
    </row>
    <row r="83" spans="2:63" s="12" customFormat="1" ht="25.9" customHeight="1">
      <c r="B83" s="140"/>
      <c r="D83" s="141" t="s">
        <v>73</v>
      </c>
      <c r="E83" s="142" t="s">
        <v>124</v>
      </c>
      <c r="F83" s="142" t="s">
        <v>125</v>
      </c>
      <c r="I83" s="143"/>
      <c r="J83" s="144">
        <f>BK83</f>
        <v>0</v>
      </c>
      <c r="L83" s="140"/>
      <c r="M83" s="145"/>
      <c r="N83" s="146"/>
      <c r="O83" s="146"/>
      <c r="P83" s="147">
        <f>P84</f>
        <v>0</v>
      </c>
      <c r="Q83" s="146"/>
      <c r="R83" s="147">
        <f>R84</f>
        <v>5243.648</v>
      </c>
      <c r="S83" s="146"/>
      <c r="T83" s="148">
        <f>T84</f>
        <v>0</v>
      </c>
      <c r="AR83" s="141" t="s">
        <v>82</v>
      </c>
      <c r="AT83" s="149" t="s">
        <v>73</v>
      </c>
      <c r="AU83" s="149" t="s">
        <v>74</v>
      </c>
      <c r="AY83" s="141" t="s">
        <v>126</v>
      </c>
      <c r="BK83" s="150">
        <f>BK84</f>
        <v>0</v>
      </c>
    </row>
    <row r="84" spans="2:63" s="12" customFormat="1" ht="22.9" customHeight="1">
      <c r="B84" s="140"/>
      <c r="D84" s="141" t="s">
        <v>73</v>
      </c>
      <c r="E84" s="193" t="s">
        <v>82</v>
      </c>
      <c r="F84" s="193" t="s">
        <v>195</v>
      </c>
      <c r="I84" s="143"/>
      <c r="J84" s="194">
        <f>BK84</f>
        <v>0</v>
      </c>
      <c r="L84" s="140"/>
      <c r="M84" s="145"/>
      <c r="N84" s="146"/>
      <c r="O84" s="146"/>
      <c r="P84" s="147">
        <f>SUM(P85:P111)</f>
        <v>0</v>
      </c>
      <c r="Q84" s="146"/>
      <c r="R84" s="147">
        <f>SUM(R85:R111)</f>
        <v>5243.648</v>
      </c>
      <c r="S84" s="146"/>
      <c r="T84" s="148">
        <f>SUM(T85:T111)</f>
        <v>0</v>
      </c>
      <c r="AR84" s="141" t="s">
        <v>82</v>
      </c>
      <c r="AT84" s="149" t="s">
        <v>73</v>
      </c>
      <c r="AU84" s="149" t="s">
        <v>82</v>
      </c>
      <c r="AY84" s="141" t="s">
        <v>126</v>
      </c>
      <c r="BK84" s="150">
        <f>SUM(BK85:BK111)</f>
        <v>0</v>
      </c>
    </row>
    <row r="85" spans="1:65" s="2" customFormat="1" ht="16.5" customHeight="1">
      <c r="A85" s="34"/>
      <c r="B85" s="151"/>
      <c r="C85" s="152" t="s">
        <v>82</v>
      </c>
      <c r="D85" s="152" t="s">
        <v>127</v>
      </c>
      <c r="E85" s="153" t="s">
        <v>500</v>
      </c>
      <c r="F85" s="154" t="s">
        <v>501</v>
      </c>
      <c r="G85" s="155" t="s">
        <v>260</v>
      </c>
      <c r="H85" s="156">
        <v>2621.809</v>
      </c>
      <c r="I85" s="157"/>
      <c r="J85" s="158">
        <f>ROUND(I85*H85,2)</f>
        <v>0</v>
      </c>
      <c r="K85" s="154" t="s">
        <v>151</v>
      </c>
      <c r="L85" s="35"/>
      <c r="M85" s="159" t="s">
        <v>3</v>
      </c>
      <c r="N85" s="160" t="s">
        <v>45</v>
      </c>
      <c r="O85" s="55"/>
      <c r="P85" s="161">
        <f>O85*H85</f>
        <v>0</v>
      </c>
      <c r="Q85" s="161">
        <v>0</v>
      </c>
      <c r="R85" s="161">
        <f>Q85*H85</f>
        <v>0</v>
      </c>
      <c r="S85" s="161">
        <v>0</v>
      </c>
      <c r="T85" s="162">
        <f>S85*H85</f>
        <v>0</v>
      </c>
      <c r="U85" s="34"/>
      <c r="V85" s="34"/>
      <c r="W85" s="34"/>
      <c r="X85" s="34"/>
      <c r="Y85" s="34"/>
      <c r="Z85" s="34"/>
      <c r="AA85" s="34"/>
      <c r="AB85" s="34"/>
      <c r="AC85" s="34"/>
      <c r="AD85" s="34"/>
      <c r="AE85" s="34"/>
      <c r="AR85" s="163" t="s">
        <v>131</v>
      </c>
      <c r="AT85" s="163" t="s">
        <v>127</v>
      </c>
      <c r="AU85" s="163" t="s">
        <v>84</v>
      </c>
      <c r="AY85" s="19" t="s">
        <v>126</v>
      </c>
      <c r="BE85" s="164">
        <f>IF(N85="základní",J85,0)</f>
        <v>0</v>
      </c>
      <c r="BF85" s="164">
        <f>IF(N85="snížená",J85,0)</f>
        <v>0</v>
      </c>
      <c r="BG85" s="164">
        <f>IF(N85="zákl. přenesená",J85,0)</f>
        <v>0</v>
      </c>
      <c r="BH85" s="164">
        <f>IF(N85="sníž. přenesená",J85,0)</f>
        <v>0</v>
      </c>
      <c r="BI85" s="164">
        <f>IF(N85="nulová",J85,0)</f>
        <v>0</v>
      </c>
      <c r="BJ85" s="19" t="s">
        <v>82</v>
      </c>
      <c r="BK85" s="164">
        <f>ROUND(I85*H85,2)</f>
        <v>0</v>
      </c>
      <c r="BL85" s="19" t="s">
        <v>131</v>
      </c>
      <c r="BM85" s="163" t="s">
        <v>502</v>
      </c>
    </row>
    <row r="86" spans="1:47" s="2" customFormat="1" ht="19.5">
      <c r="A86" s="34"/>
      <c r="B86" s="35"/>
      <c r="C86" s="34"/>
      <c r="D86" s="165" t="s">
        <v>133</v>
      </c>
      <c r="E86" s="34"/>
      <c r="F86" s="166" t="s">
        <v>503</v>
      </c>
      <c r="G86" s="34"/>
      <c r="H86" s="34"/>
      <c r="I86" s="93"/>
      <c r="J86" s="34"/>
      <c r="K86" s="34"/>
      <c r="L86" s="35"/>
      <c r="M86" s="167"/>
      <c r="N86" s="168"/>
      <c r="O86" s="55"/>
      <c r="P86" s="55"/>
      <c r="Q86" s="55"/>
      <c r="R86" s="55"/>
      <c r="S86" s="55"/>
      <c r="T86" s="56"/>
      <c r="U86" s="34"/>
      <c r="V86" s="34"/>
      <c r="W86" s="34"/>
      <c r="X86" s="34"/>
      <c r="Y86" s="34"/>
      <c r="Z86" s="34"/>
      <c r="AA86" s="34"/>
      <c r="AB86" s="34"/>
      <c r="AC86" s="34"/>
      <c r="AD86" s="34"/>
      <c r="AE86" s="34"/>
      <c r="AT86" s="19" t="s">
        <v>133</v>
      </c>
      <c r="AU86" s="19" t="s">
        <v>84</v>
      </c>
    </row>
    <row r="87" spans="1:47" s="2" customFormat="1" ht="126.75">
      <c r="A87" s="34"/>
      <c r="B87" s="35"/>
      <c r="C87" s="34"/>
      <c r="D87" s="165" t="s">
        <v>135</v>
      </c>
      <c r="E87" s="34"/>
      <c r="F87" s="169" t="s">
        <v>504</v>
      </c>
      <c r="G87" s="34"/>
      <c r="H87" s="34"/>
      <c r="I87" s="93"/>
      <c r="J87" s="34"/>
      <c r="K87" s="34"/>
      <c r="L87" s="35"/>
      <c r="M87" s="167"/>
      <c r="N87" s="168"/>
      <c r="O87" s="55"/>
      <c r="P87" s="55"/>
      <c r="Q87" s="55"/>
      <c r="R87" s="55"/>
      <c r="S87" s="55"/>
      <c r="T87" s="56"/>
      <c r="U87" s="34"/>
      <c r="V87" s="34"/>
      <c r="W87" s="34"/>
      <c r="X87" s="34"/>
      <c r="Y87" s="34"/>
      <c r="Z87" s="34"/>
      <c r="AA87" s="34"/>
      <c r="AB87" s="34"/>
      <c r="AC87" s="34"/>
      <c r="AD87" s="34"/>
      <c r="AE87" s="34"/>
      <c r="AT87" s="19" t="s">
        <v>135</v>
      </c>
      <c r="AU87" s="19" t="s">
        <v>84</v>
      </c>
    </row>
    <row r="88" spans="2:51" s="14" customFormat="1" ht="11.25">
      <c r="B88" s="177"/>
      <c r="D88" s="165" t="s">
        <v>137</v>
      </c>
      <c r="E88" s="178" t="s">
        <v>3</v>
      </c>
      <c r="F88" s="179" t="s">
        <v>505</v>
      </c>
      <c r="H88" s="180">
        <v>515.696</v>
      </c>
      <c r="I88" s="181"/>
      <c r="L88" s="177"/>
      <c r="M88" s="182"/>
      <c r="N88" s="183"/>
      <c r="O88" s="183"/>
      <c r="P88" s="183"/>
      <c r="Q88" s="183"/>
      <c r="R88" s="183"/>
      <c r="S88" s="183"/>
      <c r="T88" s="184"/>
      <c r="AT88" s="178" t="s">
        <v>137</v>
      </c>
      <c r="AU88" s="178" t="s">
        <v>84</v>
      </c>
      <c r="AV88" s="14" t="s">
        <v>84</v>
      </c>
      <c r="AW88" s="14" t="s">
        <v>35</v>
      </c>
      <c r="AX88" s="14" t="s">
        <v>74</v>
      </c>
      <c r="AY88" s="178" t="s">
        <v>126</v>
      </c>
    </row>
    <row r="89" spans="2:51" s="14" customFormat="1" ht="11.25">
      <c r="B89" s="177"/>
      <c r="D89" s="165" t="s">
        <v>137</v>
      </c>
      <c r="E89" s="178" t="s">
        <v>3</v>
      </c>
      <c r="F89" s="179" t="s">
        <v>506</v>
      </c>
      <c r="H89" s="180">
        <v>45.69</v>
      </c>
      <c r="I89" s="181"/>
      <c r="L89" s="177"/>
      <c r="M89" s="182"/>
      <c r="N89" s="183"/>
      <c r="O89" s="183"/>
      <c r="P89" s="183"/>
      <c r="Q89" s="183"/>
      <c r="R89" s="183"/>
      <c r="S89" s="183"/>
      <c r="T89" s="184"/>
      <c r="AT89" s="178" t="s">
        <v>137</v>
      </c>
      <c r="AU89" s="178" t="s">
        <v>84</v>
      </c>
      <c r="AV89" s="14" t="s">
        <v>84</v>
      </c>
      <c r="AW89" s="14" t="s">
        <v>35</v>
      </c>
      <c r="AX89" s="14" t="s">
        <v>74</v>
      </c>
      <c r="AY89" s="178" t="s">
        <v>126</v>
      </c>
    </row>
    <row r="90" spans="2:51" s="14" customFormat="1" ht="11.25">
      <c r="B90" s="177"/>
      <c r="D90" s="165" t="s">
        <v>137</v>
      </c>
      <c r="E90" s="178" t="s">
        <v>3</v>
      </c>
      <c r="F90" s="179" t="s">
        <v>507</v>
      </c>
      <c r="H90" s="180">
        <v>407.333</v>
      </c>
      <c r="I90" s="181"/>
      <c r="L90" s="177"/>
      <c r="M90" s="182"/>
      <c r="N90" s="183"/>
      <c r="O90" s="183"/>
      <c r="P90" s="183"/>
      <c r="Q90" s="183"/>
      <c r="R90" s="183"/>
      <c r="S90" s="183"/>
      <c r="T90" s="184"/>
      <c r="AT90" s="178" t="s">
        <v>137</v>
      </c>
      <c r="AU90" s="178" t="s">
        <v>84</v>
      </c>
      <c r="AV90" s="14" t="s">
        <v>84</v>
      </c>
      <c r="AW90" s="14" t="s">
        <v>35</v>
      </c>
      <c r="AX90" s="14" t="s">
        <v>74</v>
      </c>
      <c r="AY90" s="178" t="s">
        <v>126</v>
      </c>
    </row>
    <row r="91" spans="2:51" s="14" customFormat="1" ht="11.25">
      <c r="B91" s="177"/>
      <c r="D91" s="165" t="s">
        <v>137</v>
      </c>
      <c r="E91" s="178" t="s">
        <v>3</v>
      </c>
      <c r="F91" s="179" t="s">
        <v>508</v>
      </c>
      <c r="H91" s="180">
        <v>489.39</v>
      </c>
      <c r="I91" s="181"/>
      <c r="L91" s="177"/>
      <c r="M91" s="182"/>
      <c r="N91" s="183"/>
      <c r="O91" s="183"/>
      <c r="P91" s="183"/>
      <c r="Q91" s="183"/>
      <c r="R91" s="183"/>
      <c r="S91" s="183"/>
      <c r="T91" s="184"/>
      <c r="AT91" s="178" t="s">
        <v>137</v>
      </c>
      <c r="AU91" s="178" t="s">
        <v>84</v>
      </c>
      <c r="AV91" s="14" t="s">
        <v>84</v>
      </c>
      <c r="AW91" s="14" t="s">
        <v>35</v>
      </c>
      <c r="AX91" s="14" t="s">
        <v>74</v>
      </c>
      <c r="AY91" s="178" t="s">
        <v>126</v>
      </c>
    </row>
    <row r="92" spans="2:51" s="14" customFormat="1" ht="11.25">
      <c r="B92" s="177"/>
      <c r="D92" s="165" t="s">
        <v>137</v>
      </c>
      <c r="E92" s="178" t="s">
        <v>3</v>
      </c>
      <c r="F92" s="179" t="s">
        <v>509</v>
      </c>
      <c r="H92" s="180">
        <v>1163.7</v>
      </c>
      <c r="I92" s="181"/>
      <c r="L92" s="177"/>
      <c r="M92" s="182"/>
      <c r="N92" s="183"/>
      <c r="O92" s="183"/>
      <c r="P92" s="183"/>
      <c r="Q92" s="183"/>
      <c r="R92" s="183"/>
      <c r="S92" s="183"/>
      <c r="T92" s="184"/>
      <c r="AT92" s="178" t="s">
        <v>137</v>
      </c>
      <c r="AU92" s="178" t="s">
        <v>84</v>
      </c>
      <c r="AV92" s="14" t="s">
        <v>84</v>
      </c>
      <c r="AW92" s="14" t="s">
        <v>35</v>
      </c>
      <c r="AX92" s="14" t="s">
        <v>74</v>
      </c>
      <c r="AY92" s="178" t="s">
        <v>126</v>
      </c>
    </row>
    <row r="93" spans="2:51" s="15" customFormat="1" ht="11.25">
      <c r="B93" s="185"/>
      <c r="D93" s="165" t="s">
        <v>137</v>
      </c>
      <c r="E93" s="186" t="s">
        <v>3</v>
      </c>
      <c r="F93" s="187" t="s">
        <v>148</v>
      </c>
      <c r="H93" s="188">
        <v>2621.809</v>
      </c>
      <c r="I93" s="189"/>
      <c r="L93" s="185"/>
      <c r="M93" s="190"/>
      <c r="N93" s="191"/>
      <c r="O93" s="191"/>
      <c r="P93" s="191"/>
      <c r="Q93" s="191"/>
      <c r="R93" s="191"/>
      <c r="S93" s="191"/>
      <c r="T93" s="192"/>
      <c r="AT93" s="186" t="s">
        <v>137</v>
      </c>
      <c r="AU93" s="186" t="s">
        <v>84</v>
      </c>
      <c r="AV93" s="15" t="s">
        <v>131</v>
      </c>
      <c r="AW93" s="15" t="s">
        <v>35</v>
      </c>
      <c r="AX93" s="15" t="s">
        <v>82</v>
      </c>
      <c r="AY93" s="186" t="s">
        <v>126</v>
      </c>
    </row>
    <row r="94" spans="1:65" s="2" customFormat="1" ht="16.5" customHeight="1">
      <c r="A94" s="34"/>
      <c r="B94" s="151"/>
      <c r="C94" s="152" t="s">
        <v>84</v>
      </c>
      <c r="D94" s="152" t="s">
        <v>127</v>
      </c>
      <c r="E94" s="153" t="s">
        <v>510</v>
      </c>
      <c r="F94" s="154" t="s">
        <v>511</v>
      </c>
      <c r="G94" s="155" t="s">
        <v>199</v>
      </c>
      <c r="H94" s="156">
        <v>5916</v>
      </c>
      <c r="I94" s="157"/>
      <c r="J94" s="158">
        <f>ROUND(I94*H94,2)</f>
        <v>0</v>
      </c>
      <c r="K94" s="154" t="s">
        <v>151</v>
      </c>
      <c r="L94" s="35"/>
      <c r="M94" s="159" t="s">
        <v>3</v>
      </c>
      <c r="N94" s="160" t="s">
        <v>45</v>
      </c>
      <c r="O94" s="55"/>
      <c r="P94" s="161">
        <f>O94*H94</f>
        <v>0</v>
      </c>
      <c r="Q94" s="161">
        <v>0</v>
      </c>
      <c r="R94" s="161">
        <f>Q94*H94</f>
        <v>0</v>
      </c>
      <c r="S94" s="161">
        <v>0</v>
      </c>
      <c r="T94" s="162">
        <f>S94*H94</f>
        <v>0</v>
      </c>
      <c r="U94" s="34"/>
      <c r="V94" s="34"/>
      <c r="W94" s="34"/>
      <c r="X94" s="34"/>
      <c r="Y94" s="34"/>
      <c r="Z94" s="34"/>
      <c r="AA94" s="34"/>
      <c r="AB94" s="34"/>
      <c r="AC94" s="34"/>
      <c r="AD94" s="34"/>
      <c r="AE94" s="34"/>
      <c r="AR94" s="163" t="s">
        <v>131</v>
      </c>
      <c r="AT94" s="163" t="s">
        <v>127</v>
      </c>
      <c r="AU94" s="163" t="s">
        <v>84</v>
      </c>
      <c r="AY94" s="19" t="s">
        <v>126</v>
      </c>
      <c r="BE94" s="164">
        <f>IF(N94="základní",J94,0)</f>
        <v>0</v>
      </c>
      <c r="BF94" s="164">
        <f>IF(N94="snížená",J94,0)</f>
        <v>0</v>
      </c>
      <c r="BG94" s="164">
        <f>IF(N94="zákl. přenesená",J94,0)</f>
        <v>0</v>
      </c>
      <c r="BH94" s="164">
        <f>IF(N94="sníž. přenesená",J94,0)</f>
        <v>0</v>
      </c>
      <c r="BI94" s="164">
        <f>IF(N94="nulová",J94,0)</f>
        <v>0</v>
      </c>
      <c r="BJ94" s="19" t="s">
        <v>82</v>
      </c>
      <c r="BK94" s="164">
        <f>ROUND(I94*H94,2)</f>
        <v>0</v>
      </c>
      <c r="BL94" s="19" t="s">
        <v>131</v>
      </c>
      <c r="BM94" s="163" t="s">
        <v>512</v>
      </c>
    </row>
    <row r="95" spans="1:47" s="2" customFormat="1" ht="11.25">
      <c r="A95" s="34"/>
      <c r="B95" s="35"/>
      <c r="C95" s="34"/>
      <c r="D95" s="165" t="s">
        <v>133</v>
      </c>
      <c r="E95" s="34"/>
      <c r="F95" s="166" t="s">
        <v>513</v>
      </c>
      <c r="G95" s="34"/>
      <c r="H95" s="34"/>
      <c r="I95" s="93"/>
      <c r="J95" s="34"/>
      <c r="K95" s="34"/>
      <c r="L95" s="35"/>
      <c r="M95" s="167"/>
      <c r="N95" s="168"/>
      <c r="O95" s="55"/>
      <c r="P95" s="55"/>
      <c r="Q95" s="55"/>
      <c r="R95" s="55"/>
      <c r="S95" s="55"/>
      <c r="T95" s="56"/>
      <c r="U95" s="34"/>
      <c r="V95" s="34"/>
      <c r="W95" s="34"/>
      <c r="X95" s="34"/>
      <c r="Y95" s="34"/>
      <c r="Z95" s="34"/>
      <c r="AA95" s="34"/>
      <c r="AB95" s="34"/>
      <c r="AC95" s="34"/>
      <c r="AD95" s="34"/>
      <c r="AE95" s="34"/>
      <c r="AT95" s="19" t="s">
        <v>133</v>
      </c>
      <c r="AU95" s="19" t="s">
        <v>84</v>
      </c>
    </row>
    <row r="96" spans="1:47" s="2" customFormat="1" ht="107.25">
      <c r="A96" s="34"/>
      <c r="B96" s="35"/>
      <c r="C96" s="34"/>
      <c r="D96" s="165" t="s">
        <v>135</v>
      </c>
      <c r="E96" s="34"/>
      <c r="F96" s="169" t="s">
        <v>514</v>
      </c>
      <c r="G96" s="34"/>
      <c r="H96" s="34"/>
      <c r="I96" s="93"/>
      <c r="J96" s="34"/>
      <c r="K96" s="34"/>
      <c r="L96" s="35"/>
      <c r="M96" s="167"/>
      <c r="N96" s="168"/>
      <c r="O96" s="55"/>
      <c r="P96" s="55"/>
      <c r="Q96" s="55"/>
      <c r="R96" s="55"/>
      <c r="S96" s="55"/>
      <c r="T96" s="56"/>
      <c r="U96" s="34"/>
      <c r="V96" s="34"/>
      <c r="W96" s="34"/>
      <c r="X96" s="34"/>
      <c r="Y96" s="34"/>
      <c r="Z96" s="34"/>
      <c r="AA96" s="34"/>
      <c r="AB96" s="34"/>
      <c r="AC96" s="34"/>
      <c r="AD96" s="34"/>
      <c r="AE96" s="34"/>
      <c r="AT96" s="19" t="s">
        <v>135</v>
      </c>
      <c r="AU96" s="19" t="s">
        <v>84</v>
      </c>
    </row>
    <row r="97" spans="1:65" s="2" customFormat="1" ht="16.5" customHeight="1">
      <c r="A97" s="34"/>
      <c r="B97" s="151"/>
      <c r="C97" s="152" t="s">
        <v>159</v>
      </c>
      <c r="D97" s="152" t="s">
        <v>127</v>
      </c>
      <c r="E97" s="153" t="s">
        <v>515</v>
      </c>
      <c r="F97" s="154" t="s">
        <v>516</v>
      </c>
      <c r="G97" s="155" t="s">
        <v>199</v>
      </c>
      <c r="H97" s="156">
        <v>5916</v>
      </c>
      <c r="I97" s="157"/>
      <c r="J97" s="158">
        <f>ROUND(I97*H97,2)</f>
        <v>0</v>
      </c>
      <c r="K97" s="154" t="s">
        <v>151</v>
      </c>
      <c r="L97" s="35"/>
      <c r="M97" s="159" t="s">
        <v>3</v>
      </c>
      <c r="N97" s="160" t="s">
        <v>45</v>
      </c>
      <c r="O97" s="55"/>
      <c r="P97" s="161">
        <f>O97*H97</f>
        <v>0</v>
      </c>
      <c r="Q97" s="161">
        <v>0</v>
      </c>
      <c r="R97" s="161">
        <f>Q97*H97</f>
        <v>0</v>
      </c>
      <c r="S97" s="161">
        <v>0</v>
      </c>
      <c r="T97" s="162">
        <f>S97*H97</f>
        <v>0</v>
      </c>
      <c r="U97" s="34"/>
      <c r="V97" s="34"/>
      <c r="W97" s="34"/>
      <c r="X97" s="34"/>
      <c r="Y97" s="34"/>
      <c r="Z97" s="34"/>
      <c r="AA97" s="34"/>
      <c r="AB97" s="34"/>
      <c r="AC97" s="34"/>
      <c r="AD97" s="34"/>
      <c r="AE97" s="34"/>
      <c r="AR97" s="163" t="s">
        <v>131</v>
      </c>
      <c r="AT97" s="163" t="s">
        <v>127</v>
      </c>
      <c r="AU97" s="163" t="s">
        <v>84</v>
      </c>
      <c r="AY97" s="19" t="s">
        <v>126</v>
      </c>
      <c r="BE97" s="164">
        <f>IF(N97="základní",J97,0)</f>
        <v>0</v>
      </c>
      <c r="BF97" s="164">
        <f>IF(N97="snížená",J97,0)</f>
        <v>0</v>
      </c>
      <c r="BG97" s="164">
        <f>IF(N97="zákl. přenesená",J97,0)</f>
        <v>0</v>
      </c>
      <c r="BH97" s="164">
        <f>IF(N97="sníž. přenesená",J97,0)</f>
        <v>0</v>
      </c>
      <c r="BI97" s="164">
        <f>IF(N97="nulová",J97,0)</f>
        <v>0</v>
      </c>
      <c r="BJ97" s="19" t="s">
        <v>82</v>
      </c>
      <c r="BK97" s="164">
        <f>ROUND(I97*H97,2)</f>
        <v>0</v>
      </c>
      <c r="BL97" s="19" t="s">
        <v>131</v>
      </c>
      <c r="BM97" s="163" t="s">
        <v>517</v>
      </c>
    </row>
    <row r="98" spans="1:47" s="2" customFormat="1" ht="11.25">
      <c r="A98" s="34"/>
      <c r="B98" s="35"/>
      <c r="C98" s="34"/>
      <c r="D98" s="165" t="s">
        <v>133</v>
      </c>
      <c r="E98" s="34"/>
      <c r="F98" s="166" t="s">
        <v>518</v>
      </c>
      <c r="G98" s="34"/>
      <c r="H98" s="34"/>
      <c r="I98" s="93"/>
      <c r="J98" s="34"/>
      <c r="K98" s="34"/>
      <c r="L98" s="35"/>
      <c r="M98" s="167"/>
      <c r="N98" s="168"/>
      <c r="O98" s="55"/>
      <c r="P98" s="55"/>
      <c r="Q98" s="55"/>
      <c r="R98" s="55"/>
      <c r="S98" s="55"/>
      <c r="T98" s="56"/>
      <c r="U98" s="34"/>
      <c r="V98" s="34"/>
      <c r="W98" s="34"/>
      <c r="X98" s="34"/>
      <c r="Y98" s="34"/>
      <c r="Z98" s="34"/>
      <c r="AA98" s="34"/>
      <c r="AB98" s="34"/>
      <c r="AC98" s="34"/>
      <c r="AD98" s="34"/>
      <c r="AE98" s="34"/>
      <c r="AT98" s="19" t="s">
        <v>133</v>
      </c>
      <c r="AU98" s="19" t="s">
        <v>84</v>
      </c>
    </row>
    <row r="99" spans="1:47" s="2" customFormat="1" ht="87.75">
      <c r="A99" s="34"/>
      <c r="B99" s="35"/>
      <c r="C99" s="34"/>
      <c r="D99" s="165" t="s">
        <v>135</v>
      </c>
      <c r="E99" s="34"/>
      <c r="F99" s="169" t="s">
        <v>519</v>
      </c>
      <c r="G99" s="34"/>
      <c r="H99" s="34"/>
      <c r="I99" s="93"/>
      <c r="J99" s="34"/>
      <c r="K99" s="34"/>
      <c r="L99" s="35"/>
      <c r="M99" s="167"/>
      <c r="N99" s="168"/>
      <c r="O99" s="55"/>
      <c r="P99" s="55"/>
      <c r="Q99" s="55"/>
      <c r="R99" s="55"/>
      <c r="S99" s="55"/>
      <c r="T99" s="56"/>
      <c r="U99" s="34"/>
      <c r="V99" s="34"/>
      <c r="W99" s="34"/>
      <c r="X99" s="34"/>
      <c r="Y99" s="34"/>
      <c r="Z99" s="34"/>
      <c r="AA99" s="34"/>
      <c r="AB99" s="34"/>
      <c r="AC99" s="34"/>
      <c r="AD99" s="34"/>
      <c r="AE99" s="34"/>
      <c r="AT99" s="19" t="s">
        <v>135</v>
      </c>
      <c r="AU99" s="19" t="s">
        <v>84</v>
      </c>
    </row>
    <row r="100" spans="1:65" s="2" customFormat="1" ht="16.5" customHeight="1">
      <c r="A100" s="34"/>
      <c r="B100" s="151"/>
      <c r="C100" s="210" t="s">
        <v>131</v>
      </c>
      <c r="D100" s="210" t="s">
        <v>520</v>
      </c>
      <c r="E100" s="211" t="s">
        <v>521</v>
      </c>
      <c r="F100" s="212" t="s">
        <v>522</v>
      </c>
      <c r="G100" s="213" t="s">
        <v>130</v>
      </c>
      <c r="H100" s="214">
        <v>5243.618</v>
      </c>
      <c r="I100" s="215"/>
      <c r="J100" s="216">
        <f>ROUND(I100*H100,2)</f>
        <v>0</v>
      </c>
      <c r="K100" s="212" t="s">
        <v>151</v>
      </c>
      <c r="L100" s="217"/>
      <c r="M100" s="218" t="s">
        <v>3</v>
      </c>
      <c r="N100" s="219" t="s">
        <v>45</v>
      </c>
      <c r="O100" s="55"/>
      <c r="P100" s="161">
        <f>O100*H100</f>
        <v>0</v>
      </c>
      <c r="Q100" s="161">
        <v>1</v>
      </c>
      <c r="R100" s="161">
        <f>Q100*H100</f>
        <v>5243.618</v>
      </c>
      <c r="S100" s="161">
        <v>0</v>
      </c>
      <c r="T100" s="162">
        <f>S100*H100</f>
        <v>0</v>
      </c>
      <c r="U100" s="34"/>
      <c r="V100" s="34"/>
      <c r="W100" s="34"/>
      <c r="X100" s="34"/>
      <c r="Y100" s="34"/>
      <c r="Z100" s="34"/>
      <c r="AA100" s="34"/>
      <c r="AB100" s="34"/>
      <c r="AC100" s="34"/>
      <c r="AD100" s="34"/>
      <c r="AE100" s="34"/>
      <c r="AR100" s="163" t="s">
        <v>189</v>
      </c>
      <c r="AT100" s="163" t="s">
        <v>520</v>
      </c>
      <c r="AU100" s="163" t="s">
        <v>84</v>
      </c>
      <c r="AY100" s="19" t="s">
        <v>126</v>
      </c>
      <c r="BE100" s="164">
        <f>IF(N100="základní",J100,0)</f>
        <v>0</v>
      </c>
      <c r="BF100" s="164">
        <f>IF(N100="snížená",J100,0)</f>
        <v>0</v>
      </c>
      <c r="BG100" s="164">
        <f>IF(N100="zákl. přenesená",J100,0)</f>
        <v>0</v>
      </c>
      <c r="BH100" s="164">
        <f>IF(N100="sníž. přenesená",J100,0)</f>
        <v>0</v>
      </c>
      <c r="BI100" s="164">
        <f>IF(N100="nulová",J100,0)</f>
        <v>0</v>
      </c>
      <c r="BJ100" s="19" t="s">
        <v>82</v>
      </c>
      <c r="BK100" s="164">
        <f>ROUND(I100*H100,2)</f>
        <v>0</v>
      </c>
      <c r="BL100" s="19" t="s">
        <v>131</v>
      </c>
      <c r="BM100" s="163" t="s">
        <v>523</v>
      </c>
    </row>
    <row r="101" spans="1:47" s="2" customFormat="1" ht="11.25">
      <c r="A101" s="34"/>
      <c r="B101" s="35"/>
      <c r="C101" s="34"/>
      <c r="D101" s="165" t="s">
        <v>133</v>
      </c>
      <c r="E101" s="34"/>
      <c r="F101" s="166" t="s">
        <v>522</v>
      </c>
      <c r="G101" s="34"/>
      <c r="H101" s="34"/>
      <c r="I101" s="93"/>
      <c r="J101" s="34"/>
      <c r="K101" s="34"/>
      <c r="L101" s="35"/>
      <c r="M101" s="167"/>
      <c r="N101" s="168"/>
      <c r="O101" s="55"/>
      <c r="P101" s="55"/>
      <c r="Q101" s="55"/>
      <c r="R101" s="55"/>
      <c r="S101" s="55"/>
      <c r="T101" s="56"/>
      <c r="U101" s="34"/>
      <c r="V101" s="34"/>
      <c r="W101" s="34"/>
      <c r="X101" s="34"/>
      <c r="Y101" s="34"/>
      <c r="Z101" s="34"/>
      <c r="AA101" s="34"/>
      <c r="AB101" s="34"/>
      <c r="AC101" s="34"/>
      <c r="AD101" s="34"/>
      <c r="AE101" s="34"/>
      <c r="AT101" s="19" t="s">
        <v>133</v>
      </c>
      <c r="AU101" s="19" t="s">
        <v>84</v>
      </c>
    </row>
    <row r="102" spans="2:51" s="14" customFormat="1" ht="11.25">
      <c r="B102" s="177"/>
      <c r="D102" s="165" t="s">
        <v>137</v>
      </c>
      <c r="E102" s="178" t="s">
        <v>3</v>
      </c>
      <c r="F102" s="179" t="s">
        <v>524</v>
      </c>
      <c r="H102" s="180">
        <v>1031.392</v>
      </c>
      <c r="I102" s="181"/>
      <c r="L102" s="177"/>
      <c r="M102" s="182"/>
      <c r="N102" s="183"/>
      <c r="O102" s="183"/>
      <c r="P102" s="183"/>
      <c r="Q102" s="183"/>
      <c r="R102" s="183"/>
      <c r="S102" s="183"/>
      <c r="T102" s="184"/>
      <c r="AT102" s="178" t="s">
        <v>137</v>
      </c>
      <c r="AU102" s="178" t="s">
        <v>84</v>
      </c>
      <c r="AV102" s="14" t="s">
        <v>84</v>
      </c>
      <c r="AW102" s="14" t="s">
        <v>35</v>
      </c>
      <c r="AX102" s="14" t="s">
        <v>74</v>
      </c>
      <c r="AY102" s="178" t="s">
        <v>126</v>
      </c>
    </row>
    <row r="103" spans="2:51" s="14" customFormat="1" ht="11.25">
      <c r="B103" s="177"/>
      <c r="D103" s="165" t="s">
        <v>137</v>
      </c>
      <c r="E103" s="178" t="s">
        <v>3</v>
      </c>
      <c r="F103" s="179" t="s">
        <v>525</v>
      </c>
      <c r="H103" s="180">
        <v>91.38</v>
      </c>
      <c r="I103" s="181"/>
      <c r="L103" s="177"/>
      <c r="M103" s="182"/>
      <c r="N103" s="183"/>
      <c r="O103" s="183"/>
      <c r="P103" s="183"/>
      <c r="Q103" s="183"/>
      <c r="R103" s="183"/>
      <c r="S103" s="183"/>
      <c r="T103" s="184"/>
      <c r="AT103" s="178" t="s">
        <v>137</v>
      </c>
      <c r="AU103" s="178" t="s">
        <v>84</v>
      </c>
      <c r="AV103" s="14" t="s">
        <v>84</v>
      </c>
      <c r="AW103" s="14" t="s">
        <v>35</v>
      </c>
      <c r="AX103" s="14" t="s">
        <v>74</v>
      </c>
      <c r="AY103" s="178" t="s">
        <v>126</v>
      </c>
    </row>
    <row r="104" spans="2:51" s="14" customFormat="1" ht="11.25">
      <c r="B104" s="177"/>
      <c r="D104" s="165" t="s">
        <v>137</v>
      </c>
      <c r="E104" s="178" t="s">
        <v>3</v>
      </c>
      <c r="F104" s="179" t="s">
        <v>526</v>
      </c>
      <c r="H104" s="180">
        <v>814.666</v>
      </c>
      <c r="I104" s="181"/>
      <c r="L104" s="177"/>
      <c r="M104" s="182"/>
      <c r="N104" s="183"/>
      <c r="O104" s="183"/>
      <c r="P104" s="183"/>
      <c r="Q104" s="183"/>
      <c r="R104" s="183"/>
      <c r="S104" s="183"/>
      <c r="T104" s="184"/>
      <c r="AT104" s="178" t="s">
        <v>137</v>
      </c>
      <c r="AU104" s="178" t="s">
        <v>84</v>
      </c>
      <c r="AV104" s="14" t="s">
        <v>84</v>
      </c>
      <c r="AW104" s="14" t="s">
        <v>35</v>
      </c>
      <c r="AX104" s="14" t="s">
        <v>74</v>
      </c>
      <c r="AY104" s="178" t="s">
        <v>126</v>
      </c>
    </row>
    <row r="105" spans="2:51" s="14" customFormat="1" ht="11.25">
      <c r="B105" s="177"/>
      <c r="D105" s="165" t="s">
        <v>137</v>
      </c>
      <c r="E105" s="178" t="s">
        <v>3</v>
      </c>
      <c r="F105" s="179" t="s">
        <v>527</v>
      </c>
      <c r="H105" s="180">
        <v>978.78</v>
      </c>
      <c r="I105" s="181"/>
      <c r="L105" s="177"/>
      <c r="M105" s="182"/>
      <c r="N105" s="183"/>
      <c r="O105" s="183"/>
      <c r="P105" s="183"/>
      <c r="Q105" s="183"/>
      <c r="R105" s="183"/>
      <c r="S105" s="183"/>
      <c r="T105" s="184"/>
      <c r="AT105" s="178" t="s">
        <v>137</v>
      </c>
      <c r="AU105" s="178" t="s">
        <v>84</v>
      </c>
      <c r="AV105" s="14" t="s">
        <v>84</v>
      </c>
      <c r="AW105" s="14" t="s">
        <v>35</v>
      </c>
      <c r="AX105" s="14" t="s">
        <v>74</v>
      </c>
      <c r="AY105" s="178" t="s">
        <v>126</v>
      </c>
    </row>
    <row r="106" spans="2:51" s="14" customFormat="1" ht="11.25">
      <c r="B106" s="177"/>
      <c r="D106" s="165" t="s">
        <v>137</v>
      </c>
      <c r="E106" s="178" t="s">
        <v>3</v>
      </c>
      <c r="F106" s="179" t="s">
        <v>528</v>
      </c>
      <c r="H106" s="180">
        <v>2327.4</v>
      </c>
      <c r="I106" s="181"/>
      <c r="L106" s="177"/>
      <c r="M106" s="182"/>
      <c r="N106" s="183"/>
      <c r="O106" s="183"/>
      <c r="P106" s="183"/>
      <c r="Q106" s="183"/>
      <c r="R106" s="183"/>
      <c r="S106" s="183"/>
      <c r="T106" s="184"/>
      <c r="AT106" s="178" t="s">
        <v>137</v>
      </c>
      <c r="AU106" s="178" t="s">
        <v>84</v>
      </c>
      <c r="AV106" s="14" t="s">
        <v>84</v>
      </c>
      <c r="AW106" s="14" t="s">
        <v>35</v>
      </c>
      <c r="AX106" s="14" t="s">
        <v>74</v>
      </c>
      <c r="AY106" s="178" t="s">
        <v>126</v>
      </c>
    </row>
    <row r="107" spans="2:51" s="15" customFormat="1" ht="11.25">
      <c r="B107" s="185"/>
      <c r="D107" s="165" t="s">
        <v>137</v>
      </c>
      <c r="E107" s="186" t="s">
        <v>3</v>
      </c>
      <c r="F107" s="187" t="s">
        <v>148</v>
      </c>
      <c r="H107" s="188">
        <v>5243.618</v>
      </c>
      <c r="I107" s="189"/>
      <c r="L107" s="185"/>
      <c r="M107" s="190"/>
      <c r="N107" s="191"/>
      <c r="O107" s="191"/>
      <c r="P107" s="191"/>
      <c r="Q107" s="191"/>
      <c r="R107" s="191"/>
      <c r="S107" s="191"/>
      <c r="T107" s="192"/>
      <c r="AT107" s="186" t="s">
        <v>137</v>
      </c>
      <c r="AU107" s="186" t="s">
        <v>84</v>
      </c>
      <c r="AV107" s="15" t="s">
        <v>131</v>
      </c>
      <c r="AW107" s="15" t="s">
        <v>35</v>
      </c>
      <c r="AX107" s="15" t="s">
        <v>82</v>
      </c>
      <c r="AY107" s="186" t="s">
        <v>126</v>
      </c>
    </row>
    <row r="108" spans="1:65" s="2" customFormat="1" ht="16.5" customHeight="1">
      <c r="A108" s="34"/>
      <c r="B108" s="151"/>
      <c r="C108" s="210" t="s">
        <v>171</v>
      </c>
      <c r="D108" s="210" t="s">
        <v>520</v>
      </c>
      <c r="E108" s="211" t="s">
        <v>529</v>
      </c>
      <c r="F108" s="212" t="s">
        <v>530</v>
      </c>
      <c r="G108" s="213" t="s">
        <v>162</v>
      </c>
      <c r="H108" s="214">
        <v>30</v>
      </c>
      <c r="I108" s="215"/>
      <c r="J108" s="216">
        <f>ROUND(I108*H108,2)</f>
        <v>0</v>
      </c>
      <c r="K108" s="212" t="s">
        <v>151</v>
      </c>
      <c r="L108" s="217"/>
      <c r="M108" s="218" t="s">
        <v>3</v>
      </c>
      <c r="N108" s="219" t="s">
        <v>45</v>
      </c>
      <c r="O108" s="55"/>
      <c r="P108" s="161">
        <f>O108*H108</f>
        <v>0</v>
      </c>
      <c r="Q108" s="161">
        <v>0.001</v>
      </c>
      <c r="R108" s="161">
        <f>Q108*H108</f>
        <v>0.03</v>
      </c>
      <c r="S108" s="161">
        <v>0</v>
      </c>
      <c r="T108" s="162">
        <f>S108*H108</f>
        <v>0</v>
      </c>
      <c r="U108" s="34"/>
      <c r="V108" s="34"/>
      <c r="W108" s="34"/>
      <c r="X108" s="34"/>
      <c r="Y108" s="34"/>
      <c r="Z108" s="34"/>
      <c r="AA108" s="34"/>
      <c r="AB108" s="34"/>
      <c r="AC108" s="34"/>
      <c r="AD108" s="34"/>
      <c r="AE108" s="34"/>
      <c r="AR108" s="163" t="s">
        <v>189</v>
      </c>
      <c r="AT108" s="163" t="s">
        <v>520</v>
      </c>
      <c r="AU108" s="163" t="s">
        <v>84</v>
      </c>
      <c r="AY108" s="19" t="s">
        <v>126</v>
      </c>
      <c r="BE108" s="164">
        <f>IF(N108="základní",J108,0)</f>
        <v>0</v>
      </c>
      <c r="BF108" s="164">
        <f>IF(N108="snížená",J108,0)</f>
        <v>0</v>
      </c>
      <c r="BG108" s="164">
        <f>IF(N108="zákl. přenesená",J108,0)</f>
        <v>0</v>
      </c>
      <c r="BH108" s="164">
        <f>IF(N108="sníž. přenesená",J108,0)</f>
        <v>0</v>
      </c>
      <c r="BI108" s="164">
        <f>IF(N108="nulová",J108,0)</f>
        <v>0</v>
      </c>
      <c r="BJ108" s="19" t="s">
        <v>82</v>
      </c>
      <c r="BK108" s="164">
        <f>ROUND(I108*H108,2)</f>
        <v>0</v>
      </c>
      <c r="BL108" s="19" t="s">
        <v>131</v>
      </c>
      <c r="BM108" s="163" t="s">
        <v>531</v>
      </c>
    </row>
    <row r="109" spans="1:47" s="2" customFormat="1" ht="11.25">
      <c r="A109" s="34"/>
      <c r="B109" s="35"/>
      <c r="C109" s="34"/>
      <c r="D109" s="165" t="s">
        <v>133</v>
      </c>
      <c r="E109" s="34"/>
      <c r="F109" s="166" t="s">
        <v>530</v>
      </c>
      <c r="G109" s="34"/>
      <c r="H109" s="34"/>
      <c r="I109" s="93"/>
      <c r="J109" s="34"/>
      <c r="K109" s="34"/>
      <c r="L109" s="35"/>
      <c r="M109" s="167"/>
      <c r="N109" s="168"/>
      <c r="O109" s="55"/>
      <c r="P109" s="55"/>
      <c r="Q109" s="55"/>
      <c r="R109" s="55"/>
      <c r="S109" s="55"/>
      <c r="T109" s="56"/>
      <c r="U109" s="34"/>
      <c r="V109" s="34"/>
      <c r="W109" s="34"/>
      <c r="X109" s="34"/>
      <c r="Y109" s="34"/>
      <c r="Z109" s="34"/>
      <c r="AA109" s="34"/>
      <c r="AB109" s="34"/>
      <c r="AC109" s="34"/>
      <c r="AD109" s="34"/>
      <c r="AE109" s="34"/>
      <c r="AT109" s="19" t="s">
        <v>133</v>
      </c>
      <c r="AU109" s="19" t="s">
        <v>84</v>
      </c>
    </row>
    <row r="110" spans="2:51" s="14" customFormat="1" ht="11.25">
      <c r="B110" s="177"/>
      <c r="D110" s="165" t="s">
        <v>137</v>
      </c>
      <c r="E110" s="178" t="s">
        <v>3</v>
      </c>
      <c r="F110" s="179" t="s">
        <v>532</v>
      </c>
      <c r="H110" s="180">
        <v>30</v>
      </c>
      <c r="I110" s="181"/>
      <c r="L110" s="177"/>
      <c r="M110" s="182"/>
      <c r="N110" s="183"/>
      <c r="O110" s="183"/>
      <c r="P110" s="183"/>
      <c r="Q110" s="183"/>
      <c r="R110" s="183"/>
      <c r="S110" s="183"/>
      <c r="T110" s="184"/>
      <c r="AT110" s="178" t="s">
        <v>137</v>
      </c>
      <c r="AU110" s="178" t="s">
        <v>84</v>
      </c>
      <c r="AV110" s="14" t="s">
        <v>84</v>
      </c>
      <c r="AW110" s="14" t="s">
        <v>35</v>
      </c>
      <c r="AX110" s="14" t="s">
        <v>74</v>
      </c>
      <c r="AY110" s="178" t="s">
        <v>126</v>
      </c>
    </row>
    <row r="111" spans="2:51" s="15" customFormat="1" ht="11.25">
      <c r="B111" s="185"/>
      <c r="D111" s="165" t="s">
        <v>137</v>
      </c>
      <c r="E111" s="186" t="s">
        <v>3</v>
      </c>
      <c r="F111" s="187" t="s">
        <v>148</v>
      </c>
      <c r="H111" s="188">
        <v>30</v>
      </c>
      <c r="I111" s="189"/>
      <c r="L111" s="185"/>
      <c r="M111" s="190"/>
      <c r="N111" s="191"/>
      <c r="O111" s="191"/>
      <c r="P111" s="191"/>
      <c r="Q111" s="191"/>
      <c r="R111" s="191"/>
      <c r="S111" s="191"/>
      <c r="T111" s="192"/>
      <c r="AT111" s="186" t="s">
        <v>137</v>
      </c>
      <c r="AU111" s="186" t="s">
        <v>84</v>
      </c>
      <c r="AV111" s="15" t="s">
        <v>131</v>
      </c>
      <c r="AW111" s="15" t="s">
        <v>35</v>
      </c>
      <c r="AX111" s="15" t="s">
        <v>82</v>
      </c>
      <c r="AY111" s="186" t="s">
        <v>126</v>
      </c>
    </row>
    <row r="112" spans="2:63" s="12" customFormat="1" ht="25.9" customHeight="1">
      <c r="B112" s="140"/>
      <c r="D112" s="141" t="s">
        <v>73</v>
      </c>
      <c r="E112" s="142" t="s">
        <v>94</v>
      </c>
      <c r="F112" s="142" t="s">
        <v>338</v>
      </c>
      <c r="I112" s="143"/>
      <c r="J112" s="144">
        <f>BK112</f>
        <v>0</v>
      </c>
      <c r="L112" s="140"/>
      <c r="M112" s="145"/>
      <c r="N112" s="146"/>
      <c r="O112" s="146"/>
      <c r="P112" s="147">
        <f>SUM(P113:P120)</f>
        <v>0</v>
      </c>
      <c r="Q112" s="146"/>
      <c r="R112" s="147">
        <f>SUM(R113:R120)</f>
        <v>0</v>
      </c>
      <c r="S112" s="146"/>
      <c r="T112" s="148">
        <f>SUM(T113:T120)</f>
        <v>0</v>
      </c>
      <c r="AR112" s="141" t="s">
        <v>171</v>
      </c>
      <c r="AT112" s="149" t="s">
        <v>73</v>
      </c>
      <c r="AU112" s="149" t="s">
        <v>74</v>
      </c>
      <c r="AY112" s="141" t="s">
        <v>126</v>
      </c>
      <c r="BK112" s="150">
        <f>SUM(BK113:BK120)</f>
        <v>0</v>
      </c>
    </row>
    <row r="113" spans="1:65" s="2" customFormat="1" ht="16.5" customHeight="1">
      <c r="A113" s="34"/>
      <c r="B113" s="151"/>
      <c r="C113" s="152" t="s">
        <v>177</v>
      </c>
      <c r="D113" s="152" t="s">
        <v>127</v>
      </c>
      <c r="E113" s="153" t="s">
        <v>533</v>
      </c>
      <c r="F113" s="154" t="s">
        <v>534</v>
      </c>
      <c r="G113" s="155" t="s">
        <v>211</v>
      </c>
      <c r="H113" s="156">
        <v>1</v>
      </c>
      <c r="I113" s="157"/>
      <c r="J113" s="158">
        <f>ROUND(I113*H113,2)</f>
        <v>0</v>
      </c>
      <c r="K113" s="154" t="s">
        <v>151</v>
      </c>
      <c r="L113" s="35"/>
      <c r="M113" s="159" t="s">
        <v>3</v>
      </c>
      <c r="N113" s="160" t="s">
        <v>45</v>
      </c>
      <c r="O113" s="55"/>
      <c r="P113" s="161">
        <f>O113*H113</f>
        <v>0</v>
      </c>
      <c r="Q113" s="161">
        <v>0</v>
      </c>
      <c r="R113" s="161">
        <f>Q113*H113</f>
        <v>0</v>
      </c>
      <c r="S113" s="161">
        <v>0</v>
      </c>
      <c r="T113" s="162">
        <f>S113*H113</f>
        <v>0</v>
      </c>
      <c r="U113" s="34"/>
      <c r="V113" s="34"/>
      <c r="W113" s="34"/>
      <c r="X113" s="34"/>
      <c r="Y113" s="34"/>
      <c r="Z113" s="34"/>
      <c r="AA113" s="34"/>
      <c r="AB113" s="34"/>
      <c r="AC113" s="34"/>
      <c r="AD113" s="34"/>
      <c r="AE113" s="34"/>
      <c r="AR113" s="163" t="s">
        <v>217</v>
      </c>
      <c r="AT113" s="163" t="s">
        <v>127</v>
      </c>
      <c r="AU113" s="163" t="s">
        <v>82</v>
      </c>
      <c r="AY113" s="19" t="s">
        <v>126</v>
      </c>
      <c r="BE113" s="164">
        <f>IF(N113="základní",J113,0)</f>
        <v>0</v>
      </c>
      <c r="BF113" s="164">
        <f>IF(N113="snížená",J113,0)</f>
        <v>0</v>
      </c>
      <c r="BG113" s="164">
        <f>IF(N113="zákl. přenesená",J113,0)</f>
        <v>0</v>
      </c>
      <c r="BH113" s="164">
        <f>IF(N113="sníž. přenesená",J113,0)</f>
        <v>0</v>
      </c>
      <c r="BI113" s="164">
        <f>IF(N113="nulová",J113,0)</f>
        <v>0</v>
      </c>
      <c r="BJ113" s="19" t="s">
        <v>82</v>
      </c>
      <c r="BK113" s="164">
        <f>ROUND(I113*H113,2)</f>
        <v>0</v>
      </c>
      <c r="BL113" s="19" t="s">
        <v>217</v>
      </c>
      <c r="BM113" s="163" t="s">
        <v>535</v>
      </c>
    </row>
    <row r="114" spans="1:47" s="2" customFormat="1" ht="11.25">
      <c r="A114" s="34"/>
      <c r="B114" s="35"/>
      <c r="C114" s="34"/>
      <c r="D114" s="165" t="s">
        <v>133</v>
      </c>
      <c r="E114" s="34"/>
      <c r="F114" s="166" t="s">
        <v>534</v>
      </c>
      <c r="G114" s="34"/>
      <c r="H114" s="34"/>
      <c r="I114" s="93"/>
      <c r="J114" s="34"/>
      <c r="K114" s="34"/>
      <c r="L114" s="35"/>
      <c r="M114" s="167"/>
      <c r="N114" s="168"/>
      <c r="O114" s="55"/>
      <c r="P114" s="55"/>
      <c r="Q114" s="55"/>
      <c r="R114" s="55"/>
      <c r="S114" s="55"/>
      <c r="T114" s="56"/>
      <c r="U114" s="34"/>
      <c r="V114" s="34"/>
      <c r="W114" s="34"/>
      <c r="X114" s="34"/>
      <c r="Y114" s="34"/>
      <c r="Z114" s="34"/>
      <c r="AA114" s="34"/>
      <c r="AB114" s="34"/>
      <c r="AC114" s="34"/>
      <c r="AD114" s="34"/>
      <c r="AE114" s="34"/>
      <c r="AT114" s="19" t="s">
        <v>133</v>
      </c>
      <c r="AU114" s="19" t="s">
        <v>82</v>
      </c>
    </row>
    <row r="115" spans="1:65" s="2" customFormat="1" ht="16.5" customHeight="1">
      <c r="A115" s="34"/>
      <c r="B115" s="151"/>
      <c r="C115" s="152" t="s">
        <v>184</v>
      </c>
      <c r="D115" s="152" t="s">
        <v>127</v>
      </c>
      <c r="E115" s="153" t="s">
        <v>536</v>
      </c>
      <c r="F115" s="154" t="s">
        <v>537</v>
      </c>
      <c r="G115" s="155" t="s">
        <v>211</v>
      </c>
      <c r="H115" s="156">
        <v>1</v>
      </c>
      <c r="I115" s="157"/>
      <c r="J115" s="158">
        <f>ROUND(I115*H115,2)</f>
        <v>0</v>
      </c>
      <c r="K115" s="154" t="s">
        <v>151</v>
      </c>
      <c r="L115" s="35"/>
      <c r="M115" s="159" t="s">
        <v>3</v>
      </c>
      <c r="N115" s="160" t="s">
        <v>45</v>
      </c>
      <c r="O115" s="55"/>
      <c r="P115" s="161">
        <f>O115*H115</f>
        <v>0</v>
      </c>
      <c r="Q115" s="161">
        <v>0</v>
      </c>
      <c r="R115" s="161">
        <f>Q115*H115</f>
        <v>0</v>
      </c>
      <c r="S115" s="161">
        <v>0</v>
      </c>
      <c r="T115" s="162">
        <f>S115*H115</f>
        <v>0</v>
      </c>
      <c r="U115" s="34"/>
      <c r="V115" s="34"/>
      <c r="W115" s="34"/>
      <c r="X115" s="34"/>
      <c r="Y115" s="34"/>
      <c r="Z115" s="34"/>
      <c r="AA115" s="34"/>
      <c r="AB115" s="34"/>
      <c r="AC115" s="34"/>
      <c r="AD115" s="34"/>
      <c r="AE115" s="34"/>
      <c r="AR115" s="163" t="s">
        <v>217</v>
      </c>
      <c r="AT115" s="163" t="s">
        <v>127</v>
      </c>
      <c r="AU115" s="163" t="s">
        <v>82</v>
      </c>
      <c r="AY115" s="19" t="s">
        <v>126</v>
      </c>
      <c r="BE115" s="164">
        <f>IF(N115="základní",J115,0)</f>
        <v>0</v>
      </c>
      <c r="BF115" s="164">
        <f>IF(N115="snížená",J115,0)</f>
        <v>0</v>
      </c>
      <c r="BG115" s="164">
        <f>IF(N115="zákl. přenesená",J115,0)</f>
        <v>0</v>
      </c>
      <c r="BH115" s="164">
        <f>IF(N115="sníž. přenesená",J115,0)</f>
        <v>0</v>
      </c>
      <c r="BI115" s="164">
        <f>IF(N115="nulová",J115,0)</f>
        <v>0</v>
      </c>
      <c r="BJ115" s="19" t="s">
        <v>82</v>
      </c>
      <c r="BK115" s="164">
        <f>ROUND(I115*H115,2)</f>
        <v>0</v>
      </c>
      <c r="BL115" s="19" t="s">
        <v>217</v>
      </c>
      <c r="BM115" s="163" t="s">
        <v>538</v>
      </c>
    </row>
    <row r="116" spans="1:47" s="2" customFormat="1" ht="11.25">
      <c r="A116" s="34"/>
      <c r="B116" s="35"/>
      <c r="C116" s="34"/>
      <c r="D116" s="165" t="s">
        <v>133</v>
      </c>
      <c r="E116" s="34"/>
      <c r="F116" s="166" t="s">
        <v>537</v>
      </c>
      <c r="G116" s="34"/>
      <c r="H116" s="34"/>
      <c r="I116" s="93"/>
      <c r="J116" s="34"/>
      <c r="K116" s="34"/>
      <c r="L116" s="35"/>
      <c r="M116" s="167"/>
      <c r="N116" s="168"/>
      <c r="O116" s="55"/>
      <c r="P116" s="55"/>
      <c r="Q116" s="55"/>
      <c r="R116" s="55"/>
      <c r="S116" s="55"/>
      <c r="T116" s="56"/>
      <c r="U116" s="34"/>
      <c r="V116" s="34"/>
      <c r="W116" s="34"/>
      <c r="X116" s="34"/>
      <c r="Y116" s="34"/>
      <c r="Z116" s="34"/>
      <c r="AA116" s="34"/>
      <c r="AB116" s="34"/>
      <c r="AC116" s="34"/>
      <c r="AD116" s="34"/>
      <c r="AE116" s="34"/>
      <c r="AT116" s="19" t="s">
        <v>133</v>
      </c>
      <c r="AU116" s="19" t="s">
        <v>82</v>
      </c>
    </row>
    <row r="117" spans="1:65" s="2" customFormat="1" ht="16.5" customHeight="1">
      <c r="A117" s="34"/>
      <c r="B117" s="151"/>
      <c r="C117" s="152" t="s">
        <v>189</v>
      </c>
      <c r="D117" s="152" t="s">
        <v>127</v>
      </c>
      <c r="E117" s="153" t="s">
        <v>539</v>
      </c>
      <c r="F117" s="154" t="s">
        <v>540</v>
      </c>
      <c r="G117" s="155" t="s">
        <v>211</v>
      </c>
      <c r="H117" s="156">
        <v>1</v>
      </c>
      <c r="I117" s="157"/>
      <c r="J117" s="158">
        <f>ROUND(I117*H117,2)</f>
        <v>0</v>
      </c>
      <c r="K117" s="154" t="s">
        <v>151</v>
      </c>
      <c r="L117" s="35"/>
      <c r="M117" s="159" t="s">
        <v>3</v>
      </c>
      <c r="N117" s="160" t="s">
        <v>45</v>
      </c>
      <c r="O117" s="55"/>
      <c r="P117" s="161">
        <f>O117*H117</f>
        <v>0</v>
      </c>
      <c r="Q117" s="161">
        <v>0</v>
      </c>
      <c r="R117" s="161">
        <f>Q117*H117</f>
        <v>0</v>
      </c>
      <c r="S117" s="161">
        <v>0</v>
      </c>
      <c r="T117" s="162">
        <f>S117*H117</f>
        <v>0</v>
      </c>
      <c r="U117" s="34"/>
      <c r="V117" s="34"/>
      <c r="W117" s="34"/>
      <c r="X117" s="34"/>
      <c r="Y117" s="34"/>
      <c r="Z117" s="34"/>
      <c r="AA117" s="34"/>
      <c r="AB117" s="34"/>
      <c r="AC117" s="34"/>
      <c r="AD117" s="34"/>
      <c r="AE117" s="34"/>
      <c r="AR117" s="163" t="s">
        <v>217</v>
      </c>
      <c r="AT117" s="163" t="s">
        <v>127</v>
      </c>
      <c r="AU117" s="163" t="s">
        <v>82</v>
      </c>
      <c r="AY117" s="19" t="s">
        <v>126</v>
      </c>
      <c r="BE117" s="164">
        <f>IF(N117="základní",J117,0)</f>
        <v>0</v>
      </c>
      <c r="BF117" s="164">
        <f>IF(N117="snížená",J117,0)</f>
        <v>0</v>
      </c>
      <c r="BG117" s="164">
        <f>IF(N117="zákl. přenesená",J117,0)</f>
        <v>0</v>
      </c>
      <c r="BH117" s="164">
        <f>IF(N117="sníž. přenesená",J117,0)</f>
        <v>0</v>
      </c>
      <c r="BI117" s="164">
        <f>IF(N117="nulová",J117,0)</f>
        <v>0</v>
      </c>
      <c r="BJ117" s="19" t="s">
        <v>82</v>
      </c>
      <c r="BK117" s="164">
        <f>ROUND(I117*H117,2)</f>
        <v>0</v>
      </c>
      <c r="BL117" s="19" t="s">
        <v>217</v>
      </c>
      <c r="BM117" s="163" t="s">
        <v>541</v>
      </c>
    </row>
    <row r="118" spans="1:47" s="2" customFormat="1" ht="11.25">
      <c r="A118" s="34"/>
      <c r="B118" s="35"/>
      <c r="C118" s="34"/>
      <c r="D118" s="165" t="s">
        <v>133</v>
      </c>
      <c r="E118" s="34"/>
      <c r="F118" s="166" t="s">
        <v>540</v>
      </c>
      <c r="G118" s="34"/>
      <c r="H118" s="34"/>
      <c r="I118" s="93"/>
      <c r="J118" s="34"/>
      <c r="K118" s="34"/>
      <c r="L118" s="35"/>
      <c r="M118" s="167"/>
      <c r="N118" s="168"/>
      <c r="O118" s="55"/>
      <c r="P118" s="55"/>
      <c r="Q118" s="55"/>
      <c r="R118" s="55"/>
      <c r="S118" s="55"/>
      <c r="T118" s="56"/>
      <c r="U118" s="34"/>
      <c r="V118" s="34"/>
      <c r="W118" s="34"/>
      <c r="X118" s="34"/>
      <c r="Y118" s="34"/>
      <c r="Z118" s="34"/>
      <c r="AA118" s="34"/>
      <c r="AB118" s="34"/>
      <c r="AC118" s="34"/>
      <c r="AD118" s="34"/>
      <c r="AE118" s="34"/>
      <c r="AT118" s="19" t="s">
        <v>133</v>
      </c>
      <c r="AU118" s="19" t="s">
        <v>82</v>
      </c>
    </row>
    <row r="119" spans="1:65" s="2" customFormat="1" ht="16.5" customHeight="1">
      <c r="A119" s="34"/>
      <c r="B119" s="151"/>
      <c r="C119" s="152" t="s">
        <v>196</v>
      </c>
      <c r="D119" s="152" t="s">
        <v>127</v>
      </c>
      <c r="E119" s="153" t="s">
        <v>542</v>
      </c>
      <c r="F119" s="154" t="s">
        <v>543</v>
      </c>
      <c r="G119" s="155" t="s">
        <v>211</v>
      </c>
      <c r="H119" s="156">
        <v>1</v>
      </c>
      <c r="I119" s="157"/>
      <c r="J119" s="158">
        <f>ROUND(I119*H119,2)</f>
        <v>0</v>
      </c>
      <c r="K119" s="154" t="s">
        <v>151</v>
      </c>
      <c r="L119" s="35"/>
      <c r="M119" s="159" t="s">
        <v>3</v>
      </c>
      <c r="N119" s="160" t="s">
        <v>45</v>
      </c>
      <c r="O119" s="55"/>
      <c r="P119" s="161">
        <f>O119*H119</f>
        <v>0</v>
      </c>
      <c r="Q119" s="161">
        <v>0</v>
      </c>
      <c r="R119" s="161">
        <f>Q119*H119</f>
        <v>0</v>
      </c>
      <c r="S119" s="161">
        <v>0</v>
      </c>
      <c r="T119" s="162">
        <f>S119*H119</f>
        <v>0</v>
      </c>
      <c r="U119" s="34"/>
      <c r="V119" s="34"/>
      <c r="W119" s="34"/>
      <c r="X119" s="34"/>
      <c r="Y119" s="34"/>
      <c r="Z119" s="34"/>
      <c r="AA119" s="34"/>
      <c r="AB119" s="34"/>
      <c r="AC119" s="34"/>
      <c r="AD119" s="34"/>
      <c r="AE119" s="34"/>
      <c r="AR119" s="163" t="s">
        <v>217</v>
      </c>
      <c r="AT119" s="163" t="s">
        <v>127</v>
      </c>
      <c r="AU119" s="163" t="s">
        <v>82</v>
      </c>
      <c r="AY119" s="19" t="s">
        <v>126</v>
      </c>
      <c r="BE119" s="164">
        <f>IF(N119="základní",J119,0)</f>
        <v>0</v>
      </c>
      <c r="BF119" s="164">
        <f>IF(N119="snížená",J119,0)</f>
        <v>0</v>
      </c>
      <c r="BG119" s="164">
        <f>IF(N119="zákl. přenesená",J119,0)</f>
        <v>0</v>
      </c>
      <c r="BH119" s="164">
        <f>IF(N119="sníž. přenesená",J119,0)</f>
        <v>0</v>
      </c>
      <c r="BI119" s="164">
        <f>IF(N119="nulová",J119,0)</f>
        <v>0</v>
      </c>
      <c r="BJ119" s="19" t="s">
        <v>82</v>
      </c>
      <c r="BK119" s="164">
        <f>ROUND(I119*H119,2)</f>
        <v>0</v>
      </c>
      <c r="BL119" s="19" t="s">
        <v>217</v>
      </c>
      <c r="BM119" s="163" t="s">
        <v>544</v>
      </c>
    </row>
    <row r="120" spans="1:47" s="2" customFormat="1" ht="11.25">
      <c r="A120" s="34"/>
      <c r="B120" s="35"/>
      <c r="C120" s="34"/>
      <c r="D120" s="165" t="s">
        <v>133</v>
      </c>
      <c r="E120" s="34"/>
      <c r="F120" s="166" t="s">
        <v>543</v>
      </c>
      <c r="G120" s="34"/>
      <c r="H120" s="34"/>
      <c r="I120" s="93"/>
      <c r="J120" s="34"/>
      <c r="K120" s="34"/>
      <c r="L120" s="35"/>
      <c r="M120" s="220"/>
      <c r="N120" s="221"/>
      <c r="O120" s="222"/>
      <c r="P120" s="222"/>
      <c r="Q120" s="222"/>
      <c r="R120" s="222"/>
      <c r="S120" s="222"/>
      <c r="T120" s="223"/>
      <c r="U120" s="34"/>
      <c r="V120" s="34"/>
      <c r="W120" s="34"/>
      <c r="X120" s="34"/>
      <c r="Y120" s="34"/>
      <c r="Z120" s="34"/>
      <c r="AA120" s="34"/>
      <c r="AB120" s="34"/>
      <c r="AC120" s="34"/>
      <c r="AD120" s="34"/>
      <c r="AE120" s="34"/>
      <c r="AT120" s="19" t="s">
        <v>133</v>
      </c>
      <c r="AU120" s="19" t="s">
        <v>82</v>
      </c>
    </row>
    <row r="121" spans="1:31" s="2" customFormat="1" ht="6.95" customHeight="1">
      <c r="A121" s="34"/>
      <c r="B121" s="44"/>
      <c r="C121" s="45"/>
      <c r="D121" s="45"/>
      <c r="E121" s="45"/>
      <c r="F121" s="45"/>
      <c r="G121" s="45"/>
      <c r="H121" s="45"/>
      <c r="I121" s="113"/>
      <c r="J121" s="45"/>
      <c r="K121" s="45"/>
      <c r="L121" s="35"/>
      <c r="M121" s="34"/>
      <c r="O121" s="34"/>
      <c r="P121" s="34"/>
      <c r="Q121" s="34"/>
      <c r="R121" s="34"/>
      <c r="S121" s="34"/>
      <c r="T121" s="34"/>
      <c r="U121" s="34"/>
      <c r="V121" s="34"/>
      <c r="W121" s="34"/>
      <c r="X121" s="34"/>
      <c r="Y121" s="34"/>
      <c r="Z121" s="34"/>
      <c r="AA121" s="34"/>
      <c r="AB121" s="34"/>
      <c r="AC121" s="34"/>
      <c r="AD121" s="34"/>
      <c r="AE121" s="34"/>
    </row>
  </sheetData>
  <autoFilter ref="C81:K120"/>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39" t="s">
        <v>6</v>
      </c>
      <c r="M2" s="324"/>
      <c r="N2" s="324"/>
      <c r="O2" s="324"/>
      <c r="P2" s="324"/>
      <c r="Q2" s="324"/>
      <c r="R2" s="324"/>
      <c r="S2" s="324"/>
      <c r="T2" s="324"/>
      <c r="U2" s="324"/>
      <c r="V2" s="324"/>
      <c r="AT2" s="19" t="s">
        <v>99</v>
      </c>
    </row>
    <row r="3" spans="2:46" s="1" customFormat="1" ht="6.95" customHeight="1">
      <c r="B3" s="20"/>
      <c r="C3" s="21"/>
      <c r="D3" s="21"/>
      <c r="E3" s="21"/>
      <c r="F3" s="21"/>
      <c r="G3" s="21"/>
      <c r="H3" s="21"/>
      <c r="I3" s="91"/>
      <c r="J3" s="21"/>
      <c r="K3" s="21"/>
      <c r="L3" s="22"/>
      <c r="AT3" s="19" t="s">
        <v>84</v>
      </c>
    </row>
    <row r="4" spans="2:46" s="1" customFormat="1" ht="24.95" customHeight="1">
      <c r="B4" s="22"/>
      <c r="D4" s="23" t="s">
        <v>100</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40" t="str">
        <f>'Rekapitulace stavby'!K6</f>
        <v>Demolice zemědělských staveb</v>
      </c>
      <c r="F7" s="341"/>
      <c r="G7" s="341"/>
      <c r="H7" s="341"/>
      <c r="I7" s="90"/>
      <c r="L7" s="22"/>
    </row>
    <row r="8" spans="1:31" s="2" customFormat="1" ht="12" customHeight="1">
      <c r="A8" s="34"/>
      <c r="B8" s="35"/>
      <c r="C8" s="34"/>
      <c r="D8" s="29" t="s">
        <v>101</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02" t="s">
        <v>545</v>
      </c>
      <c r="F9" s="342"/>
      <c r="G9" s="342"/>
      <c r="H9" s="342"/>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5. 8. 2020</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Státní pozemkový úřad</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43" t="str">
        <f>'Rekapitulace stavby'!E14</f>
        <v>Vyplň údaj</v>
      </c>
      <c r="F18" s="323"/>
      <c r="G18" s="323"/>
      <c r="H18" s="323"/>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05209072</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CreoPlan s.r.o.</v>
      </c>
      <c r="F21" s="34"/>
      <c r="G21" s="34"/>
      <c r="H21" s="34"/>
      <c r="I21" s="95" t="s">
        <v>28</v>
      </c>
      <c r="J21" s="27" t="str">
        <f>IF('Rekapitulace stavby'!AN17="","",'Rekapitulace stavby'!AN17)</f>
        <v>CZ05209072</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36</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Ing. Monika Bartoňková</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38</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28" t="s">
        <v>3</v>
      </c>
      <c r="F27" s="328"/>
      <c r="G27" s="328"/>
      <c r="H27" s="328"/>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40</v>
      </c>
      <c r="E30" s="34"/>
      <c r="F30" s="34"/>
      <c r="G30" s="34"/>
      <c r="H30" s="34"/>
      <c r="I30" s="93"/>
      <c r="J30" s="68">
        <f>ROUND(J83,2)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42</v>
      </c>
      <c r="G32" s="34"/>
      <c r="H32" s="34"/>
      <c r="I32" s="102" t="s">
        <v>41</v>
      </c>
      <c r="J32" s="38" t="s">
        <v>43</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44</v>
      </c>
      <c r="E33" s="29" t="s">
        <v>45</v>
      </c>
      <c r="F33" s="104">
        <f>ROUND((SUM(BE83:BE113)),2)</f>
        <v>0</v>
      </c>
      <c r="G33" s="34"/>
      <c r="H33" s="34"/>
      <c r="I33" s="105">
        <v>0.21</v>
      </c>
      <c r="J33" s="104">
        <f>ROUND(((SUM(BE83:BE113))*I33),2)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46</v>
      </c>
      <c r="F34" s="104">
        <f>ROUND((SUM(BF83:BF113)),2)</f>
        <v>0</v>
      </c>
      <c r="G34" s="34"/>
      <c r="H34" s="34"/>
      <c r="I34" s="105">
        <v>0.15</v>
      </c>
      <c r="J34" s="104">
        <f>ROUND(((SUM(BF83:BF113))*I34),2)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47</v>
      </c>
      <c r="F35" s="104">
        <f>ROUND((SUM(BG83:BG113)),2)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48</v>
      </c>
      <c r="F36" s="104">
        <f>ROUND((SUM(BH83:BH113)),2)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49</v>
      </c>
      <c r="F37" s="104">
        <f>ROUND((SUM(BI83:BI113)),2)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50</v>
      </c>
      <c r="E39" s="57"/>
      <c r="F39" s="57"/>
      <c r="G39" s="108" t="s">
        <v>51</v>
      </c>
      <c r="H39" s="109" t="s">
        <v>52</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103</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40" t="str">
        <f>E7</f>
        <v>Demolice zemědělských staveb</v>
      </c>
      <c r="F48" s="341"/>
      <c r="G48" s="341"/>
      <c r="H48" s="341"/>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101</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02" t="str">
        <f>E9</f>
        <v>SO - Zpevněné plochy</v>
      </c>
      <c r="F50" s="342"/>
      <c r="G50" s="342"/>
      <c r="H50" s="342"/>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Hradiště</v>
      </c>
      <c r="G52" s="34"/>
      <c r="H52" s="34"/>
      <c r="I52" s="95" t="s">
        <v>23</v>
      </c>
      <c r="J52" s="52" t="str">
        <f>IF(J12="","",J12)</f>
        <v>5. 8. 2020</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Státní pozemkový úřad</v>
      </c>
      <c r="G54" s="34"/>
      <c r="H54" s="34"/>
      <c r="I54" s="95" t="s">
        <v>31</v>
      </c>
      <c r="J54" s="32" t="str">
        <f>E21</f>
        <v>CreoPlan s.r.o.</v>
      </c>
      <c r="K54" s="34"/>
      <c r="L54" s="94"/>
      <c r="S54" s="34"/>
      <c r="T54" s="34"/>
      <c r="U54" s="34"/>
      <c r="V54" s="34"/>
      <c r="W54" s="34"/>
      <c r="X54" s="34"/>
      <c r="Y54" s="34"/>
      <c r="Z54" s="34"/>
      <c r="AA54" s="34"/>
      <c r="AB54" s="34"/>
      <c r="AC54" s="34"/>
      <c r="AD54" s="34"/>
      <c r="AE54" s="34"/>
    </row>
    <row r="55" spans="1:31" s="2" customFormat="1" ht="25.7" customHeight="1">
      <c r="A55" s="34"/>
      <c r="B55" s="35"/>
      <c r="C55" s="29" t="s">
        <v>29</v>
      </c>
      <c r="D55" s="34"/>
      <c r="E55" s="34"/>
      <c r="F55" s="27" t="str">
        <f>IF(E18="","",E18)</f>
        <v>Vyplň údaj</v>
      </c>
      <c r="G55" s="34"/>
      <c r="H55" s="34"/>
      <c r="I55" s="95" t="s">
        <v>36</v>
      </c>
      <c r="J55" s="32" t="str">
        <f>E24</f>
        <v>Ing. Monika Bartoňková</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104</v>
      </c>
      <c r="D57" s="106"/>
      <c r="E57" s="106"/>
      <c r="F57" s="106"/>
      <c r="G57" s="106"/>
      <c r="H57" s="106"/>
      <c r="I57" s="116"/>
      <c r="J57" s="117" t="s">
        <v>105</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72</v>
      </c>
      <c r="D59" s="34"/>
      <c r="E59" s="34"/>
      <c r="F59" s="34"/>
      <c r="G59" s="34"/>
      <c r="H59" s="34"/>
      <c r="I59" s="93"/>
      <c r="J59" s="68">
        <f>J83</f>
        <v>0</v>
      </c>
      <c r="K59" s="34"/>
      <c r="L59" s="94"/>
      <c r="S59" s="34"/>
      <c r="T59" s="34"/>
      <c r="U59" s="34"/>
      <c r="V59" s="34"/>
      <c r="W59" s="34"/>
      <c r="X59" s="34"/>
      <c r="Y59" s="34"/>
      <c r="Z59" s="34"/>
      <c r="AA59" s="34"/>
      <c r="AB59" s="34"/>
      <c r="AC59" s="34"/>
      <c r="AD59" s="34"/>
      <c r="AE59" s="34"/>
      <c r="AU59" s="19" t="s">
        <v>106</v>
      </c>
    </row>
    <row r="60" spans="2:12" s="9" customFormat="1" ht="24.95" customHeight="1">
      <c r="B60" s="119"/>
      <c r="D60" s="120" t="s">
        <v>107</v>
      </c>
      <c r="E60" s="121"/>
      <c r="F60" s="121"/>
      <c r="G60" s="121"/>
      <c r="H60" s="121"/>
      <c r="I60" s="122"/>
      <c r="J60" s="123">
        <f>J84</f>
        <v>0</v>
      </c>
      <c r="L60" s="119"/>
    </row>
    <row r="61" spans="2:12" s="10" customFormat="1" ht="19.9" customHeight="1">
      <c r="B61" s="124"/>
      <c r="D61" s="125" t="s">
        <v>108</v>
      </c>
      <c r="E61" s="126"/>
      <c r="F61" s="126"/>
      <c r="G61" s="126"/>
      <c r="H61" s="126"/>
      <c r="I61" s="127"/>
      <c r="J61" s="128">
        <f>J85</f>
        <v>0</v>
      </c>
      <c r="L61" s="124"/>
    </row>
    <row r="62" spans="2:12" s="9" customFormat="1" ht="24.95" customHeight="1">
      <c r="B62" s="119"/>
      <c r="D62" s="120" t="s">
        <v>546</v>
      </c>
      <c r="E62" s="121"/>
      <c r="F62" s="121"/>
      <c r="G62" s="121"/>
      <c r="H62" s="121"/>
      <c r="I62" s="122"/>
      <c r="J62" s="123">
        <f>J95</f>
        <v>0</v>
      </c>
      <c r="L62" s="119"/>
    </row>
    <row r="63" spans="2:12" s="10" customFormat="1" ht="19.9" customHeight="1">
      <c r="B63" s="124"/>
      <c r="D63" s="125" t="s">
        <v>547</v>
      </c>
      <c r="E63" s="126"/>
      <c r="F63" s="126"/>
      <c r="G63" s="126"/>
      <c r="H63" s="126"/>
      <c r="I63" s="127"/>
      <c r="J63" s="128">
        <f>J96</f>
        <v>0</v>
      </c>
      <c r="L63" s="124"/>
    </row>
    <row r="64" spans="1:31" s="2" customFormat="1" ht="21.75" customHeight="1">
      <c r="A64" s="34"/>
      <c r="B64" s="35"/>
      <c r="C64" s="34"/>
      <c r="D64" s="34"/>
      <c r="E64" s="34"/>
      <c r="F64" s="34"/>
      <c r="G64" s="34"/>
      <c r="H64" s="34"/>
      <c r="I64" s="93"/>
      <c r="J64" s="34"/>
      <c r="K64" s="34"/>
      <c r="L64" s="94"/>
      <c r="S64" s="34"/>
      <c r="T64" s="34"/>
      <c r="U64" s="34"/>
      <c r="V64" s="34"/>
      <c r="W64" s="34"/>
      <c r="X64" s="34"/>
      <c r="Y64" s="34"/>
      <c r="Z64" s="34"/>
      <c r="AA64" s="34"/>
      <c r="AB64" s="34"/>
      <c r="AC64" s="34"/>
      <c r="AD64" s="34"/>
      <c r="AE64" s="34"/>
    </row>
    <row r="65" spans="1:31" s="2" customFormat="1" ht="6.95" customHeight="1">
      <c r="A65" s="34"/>
      <c r="B65" s="44"/>
      <c r="C65" s="45"/>
      <c r="D65" s="45"/>
      <c r="E65" s="45"/>
      <c r="F65" s="45"/>
      <c r="G65" s="45"/>
      <c r="H65" s="45"/>
      <c r="I65" s="113"/>
      <c r="J65" s="45"/>
      <c r="K65" s="45"/>
      <c r="L65" s="94"/>
      <c r="S65" s="34"/>
      <c r="T65" s="34"/>
      <c r="U65" s="34"/>
      <c r="V65" s="34"/>
      <c r="W65" s="34"/>
      <c r="X65" s="34"/>
      <c r="Y65" s="34"/>
      <c r="Z65" s="34"/>
      <c r="AA65" s="34"/>
      <c r="AB65" s="34"/>
      <c r="AC65" s="34"/>
      <c r="AD65" s="34"/>
      <c r="AE65" s="34"/>
    </row>
    <row r="69" spans="1:31" s="2" customFormat="1" ht="6.95" customHeight="1">
      <c r="A69" s="34"/>
      <c r="B69" s="46"/>
      <c r="C69" s="47"/>
      <c r="D69" s="47"/>
      <c r="E69" s="47"/>
      <c r="F69" s="47"/>
      <c r="G69" s="47"/>
      <c r="H69" s="47"/>
      <c r="I69" s="114"/>
      <c r="J69" s="47"/>
      <c r="K69" s="47"/>
      <c r="L69" s="94"/>
      <c r="S69" s="34"/>
      <c r="T69" s="34"/>
      <c r="U69" s="34"/>
      <c r="V69" s="34"/>
      <c r="W69" s="34"/>
      <c r="X69" s="34"/>
      <c r="Y69" s="34"/>
      <c r="Z69" s="34"/>
      <c r="AA69" s="34"/>
      <c r="AB69" s="34"/>
      <c r="AC69" s="34"/>
      <c r="AD69" s="34"/>
      <c r="AE69" s="34"/>
    </row>
    <row r="70" spans="1:31" s="2" customFormat="1" ht="24.95" customHeight="1">
      <c r="A70" s="34"/>
      <c r="B70" s="35"/>
      <c r="C70" s="23" t="s">
        <v>111</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6.95" customHeight="1">
      <c r="A71" s="34"/>
      <c r="B71" s="35"/>
      <c r="C71" s="34"/>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9" t="s">
        <v>17</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6.5" customHeight="1">
      <c r="A73" s="34"/>
      <c r="B73" s="35"/>
      <c r="C73" s="34"/>
      <c r="D73" s="34"/>
      <c r="E73" s="340" t="str">
        <f>E7</f>
        <v>Demolice zemědělských staveb</v>
      </c>
      <c r="F73" s="341"/>
      <c r="G73" s="341"/>
      <c r="H73" s="341"/>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9" t="s">
        <v>101</v>
      </c>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6.5" customHeight="1">
      <c r="A75" s="34"/>
      <c r="B75" s="35"/>
      <c r="C75" s="34"/>
      <c r="D75" s="34"/>
      <c r="E75" s="302" t="str">
        <f>E9</f>
        <v>SO - Zpevněné plochy</v>
      </c>
      <c r="F75" s="342"/>
      <c r="G75" s="342"/>
      <c r="H75" s="342"/>
      <c r="I75" s="93"/>
      <c r="J75" s="34"/>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9" t="s">
        <v>21</v>
      </c>
      <c r="D77" s="34"/>
      <c r="E77" s="34"/>
      <c r="F77" s="27" t="str">
        <f>F12</f>
        <v>Hradiště</v>
      </c>
      <c r="G77" s="34"/>
      <c r="H77" s="34"/>
      <c r="I77" s="95" t="s">
        <v>23</v>
      </c>
      <c r="J77" s="52" t="str">
        <f>IF(J12="","",J12)</f>
        <v>5. 8. 2020</v>
      </c>
      <c r="K77" s="34"/>
      <c r="L77" s="94"/>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2" customFormat="1" ht="15.2" customHeight="1">
      <c r="A79" s="34"/>
      <c r="B79" s="35"/>
      <c r="C79" s="29" t="s">
        <v>25</v>
      </c>
      <c r="D79" s="34"/>
      <c r="E79" s="34"/>
      <c r="F79" s="27" t="str">
        <f>E15</f>
        <v>Státní pozemkový úřad</v>
      </c>
      <c r="G79" s="34"/>
      <c r="H79" s="34"/>
      <c r="I79" s="95" t="s">
        <v>31</v>
      </c>
      <c r="J79" s="32" t="str">
        <f>E21</f>
        <v>CreoPlan s.r.o.</v>
      </c>
      <c r="K79" s="34"/>
      <c r="L79" s="94"/>
      <c r="S79" s="34"/>
      <c r="T79" s="34"/>
      <c r="U79" s="34"/>
      <c r="V79" s="34"/>
      <c r="W79" s="34"/>
      <c r="X79" s="34"/>
      <c r="Y79" s="34"/>
      <c r="Z79" s="34"/>
      <c r="AA79" s="34"/>
      <c r="AB79" s="34"/>
      <c r="AC79" s="34"/>
      <c r="AD79" s="34"/>
      <c r="AE79" s="34"/>
    </row>
    <row r="80" spans="1:31" s="2" customFormat="1" ht="25.7" customHeight="1">
      <c r="A80" s="34"/>
      <c r="B80" s="35"/>
      <c r="C80" s="29" t="s">
        <v>29</v>
      </c>
      <c r="D80" s="34"/>
      <c r="E80" s="34"/>
      <c r="F80" s="27" t="str">
        <f>IF(E18="","",E18)</f>
        <v>Vyplň údaj</v>
      </c>
      <c r="G80" s="34"/>
      <c r="H80" s="34"/>
      <c r="I80" s="95" t="s">
        <v>36</v>
      </c>
      <c r="J80" s="32" t="str">
        <f>E24</f>
        <v>Ing. Monika Bartoňková</v>
      </c>
      <c r="K80" s="34"/>
      <c r="L80" s="94"/>
      <c r="S80" s="34"/>
      <c r="T80" s="34"/>
      <c r="U80" s="34"/>
      <c r="V80" s="34"/>
      <c r="W80" s="34"/>
      <c r="X80" s="34"/>
      <c r="Y80" s="34"/>
      <c r="Z80" s="34"/>
      <c r="AA80" s="34"/>
      <c r="AB80" s="34"/>
      <c r="AC80" s="34"/>
      <c r="AD80" s="34"/>
      <c r="AE80" s="34"/>
    </row>
    <row r="81" spans="1:31" s="2" customFormat="1" ht="10.3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11" customFormat="1" ht="29.25" customHeight="1">
      <c r="A82" s="129"/>
      <c r="B82" s="130"/>
      <c r="C82" s="131" t="s">
        <v>112</v>
      </c>
      <c r="D82" s="132" t="s">
        <v>59</v>
      </c>
      <c r="E82" s="132" t="s">
        <v>55</v>
      </c>
      <c r="F82" s="132" t="s">
        <v>56</v>
      </c>
      <c r="G82" s="132" t="s">
        <v>113</v>
      </c>
      <c r="H82" s="132" t="s">
        <v>114</v>
      </c>
      <c r="I82" s="133" t="s">
        <v>115</v>
      </c>
      <c r="J82" s="132" t="s">
        <v>105</v>
      </c>
      <c r="K82" s="134" t="s">
        <v>116</v>
      </c>
      <c r="L82" s="135"/>
      <c r="M82" s="59" t="s">
        <v>3</v>
      </c>
      <c r="N82" s="60" t="s">
        <v>44</v>
      </c>
      <c r="O82" s="60" t="s">
        <v>117</v>
      </c>
      <c r="P82" s="60" t="s">
        <v>118</v>
      </c>
      <c r="Q82" s="60" t="s">
        <v>119</v>
      </c>
      <c r="R82" s="60" t="s">
        <v>120</v>
      </c>
      <c r="S82" s="60" t="s">
        <v>121</v>
      </c>
      <c r="T82" s="61" t="s">
        <v>122</v>
      </c>
      <c r="U82" s="129"/>
      <c r="V82" s="129"/>
      <c r="W82" s="129"/>
      <c r="X82" s="129"/>
      <c r="Y82" s="129"/>
      <c r="Z82" s="129"/>
      <c r="AA82" s="129"/>
      <c r="AB82" s="129"/>
      <c r="AC82" s="129"/>
      <c r="AD82" s="129"/>
      <c r="AE82" s="129"/>
    </row>
    <row r="83" spans="1:63" s="2" customFormat="1" ht="22.9" customHeight="1">
      <c r="A83" s="34"/>
      <c r="B83" s="35"/>
      <c r="C83" s="66" t="s">
        <v>123</v>
      </c>
      <c r="D83" s="34"/>
      <c r="E83" s="34"/>
      <c r="F83" s="34"/>
      <c r="G83" s="34"/>
      <c r="H83" s="34"/>
      <c r="I83" s="93"/>
      <c r="J83" s="136">
        <f>BK83</f>
        <v>0</v>
      </c>
      <c r="K83" s="34"/>
      <c r="L83" s="35"/>
      <c r="M83" s="62"/>
      <c r="N83" s="53"/>
      <c r="O83" s="63"/>
      <c r="P83" s="137">
        <f>P84+P95</f>
        <v>0</v>
      </c>
      <c r="Q83" s="63"/>
      <c r="R83" s="137">
        <f>R84+R95</f>
        <v>0</v>
      </c>
      <c r="S83" s="63"/>
      <c r="T83" s="138">
        <f>T84+T95</f>
        <v>1299.091375</v>
      </c>
      <c r="U83" s="34"/>
      <c r="V83" s="34"/>
      <c r="W83" s="34"/>
      <c r="X83" s="34"/>
      <c r="Y83" s="34"/>
      <c r="Z83" s="34"/>
      <c r="AA83" s="34"/>
      <c r="AB83" s="34"/>
      <c r="AC83" s="34"/>
      <c r="AD83" s="34"/>
      <c r="AE83" s="34"/>
      <c r="AT83" s="19" t="s">
        <v>73</v>
      </c>
      <c r="AU83" s="19" t="s">
        <v>106</v>
      </c>
      <c r="BK83" s="139">
        <f>BK84+BK95</f>
        <v>0</v>
      </c>
    </row>
    <row r="84" spans="2:63" s="12" customFormat="1" ht="25.9" customHeight="1">
      <c r="B84" s="140"/>
      <c r="D84" s="141" t="s">
        <v>73</v>
      </c>
      <c r="E84" s="142" t="s">
        <v>124</v>
      </c>
      <c r="F84" s="142" t="s">
        <v>125</v>
      </c>
      <c r="I84" s="143"/>
      <c r="J84" s="144">
        <f>BK84</f>
        <v>0</v>
      </c>
      <c r="L84" s="140"/>
      <c r="M84" s="145"/>
      <c r="N84" s="146"/>
      <c r="O84" s="146"/>
      <c r="P84" s="147">
        <f>P85</f>
        <v>0</v>
      </c>
      <c r="Q84" s="146"/>
      <c r="R84" s="147">
        <f>R85</f>
        <v>0</v>
      </c>
      <c r="S84" s="146"/>
      <c r="T84" s="148">
        <f>T85</f>
        <v>1299.091375</v>
      </c>
      <c r="AR84" s="141" t="s">
        <v>82</v>
      </c>
      <c r="AT84" s="149" t="s">
        <v>73</v>
      </c>
      <c r="AU84" s="149" t="s">
        <v>74</v>
      </c>
      <c r="AY84" s="141" t="s">
        <v>126</v>
      </c>
      <c r="BK84" s="150">
        <f>BK85</f>
        <v>0</v>
      </c>
    </row>
    <row r="85" spans="2:63" s="12" customFormat="1" ht="22.9" customHeight="1">
      <c r="B85" s="140"/>
      <c r="D85" s="141" t="s">
        <v>73</v>
      </c>
      <c r="E85" s="193" t="s">
        <v>82</v>
      </c>
      <c r="F85" s="193" t="s">
        <v>195</v>
      </c>
      <c r="I85" s="143"/>
      <c r="J85" s="194">
        <f>BK85</f>
        <v>0</v>
      </c>
      <c r="L85" s="140"/>
      <c r="M85" s="145"/>
      <c r="N85" s="146"/>
      <c r="O85" s="146"/>
      <c r="P85" s="147">
        <f>SUM(P86:P94)</f>
        <v>0</v>
      </c>
      <c r="Q85" s="146"/>
      <c r="R85" s="147">
        <f>SUM(R86:R94)</f>
        <v>0</v>
      </c>
      <c r="S85" s="146"/>
      <c r="T85" s="148">
        <f>SUM(T86:T94)</f>
        <v>1299.091375</v>
      </c>
      <c r="AR85" s="141" t="s">
        <v>82</v>
      </c>
      <c r="AT85" s="149" t="s">
        <v>73</v>
      </c>
      <c r="AU85" s="149" t="s">
        <v>82</v>
      </c>
      <c r="AY85" s="141" t="s">
        <v>126</v>
      </c>
      <c r="BK85" s="150">
        <f>SUM(BK86:BK94)</f>
        <v>0</v>
      </c>
    </row>
    <row r="86" spans="1:65" s="2" customFormat="1" ht="16.5" customHeight="1">
      <c r="A86" s="34"/>
      <c r="B86" s="151"/>
      <c r="C86" s="152" t="s">
        <v>82</v>
      </c>
      <c r="D86" s="152" t="s">
        <v>127</v>
      </c>
      <c r="E86" s="153" t="s">
        <v>548</v>
      </c>
      <c r="F86" s="154" t="s">
        <v>549</v>
      </c>
      <c r="G86" s="155" t="s">
        <v>199</v>
      </c>
      <c r="H86" s="156">
        <v>2879</v>
      </c>
      <c r="I86" s="157"/>
      <c r="J86" s="158">
        <f>ROUND(I86*H86,2)</f>
        <v>0</v>
      </c>
      <c r="K86" s="154" t="s">
        <v>151</v>
      </c>
      <c r="L86" s="35"/>
      <c r="M86" s="159" t="s">
        <v>3</v>
      </c>
      <c r="N86" s="160" t="s">
        <v>45</v>
      </c>
      <c r="O86" s="55"/>
      <c r="P86" s="161">
        <f>O86*H86</f>
        <v>0</v>
      </c>
      <c r="Q86" s="161">
        <v>0</v>
      </c>
      <c r="R86" s="161">
        <f>Q86*H86</f>
        <v>0</v>
      </c>
      <c r="S86" s="161">
        <v>0</v>
      </c>
      <c r="T86" s="162">
        <f>S86*H86</f>
        <v>0</v>
      </c>
      <c r="U86" s="34"/>
      <c r="V86" s="34"/>
      <c r="W86" s="34"/>
      <c r="X86" s="34"/>
      <c r="Y86" s="34"/>
      <c r="Z86" s="34"/>
      <c r="AA86" s="34"/>
      <c r="AB86" s="34"/>
      <c r="AC86" s="34"/>
      <c r="AD86" s="34"/>
      <c r="AE86" s="34"/>
      <c r="AR86" s="163" t="s">
        <v>131</v>
      </c>
      <c r="AT86" s="163" t="s">
        <v>127</v>
      </c>
      <c r="AU86" s="163" t="s">
        <v>84</v>
      </c>
      <c r="AY86" s="19" t="s">
        <v>126</v>
      </c>
      <c r="BE86" s="164">
        <f>IF(N86="základní",J86,0)</f>
        <v>0</v>
      </c>
      <c r="BF86" s="164">
        <f>IF(N86="snížená",J86,0)</f>
        <v>0</v>
      </c>
      <c r="BG86" s="164">
        <f>IF(N86="zákl. přenesená",J86,0)</f>
        <v>0</v>
      </c>
      <c r="BH86" s="164">
        <f>IF(N86="sníž. přenesená",J86,0)</f>
        <v>0</v>
      </c>
      <c r="BI86" s="164">
        <f>IF(N86="nulová",J86,0)</f>
        <v>0</v>
      </c>
      <c r="BJ86" s="19" t="s">
        <v>82</v>
      </c>
      <c r="BK86" s="164">
        <f>ROUND(I86*H86,2)</f>
        <v>0</v>
      </c>
      <c r="BL86" s="19" t="s">
        <v>131</v>
      </c>
      <c r="BM86" s="163" t="s">
        <v>550</v>
      </c>
    </row>
    <row r="87" spans="1:47" s="2" customFormat="1" ht="11.25">
      <c r="A87" s="34"/>
      <c r="B87" s="35"/>
      <c r="C87" s="34"/>
      <c r="D87" s="165" t="s">
        <v>133</v>
      </c>
      <c r="E87" s="34"/>
      <c r="F87" s="166" t="s">
        <v>551</v>
      </c>
      <c r="G87" s="34"/>
      <c r="H87" s="34"/>
      <c r="I87" s="93"/>
      <c r="J87" s="34"/>
      <c r="K87" s="34"/>
      <c r="L87" s="35"/>
      <c r="M87" s="167"/>
      <c r="N87" s="168"/>
      <c r="O87" s="55"/>
      <c r="P87" s="55"/>
      <c r="Q87" s="55"/>
      <c r="R87" s="55"/>
      <c r="S87" s="55"/>
      <c r="T87" s="56"/>
      <c r="U87" s="34"/>
      <c r="V87" s="34"/>
      <c r="W87" s="34"/>
      <c r="X87" s="34"/>
      <c r="Y87" s="34"/>
      <c r="Z87" s="34"/>
      <c r="AA87" s="34"/>
      <c r="AB87" s="34"/>
      <c r="AC87" s="34"/>
      <c r="AD87" s="34"/>
      <c r="AE87" s="34"/>
      <c r="AT87" s="19" t="s">
        <v>133</v>
      </c>
      <c r="AU87" s="19" t="s">
        <v>84</v>
      </c>
    </row>
    <row r="88" spans="1:47" s="2" customFormat="1" ht="78">
      <c r="A88" s="34"/>
      <c r="B88" s="35"/>
      <c r="C88" s="34"/>
      <c r="D88" s="165" t="s">
        <v>135</v>
      </c>
      <c r="E88" s="34"/>
      <c r="F88" s="169" t="s">
        <v>448</v>
      </c>
      <c r="G88" s="34"/>
      <c r="H88" s="34"/>
      <c r="I88" s="93"/>
      <c r="J88" s="34"/>
      <c r="K88" s="34"/>
      <c r="L88" s="35"/>
      <c r="M88" s="167"/>
      <c r="N88" s="168"/>
      <c r="O88" s="55"/>
      <c r="P88" s="55"/>
      <c r="Q88" s="55"/>
      <c r="R88" s="55"/>
      <c r="S88" s="55"/>
      <c r="T88" s="56"/>
      <c r="U88" s="34"/>
      <c r="V88" s="34"/>
      <c r="W88" s="34"/>
      <c r="X88" s="34"/>
      <c r="Y88" s="34"/>
      <c r="Z88" s="34"/>
      <c r="AA88" s="34"/>
      <c r="AB88" s="34"/>
      <c r="AC88" s="34"/>
      <c r="AD88" s="34"/>
      <c r="AE88" s="34"/>
      <c r="AT88" s="19" t="s">
        <v>135</v>
      </c>
      <c r="AU88" s="19" t="s">
        <v>84</v>
      </c>
    </row>
    <row r="89" spans="1:65" s="2" customFormat="1" ht="16.5" customHeight="1">
      <c r="A89" s="34"/>
      <c r="B89" s="151"/>
      <c r="C89" s="152" t="s">
        <v>84</v>
      </c>
      <c r="D89" s="152" t="s">
        <v>127</v>
      </c>
      <c r="E89" s="153" t="s">
        <v>552</v>
      </c>
      <c r="F89" s="154" t="s">
        <v>553</v>
      </c>
      <c r="G89" s="155" t="s">
        <v>199</v>
      </c>
      <c r="H89" s="156">
        <v>130.225</v>
      </c>
      <c r="I89" s="157"/>
      <c r="J89" s="158">
        <f>ROUND(I89*H89,2)</f>
        <v>0</v>
      </c>
      <c r="K89" s="154" t="s">
        <v>151</v>
      </c>
      <c r="L89" s="35"/>
      <c r="M89" s="159" t="s">
        <v>3</v>
      </c>
      <c r="N89" s="160" t="s">
        <v>45</v>
      </c>
      <c r="O89" s="55"/>
      <c r="P89" s="161">
        <f>O89*H89</f>
        <v>0</v>
      </c>
      <c r="Q89" s="161">
        <v>0</v>
      </c>
      <c r="R89" s="161">
        <f>Q89*H89</f>
        <v>0</v>
      </c>
      <c r="S89" s="161">
        <v>0.62</v>
      </c>
      <c r="T89" s="162">
        <f>S89*H89</f>
        <v>80.73949999999999</v>
      </c>
      <c r="U89" s="34"/>
      <c r="V89" s="34"/>
      <c r="W89" s="34"/>
      <c r="X89" s="34"/>
      <c r="Y89" s="34"/>
      <c r="Z89" s="34"/>
      <c r="AA89" s="34"/>
      <c r="AB89" s="34"/>
      <c r="AC89" s="34"/>
      <c r="AD89" s="34"/>
      <c r="AE89" s="34"/>
      <c r="AR89" s="163" t="s">
        <v>131</v>
      </c>
      <c r="AT89" s="163" t="s">
        <v>127</v>
      </c>
      <c r="AU89" s="163" t="s">
        <v>84</v>
      </c>
      <c r="AY89" s="19" t="s">
        <v>126</v>
      </c>
      <c r="BE89" s="164">
        <f>IF(N89="základní",J89,0)</f>
        <v>0</v>
      </c>
      <c r="BF89" s="164">
        <f>IF(N89="snížená",J89,0)</f>
        <v>0</v>
      </c>
      <c r="BG89" s="164">
        <f>IF(N89="zákl. přenesená",J89,0)</f>
        <v>0</v>
      </c>
      <c r="BH89" s="164">
        <f>IF(N89="sníž. přenesená",J89,0)</f>
        <v>0</v>
      </c>
      <c r="BI89" s="164">
        <f>IF(N89="nulová",J89,0)</f>
        <v>0</v>
      </c>
      <c r="BJ89" s="19" t="s">
        <v>82</v>
      </c>
      <c r="BK89" s="164">
        <f>ROUND(I89*H89,2)</f>
        <v>0</v>
      </c>
      <c r="BL89" s="19" t="s">
        <v>131</v>
      </c>
      <c r="BM89" s="163" t="s">
        <v>554</v>
      </c>
    </row>
    <row r="90" spans="1:47" s="2" customFormat="1" ht="19.5">
      <c r="A90" s="34"/>
      <c r="B90" s="35"/>
      <c r="C90" s="34"/>
      <c r="D90" s="165" t="s">
        <v>133</v>
      </c>
      <c r="E90" s="34"/>
      <c r="F90" s="166" t="s">
        <v>555</v>
      </c>
      <c r="G90" s="34"/>
      <c r="H90" s="34"/>
      <c r="I90" s="93"/>
      <c r="J90" s="34"/>
      <c r="K90" s="34"/>
      <c r="L90" s="35"/>
      <c r="M90" s="167"/>
      <c r="N90" s="168"/>
      <c r="O90" s="55"/>
      <c r="P90" s="55"/>
      <c r="Q90" s="55"/>
      <c r="R90" s="55"/>
      <c r="S90" s="55"/>
      <c r="T90" s="56"/>
      <c r="U90" s="34"/>
      <c r="V90" s="34"/>
      <c r="W90" s="34"/>
      <c r="X90" s="34"/>
      <c r="Y90" s="34"/>
      <c r="Z90" s="34"/>
      <c r="AA90" s="34"/>
      <c r="AB90" s="34"/>
      <c r="AC90" s="34"/>
      <c r="AD90" s="34"/>
      <c r="AE90" s="34"/>
      <c r="AT90" s="19" t="s">
        <v>133</v>
      </c>
      <c r="AU90" s="19" t="s">
        <v>84</v>
      </c>
    </row>
    <row r="91" spans="1:47" s="2" customFormat="1" ht="175.5">
      <c r="A91" s="34"/>
      <c r="B91" s="35"/>
      <c r="C91" s="34"/>
      <c r="D91" s="165" t="s">
        <v>135</v>
      </c>
      <c r="E91" s="34"/>
      <c r="F91" s="169" t="s">
        <v>556</v>
      </c>
      <c r="G91" s="34"/>
      <c r="H91" s="34"/>
      <c r="I91" s="93"/>
      <c r="J91" s="34"/>
      <c r="K91" s="34"/>
      <c r="L91" s="35"/>
      <c r="M91" s="167"/>
      <c r="N91" s="168"/>
      <c r="O91" s="55"/>
      <c r="P91" s="55"/>
      <c r="Q91" s="55"/>
      <c r="R91" s="55"/>
      <c r="S91" s="55"/>
      <c r="T91" s="56"/>
      <c r="U91" s="34"/>
      <c r="V91" s="34"/>
      <c r="W91" s="34"/>
      <c r="X91" s="34"/>
      <c r="Y91" s="34"/>
      <c r="Z91" s="34"/>
      <c r="AA91" s="34"/>
      <c r="AB91" s="34"/>
      <c r="AC91" s="34"/>
      <c r="AD91" s="34"/>
      <c r="AE91" s="34"/>
      <c r="AT91" s="19" t="s">
        <v>135</v>
      </c>
      <c r="AU91" s="19" t="s">
        <v>84</v>
      </c>
    </row>
    <row r="92" spans="1:65" s="2" customFormat="1" ht="16.5" customHeight="1">
      <c r="A92" s="34"/>
      <c r="B92" s="151"/>
      <c r="C92" s="152" t="s">
        <v>159</v>
      </c>
      <c r="D92" s="152" t="s">
        <v>127</v>
      </c>
      <c r="E92" s="153" t="s">
        <v>557</v>
      </c>
      <c r="F92" s="154" t="s">
        <v>558</v>
      </c>
      <c r="G92" s="155" t="s">
        <v>199</v>
      </c>
      <c r="H92" s="156">
        <v>3748.775</v>
      </c>
      <c r="I92" s="157"/>
      <c r="J92" s="158">
        <f>ROUND(I92*H92,2)</f>
        <v>0</v>
      </c>
      <c r="K92" s="154" t="s">
        <v>151</v>
      </c>
      <c r="L92" s="35"/>
      <c r="M92" s="159" t="s">
        <v>3</v>
      </c>
      <c r="N92" s="160" t="s">
        <v>45</v>
      </c>
      <c r="O92" s="55"/>
      <c r="P92" s="161">
        <f>O92*H92</f>
        <v>0</v>
      </c>
      <c r="Q92" s="161">
        <v>0</v>
      </c>
      <c r="R92" s="161">
        <f>Q92*H92</f>
        <v>0</v>
      </c>
      <c r="S92" s="161">
        <v>0.325</v>
      </c>
      <c r="T92" s="162">
        <f>S92*H92</f>
        <v>1218.351875</v>
      </c>
      <c r="U92" s="34"/>
      <c r="V92" s="34"/>
      <c r="W92" s="34"/>
      <c r="X92" s="34"/>
      <c r="Y92" s="34"/>
      <c r="Z92" s="34"/>
      <c r="AA92" s="34"/>
      <c r="AB92" s="34"/>
      <c r="AC92" s="34"/>
      <c r="AD92" s="34"/>
      <c r="AE92" s="34"/>
      <c r="AR92" s="163" t="s">
        <v>131</v>
      </c>
      <c r="AT92" s="163" t="s">
        <v>127</v>
      </c>
      <c r="AU92" s="163" t="s">
        <v>84</v>
      </c>
      <c r="AY92" s="19" t="s">
        <v>126</v>
      </c>
      <c r="BE92" s="164">
        <f>IF(N92="základní",J92,0)</f>
        <v>0</v>
      </c>
      <c r="BF92" s="164">
        <f>IF(N92="snížená",J92,0)</f>
        <v>0</v>
      </c>
      <c r="BG92" s="164">
        <f>IF(N92="zákl. přenesená",J92,0)</f>
        <v>0</v>
      </c>
      <c r="BH92" s="164">
        <f>IF(N92="sníž. přenesená",J92,0)</f>
        <v>0</v>
      </c>
      <c r="BI92" s="164">
        <f>IF(N92="nulová",J92,0)</f>
        <v>0</v>
      </c>
      <c r="BJ92" s="19" t="s">
        <v>82</v>
      </c>
      <c r="BK92" s="164">
        <f>ROUND(I92*H92,2)</f>
        <v>0</v>
      </c>
      <c r="BL92" s="19" t="s">
        <v>131</v>
      </c>
      <c r="BM92" s="163" t="s">
        <v>559</v>
      </c>
    </row>
    <row r="93" spans="1:47" s="2" customFormat="1" ht="19.5">
      <c r="A93" s="34"/>
      <c r="B93" s="35"/>
      <c r="C93" s="34"/>
      <c r="D93" s="165" t="s">
        <v>133</v>
      </c>
      <c r="E93" s="34"/>
      <c r="F93" s="166" t="s">
        <v>560</v>
      </c>
      <c r="G93" s="34"/>
      <c r="H93" s="34"/>
      <c r="I93" s="93"/>
      <c r="J93" s="34"/>
      <c r="K93" s="34"/>
      <c r="L93" s="35"/>
      <c r="M93" s="167"/>
      <c r="N93" s="168"/>
      <c r="O93" s="55"/>
      <c r="P93" s="55"/>
      <c r="Q93" s="55"/>
      <c r="R93" s="55"/>
      <c r="S93" s="55"/>
      <c r="T93" s="56"/>
      <c r="U93" s="34"/>
      <c r="V93" s="34"/>
      <c r="W93" s="34"/>
      <c r="X93" s="34"/>
      <c r="Y93" s="34"/>
      <c r="Z93" s="34"/>
      <c r="AA93" s="34"/>
      <c r="AB93" s="34"/>
      <c r="AC93" s="34"/>
      <c r="AD93" s="34"/>
      <c r="AE93" s="34"/>
      <c r="AT93" s="19" t="s">
        <v>133</v>
      </c>
      <c r="AU93" s="19" t="s">
        <v>84</v>
      </c>
    </row>
    <row r="94" spans="1:47" s="2" customFormat="1" ht="175.5">
      <c r="A94" s="34"/>
      <c r="B94" s="35"/>
      <c r="C94" s="34"/>
      <c r="D94" s="165" t="s">
        <v>135</v>
      </c>
      <c r="E94" s="34"/>
      <c r="F94" s="169" t="s">
        <v>556</v>
      </c>
      <c r="G94" s="34"/>
      <c r="H94" s="34"/>
      <c r="I94" s="93"/>
      <c r="J94" s="34"/>
      <c r="K94" s="34"/>
      <c r="L94" s="35"/>
      <c r="M94" s="167"/>
      <c r="N94" s="168"/>
      <c r="O94" s="55"/>
      <c r="P94" s="55"/>
      <c r="Q94" s="55"/>
      <c r="R94" s="55"/>
      <c r="S94" s="55"/>
      <c r="T94" s="56"/>
      <c r="U94" s="34"/>
      <c r="V94" s="34"/>
      <c r="W94" s="34"/>
      <c r="X94" s="34"/>
      <c r="Y94" s="34"/>
      <c r="Z94" s="34"/>
      <c r="AA94" s="34"/>
      <c r="AB94" s="34"/>
      <c r="AC94" s="34"/>
      <c r="AD94" s="34"/>
      <c r="AE94" s="34"/>
      <c r="AT94" s="19" t="s">
        <v>135</v>
      </c>
      <c r="AU94" s="19" t="s">
        <v>84</v>
      </c>
    </row>
    <row r="95" spans="2:63" s="12" customFormat="1" ht="25.9" customHeight="1">
      <c r="B95" s="140"/>
      <c r="D95" s="141" t="s">
        <v>73</v>
      </c>
      <c r="E95" s="142" t="s">
        <v>561</v>
      </c>
      <c r="F95" s="142" t="s">
        <v>3</v>
      </c>
      <c r="I95" s="143"/>
      <c r="J95" s="144">
        <f>BK95</f>
        <v>0</v>
      </c>
      <c r="L95" s="140"/>
      <c r="M95" s="145"/>
      <c r="N95" s="146"/>
      <c r="O95" s="146"/>
      <c r="P95" s="147">
        <f>P96</f>
        <v>0</v>
      </c>
      <c r="Q95" s="146"/>
      <c r="R95" s="147">
        <f>R96</f>
        <v>0</v>
      </c>
      <c r="S95" s="146"/>
      <c r="T95" s="148">
        <f>T96</f>
        <v>0</v>
      </c>
      <c r="AR95" s="141" t="s">
        <v>131</v>
      </c>
      <c r="AT95" s="149" t="s">
        <v>73</v>
      </c>
      <c r="AU95" s="149" t="s">
        <v>74</v>
      </c>
      <c r="AY95" s="141" t="s">
        <v>126</v>
      </c>
      <c r="BK95" s="150">
        <f>BK96</f>
        <v>0</v>
      </c>
    </row>
    <row r="96" spans="2:63" s="12" customFormat="1" ht="22.9" customHeight="1">
      <c r="B96" s="140"/>
      <c r="D96" s="141" t="s">
        <v>73</v>
      </c>
      <c r="E96" s="193" t="s">
        <v>94</v>
      </c>
      <c r="F96" s="193" t="s">
        <v>338</v>
      </c>
      <c r="I96" s="143"/>
      <c r="J96" s="194">
        <f>BK96</f>
        <v>0</v>
      </c>
      <c r="L96" s="140"/>
      <c r="M96" s="145"/>
      <c r="N96" s="146"/>
      <c r="O96" s="146"/>
      <c r="P96" s="147">
        <f>SUM(P97:P113)</f>
        <v>0</v>
      </c>
      <c r="Q96" s="146"/>
      <c r="R96" s="147">
        <f>SUM(R97:R113)</f>
        <v>0</v>
      </c>
      <c r="S96" s="146"/>
      <c r="T96" s="148">
        <f>SUM(T97:T113)</f>
        <v>0</v>
      </c>
      <c r="AR96" s="141" t="s">
        <v>171</v>
      </c>
      <c r="AT96" s="149" t="s">
        <v>73</v>
      </c>
      <c r="AU96" s="149" t="s">
        <v>82</v>
      </c>
      <c r="AY96" s="141" t="s">
        <v>126</v>
      </c>
      <c r="BK96" s="150">
        <f>SUM(BK97:BK113)</f>
        <v>0</v>
      </c>
    </row>
    <row r="97" spans="1:65" s="2" customFormat="1" ht="16.5" customHeight="1">
      <c r="A97" s="34"/>
      <c r="B97" s="151"/>
      <c r="C97" s="152" t="s">
        <v>131</v>
      </c>
      <c r="D97" s="152" t="s">
        <v>127</v>
      </c>
      <c r="E97" s="153" t="s">
        <v>128</v>
      </c>
      <c r="F97" s="154" t="s">
        <v>129</v>
      </c>
      <c r="G97" s="155" t="s">
        <v>130</v>
      </c>
      <c r="H97" s="156">
        <v>1299.092</v>
      </c>
      <c r="I97" s="157"/>
      <c r="J97" s="158">
        <f>ROUND(I97*H97,2)</f>
        <v>0</v>
      </c>
      <c r="K97" s="154" t="s">
        <v>151</v>
      </c>
      <c r="L97" s="35"/>
      <c r="M97" s="159" t="s">
        <v>3</v>
      </c>
      <c r="N97" s="160" t="s">
        <v>45</v>
      </c>
      <c r="O97" s="55"/>
      <c r="P97" s="161">
        <f>O97*H97</f>
        <v>0</v>
      </c>
      <c r="Q97" s="161">
        <v>0</v>
      </c>
      <c r="R97" s="161">
        <f>Q97*H97</f>
        <v>0</v>
      </c>
      <c r="S97" s="161">
        <v>0</v>
      </c>
      <c r="T97" s="162">
        <f>S97*H97</f>
        <v>0</v>
      </c>
      <c r="U97" s="34"/>
      <c r="V97" s="34"/>
      <c r="W97" s="34"/>
      <c r="X97" s="34"/>
      <c r="Y97" s="34"/>
      <c r="Z97" s="34"/>
      <c r="AA97" s="34"/>
      <c r="AB97" s="34"/>
      <c r="AC97" s="34"/>
      <c r="AD97" s="34"/>
      <c r="AE97" s="34"/>
      <c r="AR97" s="163" t="s">
        <v>131</v>
      </c>
      <c r="AT97" s="163" t="s">
        <v>127</v>
      </c>
      <c r="AU97" s="163" t="s">
        <v>84</v>
      </c>
      <c r="AY97" s="19" t="s">
        <v>126</v>
      </c>
      <c r="BE97" s="164">
        <f>IF(N97="základní",J97,0)</f>
        <v>0</v>
      </c>
      <c r="BF97" s="164">
        <f>IF(N97="snížená",J97,0)</f>
        <v>0</v>
      </c>
      <c r="BG97" s="164">
        <f>IF(N97="zákl. přenesená",J97,0)</f>
        <v>0</v>
      </c>
      <c r="BH97" s="164">
        <f>IF(N97="sníž. přenesená",J97,0)</f>
        <v>0</v>
      </c>
      <c r="BI97" s="164">
        <f>IF(N97="nulová",J97,0)</f>
        <v>0</v>
      </c>
      <c r="BJ97" s="19" t="s">
        <v>82</v>
      </c>
      <c r="BK97" s="164">
        <f>ROUND(I97*H97,2)</f>
        <v>0</v>
      </c>
      <c r="BL97" s="19" t="s">
        <v>131</v>
      </c>
      <c r="BM97" s="163" t="s">
        <v>562</v>
      </c>
    </row>
    <row r="98" spans="1:47" s="2" customFormat="1" ht="11.25">
      <c r="A98" s="34"/>
      <c r="B98" s="35"/>
      <c r="C98" s="34"/>
      <c r="D98" s="165" t="s">
        <v>133</v>
      </c>
      <c r="E98" s="34"/>
      <c r="F98" s="166" t="s">
        <v>134</v>
      </c>
      <c r="G98" s="34"/>
      <c r="H98" s="34"/>
      <c r="I98" s="93"/>
      <c r="J98" s="34"/>
      <c r="K98" s="34"/>
      <c r="L98" s="35"/>
      <c r="M98" s="167"/>
      <c r="N98" s="168"/>
      <c r="O98" s="55"/>
      <c r="P98" s="55"/>
      <c r="Q98" s="55"/>
      <c r="R98" s="55"/>
      <c r="S98" s="55"/>
      <c r="T98" s="56"/>
      <c r="U98" s="34"/>
      <c r="V98" s="34"/>
      <c r="W98" s="34"/>
      <c r="X98" s="34"/>
      <c r="Y98" s="34"/>
      <c r="Z98" s="34"/>
      <c r="AA98" s="34"/>
      <c r="AB98" s="34"/>
      <c r="AC98" s="34"/>
      <c r="AD98" s="34"/>
      <c r="AE98" s="34"/>
      <c r="AT98" s="19" t="s">
        <v>133</v>
      </c>
      <c r="AU98" s="19" t="s">
        <v>84</v>
      </c>
    </row>
    <row r="99" spans="1:47" s="2" customFormat="1" ht="29.25">
      <c r="A99" s="34"/>
      <c r="B99" s="35"/>
      <c r="C99" s="34"/>
      <c r="D99" s="165" t="s">
        <v>135</v>
      </c>
      <c r="E99" s="34"/>
      <c r="F99" s="169" t="s">
        <v>136</v>
      </c>
      <c r="G99" s="34"/>
      <c r="H99" s="34"/>
      <c r="I99" s="93"/>
      <c r="J99" s="34"/>
      <c r="K99" s="34"/>
      <c r="L99" s="35"/>
      <c r="M99" s="167"/>
      <c r="N99" s="168"/>
      <c r="O99" s="55"/>
      <c r="P99" s="55"/>
      <c r="Q99" s="55"/>
      <c r="R99" s="55"/>
      <c r="S99" s="55"/>
      <c r="T99" s="56"/>
      <c r="U99" s="34"/>
      <c r="V99" s="34"/>
      <c r="W99" s="34"/>
      <c r="X99" s="34"/>
      <c r="Y99" s="34"/>
      <c r="Z99" s="34"/>
      <c r="AA99" s="34"/>
      <c r="AB99" s="34"/>
      <c r="AC99" s="34"/>
      <c r="AD99" s="34"/>
      <c r="AE99" s="34"/>
      <c r="AT99" s="19" t="s">
        <v>135</v>
      </c>
      <c r="AU99" s="19" t="s">
        <v>84</v>
      </c>
    </row>
    <row r="100" spans="2:51" s="14" customFormat="1" ht="11.25">
      <c r="B100" s="177"/>
      <c r="D100" s="165" t="s">
        <v>137</v>
      </c>
      <c r="E100" s="178" t="s">
        <v>3</v>
      </c>
      <c r="F100" s="179" t="s">
        <v>563</v>
      </c>
      <c r="H100" s="180">
        <v>1218.352</v>
      </c>
      <c r="I100" s="181"/>
      <c r="L100" s="177"/>
      <c r="M100" s="182"/>
      <c r="N100" s="183"/>
      <c r="O100" s="183"/>
      <c r="P100" s="183"/>
      <c r="Q100" s="183"/>
      <c r="R100" s="183"/>
      <c r="S100" s="183"/>
      <c r="T100" s="184"/>
      <c r="AT100" s="178" t="s">
        <v>137</v>
      </c>
      <c r="AU100" s="178" t="s">
        <v>84</v>
      </c>
      <c r="AV100" s="14" t="s">
        <v>84</v>
      </c>
      <c r="AW100" s="14" t="s">
        <v>35</v>
      </c>
      <c r="AX100" s="14" t="s">
        <v>74</v>
      </c>
      <c r="AY100" s="178" t="s">
        <v>126</v>
      </c>
    </row>
    <row r="101" spans="2:51" s="14" customFormat="1" ht="11.25">
      <c r="B101" s="177"/>
      <c r="D101" s="165" t="s">
        <v>137</v>
      </c>
      <c r="E101" s="178" t="s">
        <v>3</v>
      </c>
      <c r="F101" s="179" t="s">
        <v>564</v>
      </c>
      <c r="H101" s="180">
        <v>80.74</v>
      </c>
      <c r="I101" s="181"/>
      <c r="L101" s="177"/>
      <c r="M101" s="182"/>
      <c r="N101" s="183"/>
      <c r="O101" s="183"/>
      <c r="P101" s="183"/>
      <c r="Q101" s="183"/>
      <c r="R101" s="183"/>
      <c r="S101" s="183"/>
      <c r="T101" s="184"/>
      <c r="AT101" s="178" t="s">
        <v>137</v>
      </c>
      <c r="AU101" s="178" t="s">
        <v>84</v>
      </c>
      <c r="AV101" s="14" t="s">
        <v>84</v>
      </c>
      <c r="AW101" s="14" t="s">
        <v>35</v>
      </c>
      <c r="AX101" s="14" t="s">
        <v>74</v>
      </c>
      <c r="AY101" s="178" t="s">
        <v>126</v>
      </c>
    </row>
    <row r="102" spans="2:51" s="15" customFormat="1" ht="11.25">
      <c r="B102" s="185"/>
      <c r="D102" s="165" t="s">
        <v>137</v>
      </c>
      <c r="E102" s="186" t="s">
        <v>3</v>
      </c>
      <c r="F102" s="187" t="s">
        <v>148</v>
      </c>
      <c r="H102" s="188">
        <v>1299.092</v>
      </c>
      <c r="I102" s="189"/>
      <c r="L102" s="185"/>
      <c r="M102" s="190"/>
      <c r="N102" s="191"/>
      <c r="O102" s="191"/>
      <c r="P102" s="191"/>
      <c r="Q102" s="191"/>
      <c r="R102" s="191"/>
      <c r="S102" s="191"/>
      <c r="T102" s="192"/>
      <c r="AT102" s="186" t="s">
        <v>137</v>
      </c>
      <c r="AU102" s="186" t="s">
        <v>84</v>
      </c>
      <c r="AV102" s="15" t="s">
        <v>131</v>
      </c>
      <c r="AW102" s="15" t="s">
        <v>35</v>
      </c>
      <c r="AX102" s="15" t="s">
        <v>82</v>
      </c>
      <c r="AY102" s="186" t="s">
        <v>126</v>
      </c>
    </row>
    <row r="103" spans="1:65" s="2" customFormat="1" ht="16.5" customHeight="1">
      <c r="A103" s="34"/>
      <c r="B103" s="151"/>
      <c r="C103" s="152" t="s">
        <v>171</v>
      </c>
      <c r="D103" s="152" t="s">
        <v>127</v>
      </c>
      <c r="E103" s="153" t="s">
        <v>149</v>
      </c>
      <c r="F103" s="154" t="s">
        <v>150</v>
      </c>
      <c r="G103" s="155" t="s">
        <v>130</v>
      </c>
      <c r="H103" s="156">
        <v>25981.84</v>
      </c>
      <c r="I103" s="157"/>
      <c r="J103" s="158">
        <f>ROUND(I103*H103,2)</f>
        <v>0</v>
      </c>
      <c r="K103" s="154" t="s">
        <v>151</v>
      </c>
      <c r="L103" s="35"/>
      <c r="M103" s="159" t="s">
        <v>3</v>
      </c>
      <c r="N103" s="160" t="s">
        <v>45</v>
      </c>
      <c r="O103" s="55"/>
      <c r="P103" s="161">
        <f>O103*H103</f>
        <v>0</v>
      </c>
      <c r="Q103" s="161">
        <v>0</v>
      </c>
      <c r="R103" s="161">
        <f>Q103*H103</f>
        <v>0</v>
      </c>
      <c r="S103" s="161">
        <v>0</v>
      </c>
      <c r="T103" s="162">
        <f>S103*H103</f>
        <v>0</v>
      </c>
      <c r="U103" s="34"/>
      <c r="V103" s="34"/>
      <c r="W103" s="34"/>
      <c r="X103" s="34"/>
      <c r="Y103" s="34"/>
      <c r="Z103" s="34"/>
      <c r="AA103" s="34"/>
      <c r="AB103" s="34"/>
      <c r="AC103" s="34"/>
      <c r="AD103" s="34"/>
      <c r="AE103" s="34"/>
      <c r="AR103" s="163" t="s">
        <v>131</v>
      </c>
      <c r="AT103" s="163" t="s">
        <v>127</v>
      </c>
      <c r="AU103" s="163" t="s">
        <v>84</v>
      </c>
      <c r="AY103" s="19" t="s">
        <v>126</v>
      </c>
      <c r="BE103" s="164">
        <f>IF(N103="základní",J103,0)</f>
        <v>0</v>
      </c>
      <c r="BF103" s="164">
        <f>IF(N103="snížená",J103,0)</f>
        <v>0</v>
      </c>
      <c r="BG103" s="164">
        <f>IF(N103="zákl. přenesená",J103,0)</f>
        <v>0</v>
      </c>
      <c r="BH103" s="164">
        <f>IF(N103="sníž. přenesená",J103,0)</f>
        <v>0</v>
      </c>
      <c r="BI103" s="164">
        <f>IF(N103="nulová",J103,0)</f>
        <v>0</v>
      </c>
      <c r="BJ103" s="19" t="s">
        <v>82</v>
      </c>
      <c r="BK103" s="164">
        <f>ROUND(I103*H103,2)</f>
        <v>0</v>
      </c>
      <c r="BL103" s="19" t="s">
        <v>131</v>
      </c>
      <c r="BM103" s="163" t="s">
        <v>565</v>
      </c>
    </row>
    <row r="104" spans="1:47" s="2" customFormat="1" ht="11.25">
      <c r="A104" s="34"/>
      <c r="B104" s="35"/>
      <c r="C104" s="34"/>
      <c r="D104" s="165" t="s">
        <v>133</v>
      </c>
      <c r="E104" s="34"/>
      <c r="F104" s="166" t="s">
        <v>153</v>
      </c>
      <c r="G104" s="34"/>
      <c r="H104" s="34"/>
      <c r="I104" s="93"/>
      <c r="J104" s="34"/>
      <c r="K104" s="34"/>
      <c r="L104" s="35"/>
      <c r="M104" s="167"/>
      <c r="N104" s="168"/>
      <c r="O104" s="55"/>
      <c r="P104" s="55"/>
      <c r="Q104" s="55"/>
      <c r="R104" s="55"/>
      <c r="S104" s="55"/>
      <c r="T104" s="56"/>
      <c r="U104" s="34"/>
      <c r="V104" s="34"/>
      <c r="W104" s="34"/>
      <c r="X104" s="34"/>
      <c r="Y104" s="34"/>
      <c r="Z104" s="34"/>
      <c r="AA104" s="34"/>
      <c r="AB104" s="34"/>
      <c r="AC104" s="34"/>
      <c r="AD104" s="34"/>
      <c r="AE104" s="34"/>
      <c r="AT104" s="19" t="s">
        <v>133</v>
      </c>
      <c r="AU104" s="19" t="s">
        <v>84</v>
      </c>
    </row>
    <row r="105" spans="1:47" s="2" customFormat="1" ht="29.25">
      <c r="A105" s="34"/>
      <c r="B105" s="35"/>
      <c r="C105" s="34"/>
      <c r="D105" s="165" t="s">
        <v>135</v>
      </c>
      <c r="E105" s="34"/>
      <c r="F105" s="169" t="s">
        <v>136</v>
      </c>
      <c r="G105" s="34"/>
      <c r="H105" s="34"/>
      <c r="I105" s="93"/>
      <c r="J105" s="34"/>
      <c r="K105" s="34"/>
      <c r="L105" s="35"/>
      <c r="M105" s="167"/>
      <c r="N105" s="168"/>
      <c r="O105" s="55"/>
      <c r="P105" s="55"/>
      <c r="Q105" s="55"/>
      <c r="R105" s="55"/>
      <c r="S105" s="55"/>
      <c r="T105" s="56"/>
      <c r="U105" s="34"/>
      <c r="V105" s="34"/>
      <c r="W105" s="34"/>
      <c r="X105" s="34"/>
      <c r="Y105" s="34"/>
      <c r="Z105" s="34"/>
      <c r="AA105" s="34"/>
      <c r="AB105" s="34"/>
      <c r="AC105" s="34"/>
      <c r="AD105" s="34"/>
      <c r="AE105" s="34"/>
      <c r="AT105" s="19" t="s">
        <v>135</v>
      </c>
      <c r="AU105" s="19" t="s">
        <v>84</v>
      </c>
    </row>
    <row r="106" spans="2:51" s="14" customFormat="1" ht="11.25">
      <c r="B106" s="177"/>
      <c r="D106" s="165" t="s">
        <v>137</v>
      </c>
      <c r="E106" s="178" t="s">
        <v>3</v>
      </c>
      <c r="F106" s="179" t="s">
        <v>566</v>
      </c>
      <c r="H106" s="180">
        <v>25981.84</v>
      </c>
      <c r="I106" s="181"/>
      <c r="L106" s="177"/>
      <c r="M106" s="182"/>
      <c r="N106" s="183"/>
      <c r="O106" s="183"/>
      <c r="P106" s="183"/>
      <c r="Q106" s="183"/>
      <c r="R106" s="183"/>
      <c r="S106" s="183"/>
      <c r="T106" s="184"/>
      <c r="AT106" s="178" t="s">
        <v>137</v>
      </c>
      <c r="AU106" s="178" t="s">
        <v>84</v>
      </c>
      <c r="AV106" s="14" t="s">
        <v>84</v>
      </c>
      <c r="AW106" s="14" t="s">
        <v>35</v>
      </c>
      <c r="AX106" s="14" t="s">
        <v>74</v>
      </c>
      <c r="AY106" s="178" t="s">
        <v>126</v>
      </c>
    </row>
    <row r="107" spans="2:51" s="15" customFormat="1" ht="11.25">
      <c r="B107" s="185"/>
      <c r="D107" s="165" t="s">
        <v>137</v>
      </c>
      <c r="E107" s="186" t="s">
        <v>3</v>
      </c>
      <c r="F107" s="187" t="s">
        <v>148</v>
      </c>
      <c r="H107" s="188">
        <v>25981.84</v>
      </c>
      <c r="I107" s="189"/>
      <c r="L107" s="185"/>
      <c r="M107" s="190"/>
      <c r="N107" s="191"/>
      <c r="O107" s="191"/>
      <c r="P107" s="191"/>
      <c r="Q107" s="191"/>
      <c r="R107" s="191"/>
      <c r="S107" s="191"/>
      <c r="T107" s="192"/>
      <c r="AT107" s="186" t="s">
        <v>137</v>
      </c>
      <c r="AU107" s="186" t="s">
        <v>84</v>
      </c>
      <c r="AV107" s="15" t="s">
        <v>131</v>
      </c>
      <c r="AW107" s="15" t="s">
        <v>35</v>
      </c>
      <c r="AX107" s="15" t="s">
        <v>82</v>
      </c>
      <c r="AY107" s="186" t="s">
        <v>126</v>
      </c>
    </row>
    <row r="108" spans="1:65" s="2" customFormat="1" ht="16.5" customHeight="1">
      <c r="A108" s="34"/>
      <c r="B108" s="151"/>
      <c r="C108" s="152" t="s">
        <v>177</v>
      </c>
      <c r="D108" s="152" t="s">
        <v>127</v>
      </c>
      <c r="E108" s="153" t="s">
        <v>166</v>
      </c>
      <c r="F108" s="154" t="s">
        <v>167</v>
      </c>
      <c r="G108" s="155" t="s">
        <v>130</v>
      </c>
      <c r="H108" s="156">
        <v>1218.352</v>
      </c>
      <c r="I108" s="157"/>
      <c r="J108" s="158">
        <f>ROUND(I108*H108,2)</f>
        <v>0</v>
      </c>
      <c r="K108" s="154" t="s">
        <v>151</v>
      </c>
      <c r="L108" s="35"/>
      <c r="M108" s="159" t="s">
        <v>3</v>
      </c>
      <c r="N108" s="160" t="s">
        <v>45</v>
      </c>
      <c r="O108" s="55"/>
      <c r="P108" s="161">
        <f>O108*H108</f>
        <v>0</v>
      </c>
      <c r="Q108" s="161">
        <v>0</v>
      </c>
      <c r="R108" s="161">
        <f>Q108*H108</f>
        <v>0</v>
      </c>
      <c r="S108" s="161">
        <v>0</v>
      </c>
      <c r="T108" s="162">
        <f>S108*H108</f>
        <v>0</v>
      </c>
      <c r="U108" s="34"/>
      <c r="V108" s="34"/>
      <c r="W108" s="34"/>
      <c r="X108" s="34"/>
      <c r="Y108" s="34"/>
      <c r="Z108" s="34"/>
      <c r="AA108" s="34"/>
      <c r="AB108" s="34"/>
      <c r="AC108" s="34"/>
      <c r="AD108" s="34"/>
      <c r="AE108" s="34"/>
      <c r="AR108" s="163" t="s">
        <v>131</v>
      </c>
      <c r="AT108" s="163" t="s">
        <v>127</v>
      </c>
      <c r="AU108" s="163" t="s">
        <v>84</v>
      </c>
      <c r="AY108" s="19" t="s">
        <v>126</v>
      </c>
      <c r="BE108" s="164">
        <f>IF(N108="základní",J108,0)</f>
        <v>0</v>
      </c>
      <c r="BF108" s="164">
        <f>IF(N108="snížená",J108,0)</f>
        <v>0</v>
      </c>
      <c r="BG108" s="164">
        <f>IF(N108="zákl. přenesená",J108,0)</f>
        <v>0</v>
      </c>
      <c r="BH108" s="164">
        <f>IF(N108="sníž. přenesená",J108,0)</f>
        <v>0</v>
      </c>
      <c r="BI108" s="164">
        <f>IF(N108="nulová",J108,0)</f>
        <v>0</v>
      </c>
      <c r="BJ108" s="19" t="s">
        <v>82</v>
      </c>
      <c r="BK108" s="164">
        <f>ROUND(I108*H108,2)</f>
        <v>0</v>
      </c>
      <c r="BL108" s="19" t="s">
        <v>131</v>
      </c>
      <c r="BM108" s="163" t="s">
        <v>567</v>
      </c>
    </row>
    <row r="109" spans="1:47" s="2" customFormat="1" ht="11.25">
      <c r="A109" s="34"/>
      <c r="B109" s="35"/>
      <c r="C109" s="34"/>
      <c r="D109" s="165" t="s">
        <v>133</v>
      </c>
      <c r="E109" s="34"/>
      <c r="F109" s="166" t="s">
        <v>169</v>
      </c>
      <c r="G109" s="34"/>
      <c r="H109" s="34"/>
      <c r="I109" s="93"/>
      <c r="J109" s="34"/>
      <c r="K109" s="34"/>
      <c r="L109" s="35"/>
      <c r="M109" s="167"/>
      <c r="N109" s="168"/>
      <c r="O109" s="55"/>
      <c r="P109" s="55"/>
      <c r="Q109" s="55"/>
      <c r="R109" s="55"/>
      <c r="S109" s="55"/>
      <c r="T109" s="56"/>
      <c r="U109" s="34"/>
      <c r="V109" s="34"/>
      <c r="W109" s="34"/>
      <c r="X109" s="34"/>
      <c r="Y109" s="34"/>
      <c r="Z109" s="34"/>
      <c r="AA109" s="34"/>
      <c r="AB109" s="34"/>
      <c r="AC109" s="34"/>
      <c r="AD109" s="34"/>
      <c r="AE109" s="34"/>
      <c r="AT109" s="19" t="s">
        <v>133</v>
      </c>
      <c r="AU109" s="19" t="s">
        <v>84</v>
      </c>
    </row>
    <row r="110" spans="1:47" s="2" customFormat="1" ht="58.5">
      <c r="A110" s="34"/>
      <c r="B110" s="35"/>
      <c r="C110" s="34"/>
      <c r="D110" s="165" t="s">
        <v>135</v>
      </c>
      <c r="E110" s="34"/>
      <c r="F110" s="169" t="s">
        <v>164</v>
      </c>
      <c r="G110" s="34"/>
      <c r="H110" s="34"/>
      <c r="I110" s="93"/>
      <c r="J110" s="34"/>
      <c r="K110" s="34"/>
      <c r="L110" s="35"/>
      <c r="M110" s="167"/>
      <c r="N110" s="168"/>
      <c r="O110" s="55"/>
      <c r="P110" s="55"/>
      <c r="Q110" s="55"/>
      <c r="R110" s="55"/>
      <c r="S110" s="55"/>
      <c r="T110" s="56"/>
      <c r="U110" s="34"/>
      <c r="V110" s="34"/>
      <c r="W110" s="34"/>
      <c r="X110" s="34"/>
      <c r="Y110" s="34"/>
      <c r="Z110" s="34"/>
      <c r="AA110" s="34"/>
      <c r="AB110" s="34"/>
      <c r="AC110" s="34"/>
      <c r="AD110" s="34"/>
      <c r="AE110" s="34"/>
      <c r="AT110" s="19" t="s">
        <v>135</v>
      </c>
      <c r="AU110" s="19" t="s">
        <v>84</v>
      </c>
    </row>
    <row r="111" spans="1:65" s="2" customFormat="1" ht="16.5" customHeight="1">
      <c r="A111" s="34"/>
      <c r="B111" s="151"/>
      <c r="C111" s="152" t="s">
        <v>184</v>
      </c>
      <c r="D111" s="152" t="s">
        <v>127</v>
      </c>
      <c r="E111" s="153" t="s">
        <v>568</v>
      </c>
      <c r="F111" s="154" t="s">
        <v>569</v>
      </c>
      <c r="G111" s="155" t="s">
        <v>130</v>
      </c>
      <c r="H111" s="156">
        <v>80.74</v>
      </c>
      <c r="I111" s="157"/>
      <c r="J111" s="158">
        <f>ROUND(I111*H111,2)</f>
        <v>0</v>
      </c>
      <c r="K111" s="154" t="s">
        <v>151</v>
      </c>
      <c r="L111" s="35"/>
      <c r="M111" s="159" t="s">
        <v>3</v>
      </c>
      <c r="N111" s="160" t="s">
        <v>45</v>
      </c>
      <c r="O111" s="55"/>
      <c r="P111" s="161">
        <f>O111*H111</f>
        <v>0</v>
      </c>
      <c r="Q111" s="161">
        <v>0</v>
      </c>
      <c r="R111" s="161">
        <f>Q111*H111</f>
        <v>0</v>
      </c>
      <c r="S111" s="161">
        <v>0</v>
      </c>
      <c r="T111" s="162">
        <f>S111*H111</f>
        <v>0</v>
      </c>
      <c r="U111" s="34"/>
      <c r="V111" s="34"/>
      <c r="W111" s="34"/>
      <c r="X111" s="34"/>
      <c r="Y111" s="34"/>
      <c r="Z111" s="34"/>
      <c r="AA111" s="34"/>
      <c r="AB111" s="34"/>
      <c r="AC111" s="34"/>
      <c r="AD111" s="34"/>
      <c r="AE111" s="34"/>
      <c r="AR111" s="163" t="s">
        <v>131</v>
      </c>
      <c r="AT111" s="163" t="s">
        <v>127</v>
      </c>
      <c r="AU111" s="163" t="s">
        <v>84</v>
      </c>
      <c r="AY111" s="19" t="s">
        <v>126</v>
      </c>
      <c r="BE111" s="164">
        <f>IF(N111="základní",J111,0)</f>
        <v>0</v>
      </c>
      <c r="BF111" s="164">
        <f>IF(N111="snížená",J111,0)</f>
        <v>0</v>
      </c>
      <c r="BG111" s="164">
        <f>IF(N111="zákl. přenesená",J111,0)</f>
        <v>0</v>
      </c>
      <c r="BH111" s="164">
        <f>IF(N111="sníž. přenesená",J111,0)</f>
        <v>0</v>
      </c>
      <c r="BI111" s="164">
        <f>IF(N111="nulová",J111,0)</f>
        <v>0</v>
      </c>
      <c r="BJ111" s="19" t="s">
        <v>82</v>
      </c>
      <c r="BK111" s="164">
        <f>ROUND(I111*H111,2)</f>
        <v>0</v>
      </c>
      <c r="BL111" s="19" t="s">
        <v>131</v>
      </c>
      <c r="BM111" s="163" t="s">
        <v>570</v>
      </c>
    </row>
    <row r="112" spans="1:47" s="2" customFormat="1" ht="11.25">
      <c r="A112" s="34"/>
      <c r="B112" s="35"/>
      <c r="C112" s="34"/>
      <c r="D112" s="165" t="s">
        <v>133</v>
      </c>
      <c r="E112" s="34"/>
      <c r="F112" s="166" t="s">
        <v>571</v>
      </c>
      <c r="G112" s="34"/>
      <c r="H112" s="34"/>
      <c r="I112" s="93"/>
      <c r="J112" s="34"/>
      <c r="K112" s="34"/>
      <c r="L112" s="35"/>
      <c r="M112" s="167"/>
      <c r="N112" s="168"/>
      <c r="O112" s="55"/>
      <c r="P112" s="55"/>
      <c r="Q112" s="55"/>
      <c r="R112" s="55"/>
      <c r="S112" s="55"/>
      <c r="T112" s="56"/>
      <c r="U112" s="34"/>
      <c r="V112" s="34"/>
      <c r="W112" s="34"/>
      <c r="X112" s="34"/>
      <c r="Y112" s="34"/>
      <c r="Z112" s="34"/>
      <c r="AA112" s="34"/>
      <c r="AB112" s="34"/>
      <c r="AC112" s="34"/>
      <c r="AD112" s="34"/>
      <c r="AE112" s="34"/>
      <c r="AT112" s="19" t="s">
        <v>133</v>
      </c>
      <c r="AU112" s="19" t="s">
        <v>84</v>
      </c>
    </row>
    <row r="113" spans="1:47" s="2" customFormat="1" ht="58.5">
      <c r="A113" s="34"/>
      <c r="B113" s="35"/>
      <c r="C113" s="34"/>
      <c r="D113" s="165" t="s">
        <v>135</v>
      </c>
      <c r="E113" s="34"/>
      <c r="F113" s="169" t="s">
        <v>164</v>
      </c>
      <c r="G113" s="34"/>
      <c r="H113" s="34"/>
      <c r="I113" s="93"/>
      <c r="J113" s="34"/>
      <c r="K113" s="34"/>
      <c r="L113" s="35"/>
      <c r="M113" s="220"/>
      <c r="N113" s="221"/>
      <c r="O113" s="222"/>
      <c r="P113" s="222"/>
      <c r="Q113" s="222"/>
      <c r="R113" s="222"/>
      <c r="S113" s="222"/>
      <c r="T113" s="223"/>
      <c r="U113" s="34"/>
      <c r="V113" s="34"/>
      <c r="W113" s="34"/>
      <c r="X113" s="34"/>
      <c r="Y113" s="34"/>
      <c r="Z113" s="34"/>
      <c r="AA113" s="34"/>
      <c r="AB113" s="34"/>
      <c r="AC113" s="34"/>
      <c r="AD113" s="34"/>
      <c r="AE113" s="34"/>
      <c r="AT113" s="19" t="s">
        <v>135</v>
      </c>
      <c r="AU113" s="19" t="s">
        <v>84</v>
      </c>
    </row>
    <row r="114" spans="1:31" s="2" customFormat="1" ht="6.95" customHeight="1">
      <c r="A114" s="34"/>
      <c r="B114" s="44"/>
      <c r="C114" s="45"/>
      <c r="D114" s="45"/>
      <c r="E114" s="45"/>
      <c r="F114" s="45"/>
      <c r="G114" s="45"/>
      <c r="H114" s="45"/>
      <c r="I114" s="113"/>
      <c r="J114" s="45"/>
      <c r="K114" s="45"/>
      <c r="L114" s="35"/>
      <c r="M114" s="34"/>
      <c r="O114" s="34"/>
      <c r="P114" s="34"/>
      <c r="Q114" s="34"/>
      <c r="R114" s="34"/>
      <c r="S114" s="34"/>
      <c r="T114" s="34"/>
      <c r="U114" s="34"/>
      <c r="V114" s="34"/>
      <c r="W114" s="34"/>
      <c r="X114" s="34"/>
      <c r="Y114" s="34"/>
      <c r="Z114" s="34"/>
      <c r="AA114" s="34"/>
      <c r="AB114" s="34"/>
      <c r="AC114" s="34"/>
      <c r="AD114" s="34"/>
      <c r="AE114" s="34"/>
    </row>
  </sheetData>
  <autoFilter ref="C82:K11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224" customWidth="1"/>
    <col min="2" max="2" width="1.7109375" style="224" customWidth="1"/>
    <col min="3" max="4" width="5.00390625" style="224" customWidth="1"/>
    <col min="5" max="5" width="11.7109375" style="224" customWidth="1"/>
    <col min="6" max="6" width="9.140625" style="224" customWidth="1"/>
    <col min="7" max="7" width="5.00390625" style="224" customWidth="1"/>
    <col min="8" max="8" width="77.8515625" style="224" customWidth="1"/>
    <col min="9" max="10" width="20.00390625" style="224" customWidth="1"/>
    <col min="11" max="11" width="1.7109375" style="224" customWidth="1"/>
  </cols>
  <sheetData>
    <row r="1" s="1" customFormat="1" ht="37.5" customHeight="1"/>
    <row r="2" spans="2:11" s="1" customFormat="1" ht="7.5" customHeight="1">
      <c r="B2" s="225"/>
      <c r="C2" s="226"/>
      <c r="D2" s="226"/>
      <c r="E2" s="226"/>
      <c r="F2" s="226"/>
      <c r="G2" s="226"/>
      <c r="H2" s="226"/>
      <c r="I2" s="226"/>
      <c r="J2" s="226"/>
      <c r="K2" s="227"/>
    </row>
    <row r="3" spans="2:11" s="17" customFormat="1" ht="45" customHeight="1">
      <c r="B3" s="228"/>
      <c r="C3" s="345" t="s">
        <v>572</v>
      </c>
      <c r="D3" s="345"/>
      <c r="E3" s="345"/>
      <c r="F3" s="345"/>
      <c r="G3" s="345"/>
      <c r="H3" s="345"/>
      <c r="I3" s="345"/>
      <c r="J3" s="345"/>
      <c r="K3" s="229"/>
    </row>
    <row r="4" spans="2:11" s="1" customFormat="1" ht="25.5" customHeight="1">
      <c r="B4" s="230"/>
      <c r="C4" s="350" t="s">
        <v>573</v>
      </c>
      <c r="D4" s="350"/>
      <c r="E4" s="350"/>
      <c r="F4" s="350"/>
      <c r="G4" s="350"/>
      <c r="H4" s="350"/>
      <c r="I4" s="350"/>
      <c r="J4" s="350"/>
      <c r="K4" s="231"/>
    </row>
    <row r="5" spans="2:11" s="1" customFormat="1" ht="5.25" customHeight="1">
      <c r="B5" s="230"/>
      <c r="C5" s="232"/>
      <c r="D5" s="232"/>
      <c r="E5" s="232"/>
      <c r="F5" s="232"/>
      <c r="G5" s="232"/>
      <c r="H5" s="232"/>
      <c r="I5" s="232"/>
      <c r="J5" s="232"/>
      <c r="K5" s="231"/>
    </row>
    <row r="6" spans="2:11" s="1" customFormat="1" ht="15" customHeight="1">
      <c r="B6" s="230"/>
      <c r="C6" s="349" t="s">
        <v>574</v>
      </c>
      <c r="D6" s="349"/>
      <c r="E6" s="349"/>
      <c r="F6" s="349"/>
      <c r="G6" s="349"/>
      <c r="H6" s="349"/>
      <c r="I6" s="349"/>
      <c r="J6" s="349"/>
      <c r="K6" s="231"/>
    </row>
    <row r="7" spans="2:11" s="1" customFormat="1" ht="15" customHeight="1">
      <c r="B7" s="234"/>
      <c r="C7" s="349" t="s">
        <v>575</v>
      </c>
      <c r="D7" s="349"/>
      <c r="E7" s="349"/>
      <c r="F7" s="349"/>
      <c r="G7" s="349"/>
      <c r="H7" s="349"/>
      <c r="I7" s="349"/>
      <c r="J7" s="349"/>
      <c r="K7" s="231"/>
    </row>
    <row r="8" spans="2:11" s="1" customFormat="1" ht="12.75" customHeight="1">
      <c r="B8" s="234"/>
      <c r="C8" s="233"/>
      <c r="D8" s="233"/>
      <c r="E8" s="233"/>
      <c r="F8" s="233"/>
      <c r="G8" s="233"/>
      <c r="H8" s="233"/>
      <c r="I8" s="233"/>
      <c r="J8" s="233"/>
      <c r="K8" s="231"/>
    </row>
    <row r="9" spans="2:11" s="1" customFormat="1" ht="15" customHeight="1">
      <c r="B9" s="234"/>
      <c r="C9" s="349" t="s">
        <v>576</v>
      </c>
      <c r="D9" s="349"/>
      <c r="E9" s="349"/>
      <c r="F9" s="349"/>
      <c r="G9" s="349"/>
      <c r="H9" s="349"/>
      <c r="I9" s="349"/>
      <c r="J9" s="349"/>
      <c r="K9" s="231"/>
    </row>
    <row r="10" spans="2:11" s="1" customFormat="1" ht="15" customHeight="1">
      <c r="B10" s="234"/>
      <c r="C10" s="233"/>
      <c r="D10" s="349" t="s">
        <v>577</v>
      </c>
      <c r="E10" s="349"/>
      <c r="F10" s="349"/>
      <c r="G10" s="349"/>
      <c r="H10" s="349"/>
      <c r="I10" s="349"/>
      <c r="J10" s="349"/>
      <c r="K10" s="231"/>
    </row>
    <row r="11" spans="2:11" s="1" customFormat="1" ht="15" customHeight="1">
      <c r="B11" s="234"/>
      <c r="C11" s="235"/>
      <c r="D11" s="349" t="s">
        <v>578</v>
      </c>
      <c r="E11" s="349"/>
      <c r="F11" s="349"/>
      <c r="G11" s="349"/>
      <c r="H11" s="349"/>
      <c r="I11" s="349"/>
      <c r="J11" s="349"/>
      <c r="K11" s="231"/>
    </row>
    <row r="12" spans="2:11" s="1" customFormat="1" ht="15" customHeight="1">
      <c r="B12" s="234"/>
      <c r="C12" s="235"/>
      <c r="D12" s="233"/>
      <c r="E12" s="233"/>
      <c r="F12" s="233"/>
      <c r="G12" s="233"/>
      <c r="H12" s="233"/>
      <c r="I12" s="233"/>
      <c r="J12" s="233"/>
      <c r="K12" s="231"/>
    </row>
    <row r="13" spans="2:11" s="1" customFormat="1" ht="15" customHeight="1">
      <c r="B13" s="234"/>
      <c r="C13" s="235"/>
      <c r="D13" s="236" t="s">
        <v>579</v>
      </c>
      <c r="E13" s="233"/>
      <c r="F13" s="233"/>
      <c r="G13" s="233"/>
      <c r="H13" s="233"/>
      <c r="I13" s="233"/>
      <c r="J13" s="233"/>
      <c r="K13" s="231"/>
    </row>
    <row r="14" spans="2:11" s="1" customFormat="1" ht="12.75" customHeight="1">
      <c r="B14" s="234"/>
      <c r="C14" s="235"/>
      <c r="D14" s="235"/>
      <c r="E14" s="235"/>
      <c r="F14" s="235"/>
      <c r="G14" s="235"/>
      <c r="H14" s="235"/>
      <c r="I14" s="235"/>
      <c r="J14" s="235"/>
      <c r="K14" s="231"/>
    </row>
    <row r="15" spans="2:11" s="1" customFormat="1" ht="15" customHeight="1">
      <c r="B15" s="234"/>
      <c r="C15" s="235"/>
      <c r="D15" s="349" t="s">
        <v>580</v>
      </c>
      <c r="E15" s="349"/>
      <c r="F15" s="349"/>
      <c r="G15" s="349"/>
      <c r="H15" s="349"/>
      <c r="I15" s="349"/>
      <c r="J15" s="349"/>
      <c r="K15" s="231"/>
    </row>
    <row r="16" spans="2:11" s="1" customFormat="1" ht="15" customHeight="1">
      <c r="B16" s="234"/>
      <c r="C16" s="235"/>
      <c r="D16" s="349" t="s">
        <v>581</v>
      </c>
      <c r="E16" s="349"/>
      <c r="F16" s="349"/>
      <c r="G16" s="349"/>
      <c r="H16" s="349"/>
      <c r="I16" s="349"/>
      <c r="J16" s="349"/>
      <c r="K16" s="231"/>
    </row>
    <row r="17" spans="2:11" s="1" customFormat="1" ht="15" customHeight="1">
      <c r="B17" s="234"/>
      <c r="C17" s="235"/>
      <c r="D17" s="349" t="s">
        <v>582</v>
      </c>
      <c r="E17" s="349"/>
      <c r="F17" s="349"/>
      <c r="G17" s="349"/>
      <c r="H17" s="349"/>
      <c r="I17" s="349"/>
      <c r="J17" s="349"/>
      <c r="K17" s="231"/>
    </row>
    <row r="18" spans="2:11" s="1" customFormat="1" ht="15" customHeight="1">
      <c r="B18" s="234"/>
      <c r="C18" s="235"/>
      <c r="D18" s="235"/>
      <c r="E18" s="237" t="s">
        <v>81</v>
      </c>
      <c r="F18" s="349" t="s">
        <v>583</v>
      </c>
      <c r="G18" s="349"/>
      <c r="H18" s="349"/>
      <c r="I18" s="349"/>
      <c r="J18" s="349"/>
      <c r="K18" s="231"/>
    </row>
    <row r="19" spans="2:11" s="1" customFormat="1" ht="15" customHeight="1">
      <c r="B19" s="234"/>
      <c r="C19" s="235"/>
      <c r="D19" s="235"/>
      <c r="E19" s="237" t="s">
        <v>584</v>
      </c>
      <c r="F19" s="349" t="s">
        <v>585</v>
      </c>
      <c r="G19" s="349"/>
      <c r="H19" s="349"/>
      <c r="I19" s="349"/>
      <c r="J19" s="349"/>
      <c r="K19" s="231"/>
    </row>
    <row r="20" spans="2:11" s="1" customFormat="1" ht="15" customHeight="1">
      <c r="B20" s="234"/>
      <c r="C20" s="235"/>
      <c r="D20" s="235"/>
      <c r="E20" s="237" t="s">
        <v>586</v>
      </c>
      <c r="F20" s="349" t="s">
        <v>587</v>
      </c>
      <c r="G20" s="349"/>
      <c r="H20" s="349"/>
      <c r="I20" s="349"/>
      <c r="J20" s="349"/>
      <c r="K20" s="231"/>
    </row>
    <row r="21" spans="2:11" s="1" customFormat="1" ht="15" customHeight="1">
      <c r="B21" s="234"/>
      <c r="C21" s="235"/>
      <c r="D21" s="235"/>
      <c r="E21" s="237" t="s">
        <v>588</v>
      </c>
      <c r="F21" s="349" t="s">
        <v>589</v>
      </c>
      <c r="G21" s="349"/>
      <c r="H21" s="349"/>
      <c r="I21" s="349"/>
      <c r="J21" s="349"/>
      <c r="K21" s="231"/>
    </row>
    <row r="22" spans="2:11" s="1" customFormat="1" ht="15" customHeight="1">
      <c r="B22" s="234"/>
      <c r="C22" s="235"/>
      <c r="D22" s="235"/>
      <c r="E22" s="237" t="s">
        <v>590</v>
      </c>
      <c r="F22" s="349" t="s">
        <v>591</v>
      </c>
      <c r="G22" s="349"/>
      <c r="H22" s="349"/>
      <c r="I22" s="349"/>
      <c r="J22" s="349"/>
      <c r="K22" s="231"/>
    </row>
    <row r="23" spans="2:11" s="1" customFormat="1" ht="15" customHeight="1">
      <c r="B23" s="234"/>
      <c r="C23" s="235"/>
      <c r="D23" s="235"/>
      <c r="E23" s="237" t="s">
        <v>592</v>
      </c>
      <c r="F23" s="349" t="s">
        <v>593</v>
      </c>
      <c r="G23" s="349"/>
      <c r="H23" s="349"/>
      <c r="I23" s="349"/>
      <c r="J23" s="349"/>
      <c r="K23" s="231"/>
    </row>
    <row r="24" spans="2:11" s="1" customFormat="1" ht="12.75" customHeight="1">
      <c r="B24" s="234"/>
      <c r="C24" s="235"/>
      <c r="D24" s="235"/>
      <c r="E24" s="235"/>
      <c r="F24" s="235"/>
      <c r="G24" s="235"/>
      <c r="H24" s="235"/>
      <c r="I24" s="235"/>
      <c r="J24" s="235"/>
      <c r="K24" s="231"/>
    </row>
    <row r="25" spans="2:11" s="1" customFormat="1" ht="15" customHeight="1">
      <c r="B25" s="234"/>
      <c r="C25" s="349" t="s">
        <v>594</v>
      </c>
      <c r="D25" s="349"/>
      <c r="E25" s="349"/>
      <c r="F25" s="349"/>
      <c r="G25" s="349"/>
      <c r="H25" s="349"/>
      <c r="I25" s="349"/>
      <c r="J25" s="349"/>
      <c r="K25" s="231"/>
    </row>
    <row r="26" spans="2:11" s="1" customFormat="1" ht="15" customHeight="1">
      <c r="B26" s="234"/>
      <c r="C26" s="349" t="s">
        <v>595</v>
      </c>
      <c r="D26" s="349"/>
      <c r="E26" s="349"/>
      <c r="F26" s="349"/>
      <c r="G26" s="349"/>
      <c r="H26" s="349"/>
      <c r="I26" s="349"/>
      <c r="J26" s="349"/>
      <c r="K26" s="231"/>
    </row>
    <row r="27" spans="2:11" s="1" customFormat="1" ht="15" customHeight="1">
      <c r="B27" s="234"/>
      <c r="C27" s="233"/>
      <c r="D27" s="349" t="s">
        <v>596</v>
      </c>
      <c r="E27" s="349"/>
      <c r="F27" s="349"/>
      <c r="G27" s="349"/>
      <c r="H27" s="349"/>
      <c r="I27" s="349"/>
      <c r="J27" s="349"/>
      <c r="K27" s="231"/>
    </row>
    <row r="28" spans="2:11" s="1" customFormat="1" ht="15" customHeight="1">
      <c r="B28" s="234"/>
      <c r="C28" s="235"/>
      <c r="D28" s="349" t="s">
        <v>597</v>
      </c>
      <c r="E28" s="349"/>
      <c r="F28" s="349"/>
      <c r="G28" s="349"/>
      <c r="H28" s="349"/>
      <c r="I28" s="349"/>
      <c r="J28" s="349"/>
      <c r="K28" s="231"/>
    </row>
    <row r="29" spans="2:11" s="1" customFormat="1" ht="12.75" customHeight="1">
      <c r="B29" s="234"/>
      <c r="C29" s="235"/>
      <c r="D29" s="235"/>
      <c r="E29" s="235"/>
      <c r="F29" s="235"/>
      <c r="G29" s="235"/>
      <c r="H29" s="235"/>
      <c r="I29" s="235"/>
      <c r="J29" s="235"/>
      <c r="K29" s="231"/>
    </row>
    <row r="30" spans="2:11" s="1" customFormat="1" ht="15" customHeight="1">
      <c r="B30" s="234"/>
      <c r="C30" s="235"/>
      <c r="D30" s="349" t="s">
        <v>598</v>
      </c>
      <c r="E30" s="349"/>
      <c r="F30" s="349"/>
      <c r="G30" s="349"/>
      <c r="H30" s="349"/>
      <c r="I30" s="349"/>
      <c r="J30" s="349"/>
      <c r="K30" s="231"/>
    </row>
    <row r="31" spans="2:11" s="1" customFormat="1" ht="15" customHeight="1">
      <c r="B31" s="234"/>
      <c r="C31" s="235"/>
      <c r="D31" s="349" t="s">
        <v>599</v>
      </c>
      <c r="E31" s="349"/>
      <c r="F31" s="349"/>
      <c r="G31" s="349"/>
      <c r="H31" s="349"/>
      <c r="I31" s="349"/>
      <c r="J31" s="349"/>
      <c r="K31" s="231"/>
    </row>
    <row r="32" spans="2:11" s="1" customFormat="1" ht="12.75" customHeight="1">
      <c r="B32" s="234"/>
      <c r="C32" s="235"/>
      <c r="D32" s="235"/>
      <c r="E32" s="235"/>
      <c r="F32" s="235"/>
      <c r="G32" s="235"/>
      <c r="H32" s="235"/>
      <c r="I32" s="235"/>
      <c r="J32" s="235"/>
      <c r="K32" s="231"/>
    </row>
    <row r="33" spans="2:11" s="1" customFormat="1" ht="15" customHeight="1">
      <c r="B33" s="234"/>
      <c r="C33" s="235"/>
      <c r="D33" s="349" t="s">
        <v>600</v>
      </c>
      <c r="E33" s="349"/>
      <c r="F33" s="349"/>
      <c r="G33" s="349"/>
      <c r="H33" s="349"/>
      <c r="I33" s="349"/>
      <c r="J33" s="349"/>
      <c r="K33" s="231"/>
    </row>
    <row r="34" spans="2:11" s="1" customFormat="1" ht="15" customHeight="1">
      <c r="B34" s="234"/>
      <c r="C34" s="235"/>
      <c r="D34" s="349" t="s">
        <v>601</v>
      </c>
      <c r="E34" s="349"/>
      <c r="F34" s="349"/>
      <c r="G34" s="349"/>
      <c r="H34" s="349"/>
      <c r="I34" s="349"/>
      <c r="J34" s="349"/>
      <c r="K34" s="231"/>
    </row>
    <row r="35" spans="2:11" s="1" customFormat="1" ht="15" customHeight="1">
      <c r="B35" s="234"/>
      <c r="C35" s="235"/>
      <c r="D35" s="349" t="s">
        <v>602</v>
      </c>
      <c r="E35" s="349"/>
      <c r="F35" s="349"/>
      <c r="G35" s="349"/>
      <c r="H35" s="349"/>
      <c r="I35" s="349"/>
      <c r="J35" s="349"/>
      <c r="K35" s="231"/>
    </row>
    <row r="36" spans="2:11" s="1" customFormat="1" ht="15" customHeight="1">
      <c r="B36" s="234"/>
      <c r="C36" s="235"/>
      <c r="D36" s="233"/>
      <c r="E36" s="236" t="s">
        <v>112</v>
      </c>
      <c r="F36" s="233"/>
      <c r="G36" s="349" t="s">
        <v>603</v>
      </c>
      <c r="H36" s="349"/>
      <c r="I36" s="349"/>
      <c r="J36" s="349"/>
      <c r="K36" s="231"/>
    </row>
    <row r="37" spans="2:11" s="1" customFormat="1" ht="30.75" customHeight="1">
      <c r="B37" s="234"/>
      <c r="C37" s="235"/>
      <c r="D37" s="233"/>
      <c r="E37" s="236" t="s">
        <v>604</v>
      </c>
      <c r="F37" s="233"/>
      <c r="G37" s="349" t="s">
        <v>605</v>
      </c>
      <c r="H37" s="349"/>
      <c r="I37" s="349"/>
      <c r="J37" s="349"/>
      <c r="K37" s="231"/>
    </row>
    <row r="38" spans="2:11" s="1" customFormat="1" ht="15" customHeight="1">
      <c r="B38" s="234"/>
      <c r="C38" s="235"/>
      <c r="D38" s="233"/>
      <c r="E38" s="236" t="s">
        <v>55</v>
      </c>
      <c r="F38" s="233"/>
      <c r="G38" s="349" t="s">
        <v>606</v>
      </c>
      <c r="H38" s="349"/>
      <c r="I38" s="349"/>
      <c r="J38" s="349"/>
      <c r="K38" s="231"/>
    </row>
    <row r="39" spans="2:11" s="1" customFormat="1" ht="15" customHeight="1">
      <c r="B39" s="234"/>
      <c r="C39" s="235"/>
      <c r="D39" s="233"/>
      <c r="E39" s="236" t="s">
        <v>56</v>
      </c>
      <c r="F39" s="233"/>
      <c r="G39" s="349" t="s">
        <v>607</v>
      </c>
      <c r="H39" s="349"/>
      <c r="I39" s="349"/>
      <c r="J39" s="349"/>
      <c r="K39" s="231"/>
    </row>
    <row r="40" spans="2:11" s="1" customFormat="1" ht="15" customHeight="1">
      <c r="B40" s="234"/>
      <c r="C40" s="235"/>
      <c r="D40" s="233"/>
      <c r="E40" s="236" t="s">
        <v>113</v>
      </c>
      <c r="F40" s="233"/>
      <c r="G40" s="349" t="s">
        <v>608</v>
      </c>
      <c r="H40" s="349"/>
      <c r="I40" s="349"/>
      <c r="J40" s="349"/>
      <c r="K40" s="231"/>
    </row>
    <row r="41" spans="2:11" s="1" customFormat="1" ht="15" customHeight="1">
      <c r="B41" s="234"/>
      <c r="C41" s="235"/>
      <c r="D41" s="233"/>
      <c r="E41" s="236" t="s">
        <v>114</v>
      </c>
      <c r="F41" s="233"/>
      <c r="G41" s="349" t="s">
        <v>609</v>
      </c>
      <c r="H41" s="349"/>
      <c r="I41" s="349"/>
      <c r="J41" s="349"/>
      <c r="K41" s="231"/>
    </row>
    <row r="42" spans="2:11" s="1" customFormat="1" ht="15" customHeight="1">
      <c r="B42" s="234"/>
      <c r="C42" s="235"/>
      <c r="D42" s="233"/>
      <c r="E42" s="236" t="s">
        <v>610</v>
      </c>
      <c r="F42" s="233"/>
      <c r="G42" s="349" t="s">
        <v>611</v>
      </c>
      <c r="H42" s="349"/>
      <c r="I42" s="349"/>
      <c r="J42" s="349"/>
      <c r="K42" s="231"/>
    </row>
    <row r="43" spans="2:11" s="1" customFormat="1" ht="15" customHeight="1">
      <c r="B43" s="234"/>
      <c r="C43" s="235"/>
      <c r="D43" s="233"/>
      <c r="E43" s="236"/>
      <c r="F43" s="233"/>
      <c r="G43" s="349" t="s">
        <v>612</v>
      </c>
      <c r="H43" s="349"/>
      <c r="I43" s="349"/>
      <c r="J43" s="349"/>
      <c r="K43" s="231"/>
    </row>
    <row r="44" spans="2:11" s="1" customFormat="1" ht="15" customHeight="1">
      <c r="B44" s="234"/>
      <c r="C44" s="235"/>
      <c r="D44" s="233"/>
      <c r="E44" s="236" t="s">
        <v>613</v>
      </c>
      <c r="F44" s="233"/>
      <c r="G44" s="349" t="s">
        <v>614</v>
      </c>
      <c r="H44" s="349"/>
      <c r="I44" s="349"/>
      <c r="J44" s="349"/>
      <c r="K44" s="231"/>
    </row>
    <row r="45" spans="2:11" s="1" customFormat="1" ht="15" customHeight="1">
      <c r="B45" s="234"/>
      <c r="C45" s="235"/>
      <c r="D45" s="233"/>
      <c r="E45" s="236" t="s">
        <v>116</v>
      </c>
      <c r="F45" s="233"/>
      <c r="G45" s="349" t="s">
        <v>615</v>
      </c>
      <c r="H45" s="349"/>
      <c r="I45" s="349"/>
      <c r="J45" s="349"/>
      <c r="K45" s="231"/>
    </row>
    <row r="46" spans="2:11" s="1" customFormat="1" ht="12.75" customHeight="1">
      <c r="B46" s="234"/>
      <c r="C46" s="235"/>
      <c r="D46" s="233"/>
      <c r="E46" s="233"/>
      <c r="F46" s="233"/>
      <c r="G46" s="233"/>
      <c r="H46" s="233"/>
      <c r="I46" s="233"/>
      <c r="J46" s="233"/>
      <c r="K46" s="231"/>
    </row>
    <row r="47" spans="2:11" s="1" customFormat="1" ht="15" customHeight="1">
      <c r="B47" s="234"/>
      <c r="C47" s="235"/>
      <c r="D47" s="349" t="s">
        <v>616</v>
      </c>
      <c r="E47" s="349"/>
      <c r="F47" s="349"/>
      <c r="G47" s="349"/>
      <c r="H47" s="349"/>
      <c r="I47" s="349"/>
      <c r="J47" s="349"/>
      <c r="K47" s="231"/>
    </row>
    <row r="48" spans="2:11" s="1" customFormat="1" ht="15" customHeight="1">
      <c r="B48" s="234"/>
      <c r="C48" s="235"/>
      <c r="D48" s="235"/>
      <c r="E48" s="349" t="s">
        <v>617</v>
      </c>
      <c r="F48" s="349"/>
      <c r="G48" s="349"/>
      <c r="H48" s="349"/>
      <c r="I48" s="349"/>
      <c r="J48" s="349"/>
      <c r="K48" s="231"/>
    </row>
    <row r="49" spans="2:11" s="1" customFormat="1" ht="15" customHeight="1">
      <c r="B49" s="234"/>
      <c r="C49" s="235"/>
      <c r="D49" s="235"/>
      <c r="E49" s="349" t="s">
        <v>618</v>
      </c>
      <c r="F49" s="349"/>
      <c r="G49" s="349"/>
      <c r="H49" s="349"/>
      <c r="I49" s="349"/>
      <c r="J49" s="349"/>
      <c r="K49" s="231"/>
    </row>
    <row r="50" spans="2:11" s="1" customFormat="1" ht="15" customHeight="1">
      <c r="B50" s="234"/>
      <c r="C50" s="235"/>
      <c r="D50" s="235"/>
      <c r="E50" s="349" t="s">
        <v>619</v>
      </c>
      <c r="F50" s="349"/>
      <c r="G50" s="349"/>
      <c r="H50" s="349"/>
      <c r="I50" s="349"/>
      <c r="J50" s="349"/>
      <c r="K50" s="231"/>
    </row>
    <row r="51" spans="2:11" s="1" customFormat="1" ht="15" customHeight="1">
      <c r="B51" s="234"/>
      <c r="C51" s="235"/>
      <c r="D51" s="349" t="s">
        <v>620</v>
      </c>
      <c r="E51" s="349"/>
      <c r="F51" s="349"/>
      <c r="G51" s="349"/>
      <c r="H51" s="349"/>
      <c r="I51" s="349"/>
      <c r="J51" s="349"/>
      <c r="K51" s="231"/>
    </row>
    <row r="52" spans="2:11" s="1" customFormat="1" ht="25.5" customHeight="1">
      <c r="B52" s="230"/>
      <c r="C52" s="350" t="s">
        <v>621</v>
      </c>
      <c r="D52" s="350"/>
      <c r="E52" s="350"/>
      <c r="F52" s="350"/>
      <c r="G52" s="350"/>
      <c r="H52" s="350"/>
      <c r="I52" s="350"/>
      <c r="J52" s="350"/>
      <c r="K52" s="231"/>
    </row>
    <row r="53" spans="2:11" s="1" customFormat="1" ht="5.25" customHeight="1">
      <c r="B53" s="230"/>
      <c r="C53" s="232"/>
      <c r="D53" s="232"/>
      <c r="E53" s="232"/>
      <c r="F53" s="232"/>
      <c r="G53" s="232"/>
      <c r="H53" s="232"/>
      <c r="I53" s="232"/>
      <c r="J53" s="232"/>
      <c r="K53" s="231"/>
    </row>
    <row r="54" spans="2:11" s="1" customFormat="1" ht="15" customHeight="1">
      <c r="B54" s="230"/>
      <c r="C54" s="349" t="s">
        <v>622</v>
      </c>
      <c r="D54" s="349"/>
      <c r="E54" s="349"/>
      <c r="F54" s="349"/>
      <c r="G54" s="349"/>
      <c r="H54" s="349"/>
      <c r="I54" s="349"/>
      <c r="J54" s="349"/>
      <c r="K54" s="231"/>
    </row>
    <row r="55" spans="2:11" s="1" customFormat="1" ht="15" customHeight="1">
      <c r="B55" s="230"/>
      <c r="C55" s="349" t="s">
        <v>623</v>
      </c>
      <c r="D55" s="349"/>
      <c r="E55" s="349"/>
      <c r="F55" s="349"/>
      <c r="G55" s="349"/>
      <c r="H55" s="349"/>
      <c r="I55" s="349"/>
      <c r="J55" s="349"/>
      <c r="K55" s="231"/>
    </row>
    <row r="56" spans="2:11" s="1" customFormat="1" ht="12.75" customHeight="1">
      <c r="B56" s="230"/>
      <c r="C56" s="233"/>
      <c r="D56" s="233"/>
      <c r="E56" s="233"/>
      <c r="F56" s="233"/>
      <c r="G56" s="233"/>
      <c r="H56" s="233"/>
      <c r="I56" s="233"/>
      <c r="J56" s="233"/>
      <c r="K56" s="231"/>
    </row>
    <row r="57" spans="2:11" s="1" customFormat="1" ht="15" customHeight="1">
      <c r="B57" s="230"/>
      <c r="C57" s="349" t="s">
        <v>624</v>
      </c>
      <c r="D57" s="349"/>
      <c r="E57" s="349"/>
      <c r="F57" s="349"/>
      <c r="G57" s="349"/>
      <c r="H57" s="349"/>
      <c r="I57" s="349"/>
      <c r="J57" s="349"/>
      <c r="K57" s="231"/>
    </row>
    <row r="58" spans="2:11" s="1" customFormat="1" ht="15" customHeight="1">
      <c r="B58" s="230"/>
      <c r="C58" s="235"/>
      <c r="D58" s="349" t="s">
        <v>625</v>
      </c>
      <c r="E58" s="349"/>
      <c r="F58" s="349"/>
      <c r="G58" s="349"/>
      <c r="H58" s="349"/>
      <c r="I58" s="349"/>
      <c r="J58" s="349"/>
      <c r="K58" s="231"/>
    </row>
    <row r="59" spans="2:11" s="1" customFormat="1" ht="15" customHeight="1">
      <c r="B59" s="230"/>
      <c r="C59" s="235"/>
      <c r="D59" s="349" t="s">
        <v>626</v>
      </c>
      <c r="E59" s="349"/>
      <c r="F59" s="349"/>
      <c r="G59" s="349"/>
      <c r="H59" s="349"/>
      <c r="I59" s="349"/>
      <c r="J59" s="349"/>
      <c r="K59" s="231"/>
    </row>
    <row r="60" spans="2:11" s="1" customFormat="1" ht="15" customHeight="1">
      <c r="B60" s="230"/>
      <c r="C60" s="235"/>
      <c r="D60" s="349" t="s">
        <v>627</v>
      </c>
      <c r="E60" s="349"/>
      <c r="F60" s="349"/>
      <c r="G60" s="349"/>
      <c r="H60" s="349"/>
      <c r="I60" s="349"/>
      <c r="J60" s="349"/>
      <c r="K60" s="231"/>
    </row>
    <row r="61" spans="2:11" s="1" customFormat="1" ht="15" customHeight="1">
      <c r="B61" s="230"/>
      <c r="C61" s="235"/>
      <c r="D61" s="349" t="s">
        <v>628</v>
      </c>
      <c r="E61" s="349"/>
      <c r="F61" s="349"/>
      <c r="G61" s="349"/>
      <c r="H61" s="349"/>
      <c r="I61" s="349"/>
      <c r="J61" s="349"/>
      <c r="K61" s="231"/>
    </row>
    <row r="62" spans="2:11" s="1" customFormat="1" ht="15" customHeight="1">
      <c r="B62" s="230"/>
      <c r="C62" s="235"/>
      <c r="D62" s="351" t="s">
        <v>629</v>
      </c>
      <c r="E62" s="351"/>
      <c r="F62" s="351"/>
      <c r="G62" s="351"/>
      <c r="H62" s="351"/>
      <c r="I62" s="351"/>
      <c r="J62" s="351"/>
      <c r="K62" s="231"/>
    </row>
    <row r="63" spans="2:11" s="1" customFormat="1" ht="15" customHeight="1">
      <c r="B63" s="230"/>
      <c r="C63" s="235"/>
      <c r="D63" s="349" t="s">
        <v>630</v>
      </c>
      <c r="E63" s="349"/>
      <c r="F63" s="349"/>
      <c r="G63" s="349"/>
      <c r="H63" s="349"/>
      <c r="I63" s="349"/>
      <c r="J63" s="349"/>
      <c r="K63" s="231"/>
    </row>
    <row r="64" spans="2:11" s="1" customFormat="1" ht="12.75" customHeight="1">
      <c r="B64" s="230"/>
      <c r="C64" s="235"/>
      <c r="D64" s="235"/>
      <c r="E64" s="238"/>
      <c r="F64" s="235"/>
      <c r="G64" s="235"/>
      <c r="H64" s="235"/>
      <c r="I64" s="235"/>
      <c r="J64" s="235"/>
      <c r="K64" s="231"/>
    </row>
    <row r="65" spans="2:11" s="1" customFormat="1" ht="15" customHeight="1">
      <c r="B65" s="230"/>
      <c r="C65" s="235"/>
      <c r="D65" s="349" t="s">
        <v>631</v>
      </c>
      <c r="E65" s="349"/>
      <c r="F65" s="349"/>
      <c r="G65" s="349"/>
      <c r="H65" s="349"/>
      <c r="I65" s="349"/>
      <c r="J65" s="349"/>
      <c r="K65" s="231"/>
    </row>
    <row r="66" spans="2:11" s="1" customFormat="1" ht="15" customHeight="1">
      <c r="B66" s="230"/>
      <c r="C66" s="235"/>
      <c r="D66" s="351" t="s">
        <v>632</v>
      </c>
      <c r="E66" s="351"/>
      <c r="F66" s="351"/>
      <c r="G66" s="351"/>
      <c r="H66" s="351"/>
      <c r="I66" s="351"/>
      <c r="J66" s="351"/>
      <c r="K66" s="231"/>
    </row>
    <row r="67" spans="2:11" s="1" customFormat="1" ht="15" customHeight="1">
      <c r="B67" s="230"/>
      <c r="C67" s="235"/>
      <c r="D67" s="349" t="s">
        <v>633</v>
      </c>
      <c r="E67" s="349"/>
      <c r="F67" s="349"/>
      <c r="G67" s="349"/>
      <c r="H67" s="349"/>
      <c r="I67" s="349"/>
      <c r="J67" s="349"/>
      <c r="K67" s="231"/>
    </row>
    <row r="68" spans="2:11" s="1" customFormat="1" ht="15" customHeight="1">
      <c r="B68" s="230"/>
      <c r="C68" s="235"/>
      <c r="D68" s="349" t="s">
        <v>634</v>
      </c>
      <c r="E68" s="349"/>
      <c r="F68" s="349"/>
      <c r="G68" s="349"/>
      <c r="H68" s="349"/>
      <c r="I68" s="349"/>
      <c r="J68" s="349"/>
      <c r="K68" s="231"/>
    </row>
    <row r="69" spans="2:11" s="1" customFormat="1" ht="15" customHeight="1">
      <c r="B69" s="230"/>
      <c r="C69" s="235"/>
      <c r="D69" s="349" t="s">
        <v>635</v>
      </c>
      <c r="E69" s="349"/>
      <c r="F69" s="349"/>
      <c r="G69" s="349"/>
      <c r="H69" s="349"/>
      <c r="I69" s="349"/>
      <c r="J69" s="349"/>
      <c r="K69" s="231"/>
    </row>
    <row r="70" spans="2:11" s="1" customFormat="1" ht="15" customHeight="1">
      <c r="B70" s="230"/>
      <c r="C70" s="235"/>
      <c r="D70" s="349" t="s">
        <v>636</v>
      </c>
      <c r="E70" s="349"/>
      <c r="F70" s="349"/>
      <c r="G70" s="349"/>
      <c r="H70" s="349"/>
      <c r="I70" s="349"/>
      <c r="J70" s="349"/>
      <c r="K70" s="231"/>
    </row>
    <row r="71" spans="2:11" s="1" customFormat="1" ht="12.75" customHeight="1">
      <c r="B71" s="239"/>
      <c r="C71" s="240"/>
      <c r="D71" s="240"/>
      <c r="E71" s="240"/>
      <c r="F71" s="240"/>
      <c r="G71" s="240"/>
      <c r="H71" s="240"/>
      <c r="I71" s="240"/>
      <c r="J71" s="240"/>
      <c r="K71" s="241"/>
    </row>
    <row r="72" spans="2:11" s="1" customFormat="1" ht="18.75" customHeight="1">
      <c r="B72" s="242"/>
      <c r="C72" s="242"/>
      <c r="D72" s="242"/>
      <c r="E72" s="242"/>
      <c r="F72" s="242"/>
      <c r="G72" s="242"/>
      <c r="H72" s="242"/>
      <c r="I72" s="242"/>
      <c r="J72" s="242"/>
      <c r="K72" s="243"/>
    </row>
    <row r="73" spans="2:11" s="1" customFormat="1" ht="18.75" customHeight="1">
      <c r="B73" s="243"/>
      <c r="C73" s="243"/>
      <c r="D73" s="243"/>
      <c r="E73" s="243"/>
      <c r="F73" s="243"/>
      <c r="G73" s="243"/>
      <c r="H73" s="243"/>
      <c r="I73" s="243"/>
      <c r="J73" s="243"/>
      <c r="K73" s="243"/>
    </row>
    <row r="74" spans="2:11" s="1" customFormat="1" ht="7.5" customHeight="1">
      <c r="B74" s="244"/>
      <c r="C74" s="245"/>
      <c r="D74" s="245"/>
      <c r="E74" s="245"/>
      <c r="F74" s="245"/>
      <c r="G74" s="245"/>
      <c r="H74" s="245"/>
      <c r="I74" s="245"/>
      <c r="J74" s="245"/>
      <c r="K74" s="246"/>
    </row>
    <row r="75" spans="2:11" s="1" customFormat="1" ht="45" customHeight="1">
      <c r="B75" s="247"/>
      <c r="C75" s="344" t="s">
        <v>637</v>
      </c>
      <c r="D75" s="344"/>
      <c r="E75" s="344"/>
      <c r="F75" s="344"/>
      <c r="G75" s="344"/>
      <c r="H75" s="344"/>
      <c r="I75" s="344"/>
      <c r="J75" s="344"/>
      <c r="K75" s="248"/>
    </row>
    <row r="76" spans="2:11" s="1" customFormat="1" ht="17.25" customHeight="1">
      <c r="B76" s="247"/>
      <c r="C76" s="249" t="s">
        <v>638</v>
      </c>
      <c r="D76" s="249"/>
      <c r="E76" s="249"/>
      <c r="F76" s="249" t="s">
        <v>639</v>
      </c>
      <c r="G76" s="250"/>
      <c r="H76" s="249" t="s">
        <v>56</v>
      </c>
      <c r="I76" s="249" t="s">
        <v>59</v>
      </c>
      <c r="J76" s="249" t="s">
        <v>640</v>
      </c>
      <c r="K76" s="248"/>
    </row>
    <row r="77" spans="2:11" s="1" customFormat="1" ht="17.25" customHeight="1">
      <c r="B77" s="247"/>
      <c r="C77" s="251" t="s">
        <v>641</v>
      </c>
      <c r="D77" s="251"/>
      <c r="E77" s="251"/>
      <c r="F77" s="252" t="s">
        <v>642</v>
      </c>
      <c r="G77" s="253"/>
      <c r="H77" s="251"/>
      <c r="I77" s="251"/>
      <c r="J77" s="251" t="s">
        <v>643</v>
      </c>
      <c r="K77" s="248"/>
    </row>
    <row r="78" spans="2:11" s="1" customFormat="1" ht="5.25" customHeight="1">
      <c r="B78" s="247"/>
      <c r="C78" s="254"/>
      <c r="D78" s="254"/>
      <c r="E78" s="254"/>
      <c r="F78" s="254"/>
      <c r="G78" s="255"/>
      <c r="H78" s="254"/>
      <c r="I78" s="254"/>
      <c r="J78" s="254"/>
      <c r="K78" s="248"/>
    </row>
    <row r="79" spans="2:11" s="1" customFormat="1" ht="15" customHeight="1">
      <c r="B79" s="247"/>
      <c r="C79" s="236" t="s">
        <v>55</v>
      </c>
      <c r="D79" s="254"/>
      <c r="E79" s="254"/>
      <c r="F79" s="256" t="s">
        <v>644</v>
      </c>
      <c r="G79" s="255"/>
      <c r="H79" s="236" t="s">
        <v>645</v>
      </c>
      <c r="I79" s="236" t="s">
        <v>646</v>
      </c>
      <c r="J79" s="236">
        <v>20</v>
      </c>
      <c r="K79" s="248"/>
    </row>
    <row r="80" spans="2:11" s="1" customFormat="1" ht="15" customHeight="1">
      <c r="B80" s="247"/>
      <c r="C80" s="236" t="s">
        <v>647</v>
      </c>
      <c r="D80" s="236"/>
      <c r="E80" s="236"/>
      <c r="F80" s="256" t="s">
        <v>644</v>
      </c>
      <c r="G80" s="255"/>
      <c r="H80" s="236" t="s">
        <v>648</v>
      </c>
      <c r="I80" s="236" t="s">
        <v>646</v>
      </c>
      <c r="J80" s="236">
        <v>120</v>
      </c>
      <c r="K80" s="248"/>
    </row>
    <row r="81" spans="2:11" s="1" customFormat="1" ht="15" customHeight="1">
      <c r="B81" s="257"/>
      <c r="C81" s="236" t="s">
        <v>649</v>
      </c>
      <c r="D81" s="236"/>
      <c r="E81" s="236"/>
      <c r="F81" s="256" t="s">
        <v>650</v>
      </c>
      <c r="G81" s="255"/>
      <c r="H81" s="236" t="s">
        <v>651</v>
      </c>
      <c r="I81" s="236" t="s">
        <v>646</v>
      </c>
      <c r="J81" s="236">
        <v>50</v>
      </c>
      <c r="K81" s="248"/>
    </row>
    <row r="82" spans="2:11" s="1" customFormat="1" ht="15" customHeight="1">
      <c r="B82" s="257"/>
      <c r="C82" s="236" t="s">
        <v>652</v>
      </c>
      <c r="D82" s="236"/>
      <c r="E82" s="236"/>
      <c r="F82" s="256" t="s">
        <v>644</v>
      </c>
      <c r="G82" s="255"/>
      <c r="H82" s="236" t="s">
        <v>653</v>
      </c>
      <c r="I82" s="236" t="s">
        <v>654</v>
      </c>
      <c r="J82" s="236"/>
      <c r="K82" s="248"/>
    </row>
    <row r="83" spans="2:11" s="1" customFormat="1" ht="15" customHeight="1">
      <c r="B83" s="257"/>
      <c r="C83" s="258" t="s">
        <v>655</v>
      </c>
      <c r="D83" s="258"/>
      <c r="E83" s="258"/>
      <c r="F83" s="259" t="s">
        <v>650</v>
      </c>
      <c r="G83" s="258"/>
      <c r="H83" s="258" t="s">
        <v>656</v>
      </c>
      <c r="I83" s="258" t="s">
        <v>646</v>
      </c>
      <c r="J83" s="258">
        <v>15</v>
      </c>
      <c r="K83" s="248"/>
    </row>
    <row r="84" spans="2:11" s="1" customFormat="1" ht="15" customHeight="1">
      <c r="B84" s="257"/>
      <c r="C84" s="258" t="s">
        <v>657</v>
      </c>
      <c r="D84" s="258"/>
      <c r="E84" s="258"/>
      <c r="F84" s="259" t="s">
        <v>650</v>
      </c>
      <c r="G84" s="258"/>
      <c r="H84" s="258" t="s">
        <v>658</v>
      </c>
      <c r="I84" s="258" t="s">
        <v>646</v>
      </c>
      <c r="J84" s="258">
        <v>15</v>
      </c>
      <c r="K84" s="248"/>
    </row>
    <row r="85" spans="2:11" s="1" customFormat="1" ht="15" customHeight="1">
      <c r="B85" s="257"/>
      <c r="C85" s="258" t="s">
        <v>659</v>
      </c>
      <c r="D85" s="258"/>
      <c r="E85" s="258"/>
      <c r="F85" s="259" t="s">
        <v>650</v>
      </c>
      <c r="G85" s="258"/>
      <c r="H85" s="258" t="s">
        <v>660</v>
      </c>
      <c r="I85" s="258" t="s">
        <v>646</v>
      </c>
      <c r="J85" s="258">
        <v>20</v>
      </c>
      <c r="K85" s="248"/>
    </row>
    <row r="86" spans="2:11" s="1" customFormat="1" ht="15" customHeight="1">
      <c r="B86" s="257"/>
      <c r="C86" s="258" t="s">
        <v>661</v>
      </c>
      <c r="D86" s="258"/>
      <c r="E86" s="258"/>
      <c r="F86" s="259" t="s">
        <v>650</v>
      </c>
      <c r="G86" s="258"/>
      <c r="H86" s="258" t="s">
        <v>662</v>
      </c>
      <c r="I86" s="258" t="s">
        <v>646</v>
      </c>
      <c r="J86" s="258">
        <v>20</v>
      </c>
      <c r="K86" s="248"/>
    </row>
    <row r="87" spans="2:11" s="1" customFormat="1" ht="15" customHeight="1">
      <c r="B87" s="257"/>
      <c r="C87" s="236" t="s">
        <v>663</v>
      </c>
      <c r="D87" s="236"/>
      <c r="E87" s="236"/>
      <c r="F87" s="256" t="s">
        <v>650</v>
      </c>
      <c r="G87" s="255"/>
      <c r="H87" s="236" t="s">
        <v>664</v>
      </c>
      <c r="I87" s="236" t="s">
        <v>646</v>
      </c>
      <c r="J87" s="236">
        <v>50</v>
      </c>
      <c r="K87" s="248"/>
    </row>
    <row r="88" spans="2:11" s="1" customFormat="1" ht="15" customHeight="1">
      <c r="B88" s="257"/>
      <c r="C88" s="236" t="s">
        <v>665</v>
      </c>
      <c r="D88" s="236"/>
      <c r="E88" s="236"/>
      <c r="F88" s="256" t="s">
        <v>650</v>
      </c>
      <c r="G88" s="255"/>
      <c r="H88" s="236" t="s">
        <v>666</v>
      </c>
      <c r="I88" s="236" t="s">
        <v>646</v>
      </c>
      <c r="J88" s="236">
        <v>20</v>
      </c>
      <c r="K88" s="248"/>
    </row>
    <row r="89" spans="2:11" s="1" customFormat="1" ht="15" customHeight="1">
      <c r="B89" s="257"/>
      <c r="C89" s="236" t="s">
        <v>667</v>
      </c>
      <c r="D89" s="236"/>
      <c r="E89" s="236"/>
      <c r="F89" s="256" t="s">
        <v>650</v>
      </c>
      <c r="G89" s="255"/>
      <c r="H89" s="236" t="s">
        <v>668</v>
      </c>
      <c r="I89" s="236" t="s">
        <v>646</v>
      </c>
      <c r="J89" s="236">
        <v>20</v>
      </c>
      <c r="K89" s="248"/>
    </row>
    <row r="90" spans="2:11" s="1" customFormat="1" ht="15" customHeight="1">
      <c r="B90" s="257"/>
      <c r="C90" s="236" t="s">
        <v>669</v>
      </c>
      <c r="D90" s="236"/>
      <c r="E90" s="236"/>
      <c r="F90" s="256" t="s">
        <v>650</v>
      </c>
      <c r="G90" s="255"/>
      <c r="H90" s="236" t="s">
        <v>670</v>
      </c>
      <c r="I90" s="236" t="s">
        <v>646</v>
      </c>
      <c r="J90" s="236">
        <v>50</v>
      </c>
      <c r="K90" s="248"/>
    </row>
    <row r="91" spans="2:11" s="1" customFormat="1" ht="15" customHeight="1">
      <c r="B91" s="257"/>
      <c r="C91" s="236" t="s">
        <v>671</v>
      </c>
      <c r="D91" s="236"/>
      <c r="E91" s="236"/>
      <c r="F91" s="256" t="s">
        <v>650</v>
      </c>
      <c r="G91" s="255"/>
      <c r="H91" s="236" t="s">
        <v>671</v>
      </c>
      <c r="I91" s="236" t="s">
        <v>646</v>
      </c>
      <c r="J91" s="236">
        <v>50</v>
      </c>
      <c r="K91" s="248"/>
    </row>
    <row r="92" spans="2:11" s="1" customFormat="1" ht="15" customHeight="1">
      <c r="B92" s="257"/>
      <c r="C92" s="236" t="s">
        <v>672</v>
      </c>
      <c r="D92" s="236"/>
      <c r="E92" s="236"/>
      <c r="F92" s="256" t="s">
        <v>650</v>
      </c>
      <c r="G92" s="255"/>
      <c r="H92" s="236" t="s">
        <v>673</v>
      </c>
      <c r="I92" s="236" t="s">
        <v>646</v>
      </c>
      <c r="J92" s="236">
        <v>255</v>
      </c>
      <c r="K92" s="248"/>
    </row>
    <row r="93" spans="2:11" s="1" customFormat="1" ht="15" customHeight="1">
      <c r="B93" s="257"/>
      <c r="C93" s="236" t="s">
        <v>674</v>
      </c>
      <c r="D93" s="236"/>
      <c r="E93" s="236"/>
      <c r="F93" s="256" t="s">
        <v>644</v>
      </c>
      <c r="G93" s="255"/>
      <c r="H93" s="236" t="s">
        <v>675</v>
      </c>
      <c r="I93" s="236" t="s">
        <v>676</v>
      </c>
      <c r="J93" s="236"/>
      <c r="K93" s="248"/>
    </row>
    <row r="94" spans="2:11" s="1" customFormat="1" ht="15" customHeight="1">
      <c r="B94" s="257"/>
      <c r="C94" s="236" t="s">
        <v>677</v>
      </c>
      <c r="D94" s="236"/>
      <c r="E94" s="236"/>
      <c r="F94" s="256" t="s">
        <v>644</v>
      </c>
      <c r="G94" s="255"/>
      <c r="H94" s="236" t="s">
        <v>678</v>
      </c>
      <c r="I94" s="236" t="s">
        <v>679</v>
      </c>
      <c r="J94" s="236"/>
      <c r="K94" s="248"/>
    </row>
    <row r="95" spans="2:11" s="1" customFormat="1" ht="15" customHeight="1">
      <c r="B95" s="257"/>
      <c r="C95" s="236" t="s">
        <v>680</v>
      </c>
      <c r="D95" s="236"/>
      <c r="E95" s="236"/>
      <c r="F95" s="256" t="s">
        <v>644</v>
      </c>
      <c r="G95" s="255"/>
      <c r="H95" s="236" t="s">
        <v>680</v>
      </c>
      <c r="I95" s="236" t="s">
        <v>679</v>
      </c>
      <c r="J95" s="236"/>
      <c r="K95" s="248"/>
    </row>
    <row r="96" spans="2:11" s="1" customFormat="1" ht="15" customHeight="1">
      <c r="B96" s="257"/>
      <c r="C96" s="236" t="s">
        <v>40</v>
      </c>
      <c r="D96" s="236"/>
      <c r="E96" s="236"/>
      <c r="F96" s="256" t="s">
        <v>644</v>
      </c>
      <c r="G96" s="255"/>
      <c r="H96" s="236" t="s">
        <v>681</v>
      </c>
      <c r="I96" s="236" t="s">
        <v>679</v>
      </c>
      <c r="J96" s="236"/>
      <c r="K96" s="248"/>
    </row>
    <row r="97" spans="2:11" s="1" customFormat="1" ht="15" customHeight="1">
      <c r="B97" s="257"/>
      <c r="C97" s="236" t="s">
        <v>50</v>
      </c>
      <c r="D97" s="236"/>
      <c r="E97" s="236"/>
      <c r="F97" s="256" t="s">
        <v>644</v>
      </c>
      <c r="G97" s="255"/>
      <c r="H97" s="236" t="s">
        <v>682</v>
      </c>
      <c r="I97" s="236" t="s">
        <v>679</v>
      </c>
      <c r="J97" s="236"/>
      <c r="K97" s="248"/>
    </row>
    <row r="98" spans="2:11" s="1" customFormat="1" ht="15" customHeight="1">
      <c r="B98" s="260"/>
      <c r="C98" s="261"/>
      <c r="D98" s="261"/>
      <c r="E98" s="261"/>
      <c r="F98" s="261"/>
      <c r="G98" s="261"/>
      <c r="H98" s="261"/>
      <c r="I98" s="261"/>
      <c r="J98" s="261"/>
      <c r="K98" s="262"/>
    </row>
    <row r="99" spans="2:11" s="1" customFormat="1" ht="18.75" customHeight="1">
      <c r="B99" s="263"/>
      <c r="C99" s="264"/>
      <c r="D99" s="264"/>
      <c r="E99" s="264"/>
      <c r="F99" s="264"/>
      <c r="G99" s="264"/>
      <c r="H99" s="264"/>
      <c r="I99" s="264"/>
      <c r="J99" s="264"/>
      <c r="K99" s="263"/>
    </row>
    <row r="100" spans="2:11" s="1" customFormat="1" ht="18.75" customHeight="1">
      <c r="B100" s="243"/>
      <c r="C100" s="243"/>
      <c r="D100" s="243"/>
      <c r="E100" s="243"/>
      <c r="F100" s="243"/>
      <c r="G100" s="243"/>
      <c r="H100" s="243"/>
      <c r="I100" s="243"/>
      <c r="J100" s="243"/>
      <c r="K100" s="243"/>
    </row>
    <row r="101" spans="2:11" s="1" customFormat="1" ht="7.5" customHeight="1">
      <c r="B101" s="244"/>
      <c r="C101" s="245"/>
      <c r="D101" s="245"/>
      <c r="E101" s="245"/>
      <c r="F101" s="245"/>
      <c r="G101" s="245"/>
      <c r="H101" s="245"/>
      <c r="I101" s="245"/>
      <c r="J101" s="245"/>
      <c r="K101" s="246"/>
    </row>
    <row r="102" spans="2:11" s="1" customFormat="1" ht="45" customHeight="1">
      <c r="B102" s="247"/>
      <c r="C102" s="344" t="s">
        <v>683</v>
      </c>
      <c r="D102" s="344"/>
      <c r="E102" s="344"/>
      <c r="F102" s="344"/>
      <c r="G102" s="344"/>
      <c r="H102" s="344"/>
      <c r="I102" s="344"/>
      <c r="J102" s="344"/>
      <c r="K102" s="248"/>
    </row>
    <row r="103" spans="2:11" s="1" customFormat="1" ht="17.25" customHeight="1">
      <c r="B103" s="247"/>
      <c r="C103" s="249" t="s">
        <v>638</v>
      </c>
      <c r="D103" s="249"/>
      <c r="E103" s="249"/>
      <c r="F103" s="249" t="s">
        <v>639</v>
      </c>
      <c r="G103" s="250"/>
      <c r="H103" s="249" t="s">
        <v>56</v>
      </c>
      <c r="I103" s="249" t="s">
        <v>59</v>
      </c>
      <c r="J103" s="249" t="s">
        <v>640</v>
      </c>
      <c r="K103" s="248"/>
    </row>
    <row r="104" spans="2:11" s="1" customFormat="1" ht="17.25" customHeight="1">
      <c r="B104" s="247"/>
      <c r="C104" s="251" t="s">
        <v>641</v>
      </c>
      <c r="D104" s="251"/>
      <c r="E104" s="251"/>
      <c r="F104" s="252" t="s">
        <v>642</v>
      </c>
      <c r="G104" s="253"/>
      <c r="H104" s="251"/>
      <c r="I104" s="251"/>
      <c r="J104" s="251" t="s">
        <v>643</v>
      </c>
      <c r="K104" s="248"/>
    </row>
    <row r="105" spans="2:11" s="1" customFormat="1" ht="5.25" customHeight="1">
      <c r="B105" s="247"/>
      <c r="C105" s="249"/>
      <c r="D105" s="249"/>
      <c r="E105" s="249"/>
      <c r="F105" s="249"/>
      <c r="G105" s="265"/>
      <c r="H105" s="249"/>
      <c r="I105" s="249"/>
      <c r="J105" s="249"/>
      <c r="K105" s="248"/>
    </row>
    <row r="106" spans="2:11" s="1" customFormat="1" ht="15" customHeight="1">
      <c r="B106" s="247"/>
      <c r="C106" s="236" t="s">
        <v>55</v>
      </c>
      <c r="D106" s="254"/>
      <c r="E106" s="254"/>
      <c r="F106" s="256" t="s">
        <v>644</v>
      </c>
      <c r="G106" s="265"/>
      <c r="H106" s="236" t="s">
        <v>684</v>
      </c>
      <c r="I106" s="236" t="s">
        <v>646</v>
      </c>
      <c r="J106" s="236">
        <v>20</v>
      </c>
      <c r="K106" s="248"/>
    </row>
    <row r="107" spans="2:11" s="1" customFormat="1" ht="15" customHeight="1">
      <c r="B107" s="247"/>
      <c r="C107" s="236" t="s">
        <v>647</v>
      </c>
      <c r="D107" s="236"/>
      <c r="E107" s="236"/>
      <c r="F107" s="256" t="s">
        <v>644</v>
      </c>
      <c r="G107" s="236"/>
      <c r="H107" s="236" t="s">
        <v>684</v>
      </c>
      <c r="I107" s="236" t="s">
        <v>646</v>
      </c>
      <c r="J107" s="236">
        <v>120</v>
      </c>
      <c r="K107" s="248"/>
    </row>
    <row r="108" spans="2:11" s="1" customFormat="1" ht="15" customHeight="1">
      <c r="B108" s="257"/>
      <c r="C108" s="236" t="s">
        <v>649</v>
      </c>
      <c r="D108" s="236"/>
      <c r="E108" s="236"/>
      <c r="F108" s="256" t="s">
        <v>650</v>
      </c>
      <c r="G108" s="236"/>
      <c r="H108" s="236" t="s">
        <v>684</v>
      </c>
      <c r="I108" s="236" t="s">
        <v>646</v>
      </c>
      <c r="J108" s="236">
        <v>50</v>
      </c>
      <c r="K108" s="248"/>
    </row>
    <row r="109" spans="2:11" s="1" customFormat="1" ht="15" customHeight="1">
      <c r="B109" s="257"/>
      <c r="C109" s="236" t="s">
        <v>652</v>
      </c>
      <c r="D109" s="236"/>
      <c r="E109" s="236"/>
      <c r="F109" s="256" t="s">
        <v>644</v>
      </c>
      <c r="G109" s="236"/>
      <c r="H109" s="236" t="s">
        <v>684</v>
      </c>
      <c r="I109" s="236" t="s">
        <v>654</v>
      </c>
      <c r="J109" s="236"/>
      <c r="K109" s="248"/>
    </row>
    <row r="110" spans="2:11" s="1" customFormat="1" ht="15" customHeight="1">
      <c r="B110" s="257"/>
      <c r="C110" s="236" t="s">
        <v>663</v>
      </c>
      <c r="D110" s="236"/>
      <c r="E110" s="236"/>
      <c r="F110" s="256" t="s">
        <v>650</v>
      </c>
      <c r="G110" s="236"/>
      <c r="H110" s="236" t="s">
        <v>684</v>
      </c>
      <c r="I110" s="236" t="s">
        <v>646</v>
      </c>
      <c r="J110" s="236">
        <v>50</v>
      </c>
      <c r="K110" s="248"/>
    </row>
    <row r="111" spans="2:11" s="1" customFormat="1" ht="15" customHeight="1">
      <c r="B111" s="257"/>
      <c r="C111" s="236" t="s">
        <v>671</v>
      </c>
      <c r="D111" s="236"/>
      <c r="E111" s="236"/>
      <c r="F111" s="256" t="s">
        <v>650</v>
      </c>
      <c r="G111" s="236"/>
      <c r="H111" s="236" t="s">
        <v>684</v>
      </c>
      <c r="I111" s="236" t="s">
        <v>646</v>
      </c>
      <c r="J111" s="236">
        <v>50</v>
      </c>
      <c r="K111" s="248"/>
    </row>
    <row r="112" spans="2:11" s="1" customFormat="1" ht="15" customHeight="1">
      <c r="B112" s="257"/>
      <c r="C112" s="236" t="s">
        <v>669</v>
      </c>
      <c r="D112" s="236"/>
      <c r="E112" s="236"/>
      <c r="F112" s="256" t="s">
        <v>650</v>
      </c>
      <c r="G112" s="236"/>
      <c r="H112" s="236" t="s">
        <v>684</v>
      </c>
      <c r="I112" s="236" t="s">
        <v>646</v>
      </c>
      <c r="J112" s="236">
        <v>50</v>
      </c>
      <c r="K112" s="248"/>
    </row>
    <row r="113" spans="2:11" s="1" customFormat="1" ht="15" customHeight="1">
      <c r="B113" s="257"/>
      <c r="C113" s="236" t="s">
        <v>55</v>
      </c>
      <c r="D113" s="236"/>
      <c r="E113" s="236"/>
      <c r="F113" s="256" t="s">
        <v>644</v>
      </c>
      <c r="G113" s="236"/>
      <c r="H113" s="236" t="s">
        <v>685</v>
      </c>
      <c r="I113" s="236" t="s">
        <v>646</v>
      </c>
      <c r="J113" s="236">
        <v>20</v>
      </c>
      <c r="K113" s="248"/>
    </row>
    <row r="114" spans="2:11" s="1" customFormat="1" ht="15" customHeight="1">
      <c r="B114" s="257"/>
      <c r="C114" s="236" t="s">
        <v>686</v>
      </c>
      <c r="D114" s="236"/>
      <c r="E114" s="236"/>
      <c r="F114" s="256" t="s">
        <v>644</v>
      </c>
      <c r="G114" s="236"/>
      <c r="H114" s="236" t="s">
        <v>687</v>
      </c>
      <c r="I114" s="236" t="s">
        <v>646</v>
      </c>
      <c r="J114" s="236">
        <v>120</v>
      </c>
      <c r="K114" s="248"/>
    </row>
    <row r="115" spans="2:11" s="1" customFormat="1" ht="15" customHeight="1">
      <c r="B115" s="257"/>
      <c r="C115" s="236" t="s">
        <v>40</v>
      </c>
      <c r="D115" s="236"/>
      <c r="E115" s="236"/>
      <c r="F115" s="256" t="s">
        <v>644</v>
      </c>
      <c r="G115" s="236"/>
      <c r="H115" s="236" t="s">
        <v>688</v>
      </c>
      <c r="I115" s="236" t="s">
        <v>679</v>
      </c>
      <c r="J115" s="236"/>
      <c r="K115" s="248"/>
    </row>
    <row r="116" spans="2:11" s="1" customFormat="1" ht="15" customHeight="1">
      <c r="B116" s="257"/>
      <c r="C116" s="236" t="s">
        <v>50</v>
      </c>
      <c r="D116" s="236"/>
      <c r="E116" s="236"/>
      <c r="F116" s="256" t="s">
        <v>644</v>
      </c>
      <c r="G116" s="236"/>
      <c r="H116" s="236" t="s">
        <v>689</v>
      </c>
      <c r="I116" s="236" t="s">
        <v>679</v>
      </c>
      <c r="J116" s="236"/>
      <c r="K116" s="248"/>
    </row>
    <row r="117" spans="2:11" s="1" customFormat="1" ht="15" customHeight="1">
      <c r="B117" s="257"/>
      <c r="C117" s="236" t="s">
        <v>59</v>
      </c>
      <c r="D117" s="236"/>
      <c r="E117" s="236"/>
      <c r="F117" s="256" t="s">
        <v>644</v>
      </c>
      <c r="G117" s="236"/>
      <c r="H117" s="236" t="s">
        <v>690</v>
      </c>
      <c r="I117" s="236" t="s">
        <v>691</v>
      </c>
      <c r="J117" s="236"/>
      <c r="K117" s="248"/>
    </row>
    <row r="118" spans="2:11" s="1" customFormat="1" ht="15" customHeight="1">
      <c r="B118" s="260"/>
      <c r="C118" s="266"/>
      <c r="D118" s="266"/>
      <c r="E118" s="266"/>
      <c r="F118" s="266"/>
      <c r="G118" s="266"/>
      <c r="H118" s="266"/>
      <c r="I118" s="266"/>
      <c r="J118" s="266"/>
      <c r="K118" s="262"/>
    </row>
    <row r="119" spans="2:11" s="1" customFormat="1" ht="18.75" customHeight="1">
      <c r="B119" s="267"/>
      <c r="C119" s="233"/>
      <c r="D119" s="233"/>
      <c r="E119" s="233"/>
      <c r="F119" s="268"/>
      <c r="G119" s="233"/>
      <c r="H119" s="233"/>
      <c r="I119" s="233"/>
      <c r="J119" s="233"/>
      <c r="K119" s="267"/>
    </row>
    <row r="120" spans="2:11" s="1" customFormat="1" ht="18.75" customHeight="1">
      <c r="B120" s="243"/>
      <c r="C120" s="243"/>
      <c r="D120" s="243"/>
      <c r="E120" s="243"/>
      <c r="F120" s="243"/>
      <c r="G120" s="243"/>
      <c r="H120" s="243"/>
      <c r="I120" s="243"/>
      <c r="J120" s="243"/>
      <c r="K120" s="243"/>
    </row>
    <row r="121" spans="2:11" s="1" customFormat="1" ht="7.5" customHeight="1">
      <c r="B121" s="269"/>
      <c r="C121" s="270"/>
      <c r="D121" s="270"/>
      <c r="E121" s="270"/>
      <c r="F121" s="270"/>
      <c r="G121" s="270"/>
      <c r="H121" s="270"/>
      <c r="I121" s="270"/>
      <c r="J121" s="270"/>
      <c r="K121" s="271"/>
    </row>
    <row r="122" spans="2:11" s="1" customFormat="1" ht="45" customHeight="1">
      <c r="B122" s="272"/>
      <c r="C122" s="345" t="s">
        <v>692</v>
      </c>
      <c r="D122" s="345"/>
      <c r="E122" s="345"/>
      <c r="F122" s="345"/>
      <c r="G122" s="345"/>
      <c r="H122" s="345"/>
      <c r="I122" s="345"/>
      <c r="J122" s="345"/>
      <c r="K122" s="273"/>
    </row>
    <row r="123" spans="2:11" s="1" customFormat="1" ht="17.25" customHeight="1">
      <c r="B123" s="274"/>
      <c r="C123" s="249" t="s">
        <v>638</v>
      </c>
      <c r="D123" s="249"/>
      <c r="E123" s="249"/>
      <c r="F123" s="249" t="s">
        <v>639</v>
      </c>
      <c r="G123" s="250"/>
      <c r="H123" s="249" t="s">
        <v>56</v>
      </c>
      <c r="I123" s="249" t="s">
        <v>59</v>
      </c>
      <c r="J123" s="249" t="s">
        <v>640</v>
      </c>
      <c r="K123" s="275"/>
    </row>
    <row r="124" spans="2:11" s="1" customFormat="1" ht="17.25" customHeight="1">
      <c r="B124" s="274"/>
      <c r="C124" s="251" t="s">
        <v>641</v>
      </c>
      <c r="D124" s="251"/>
      <c r="E124" s="251"/>
      <c r="F124" s="252" t="s">
        <v>642</v>
      </c>
      <c r="G124" s="253"/>
      <c r="H124" s="251"/>
      <c r="I124" s="251"/>
      <c r="J124" s="251" t="s">
        <v>643</v>
      </c>
      <c r="K124" s="275"/>
    </row>
    <row r="125" spans="2:11" s="1" customFormat="1" ht="5.25" customHeight="1">
      <c r="B125" s="276"/>
      <c r="C125" s="254"/>
      <c r="D125" s="254"/>
      <c r="E125" s="254"/>
      <c r="F125" s="254"/>
      <c r="G125" s="236"/>
      <c r="H125" s="254"/>
      <c r="I125" s="254"/>
      <c r="J125" s="254"/>
      <c r="K125" s="277"/>
    </row>
    <row r="126" spans="2:11" s="1" customFormat="1" ht="15" customHeight="1">
      <c r="B126" s="276"/>
      <c r="C126" s="236" t="s">
        <v>647</v>
      </c>
      <c r="D126" s="254"/>
      <c r="E126" s="254"/>
      <c r="F126" s="256" t="s">
        <v>644</v>
      </c>
      <c r="G126" s="236"/>
      <c r="H126" s="236" t="s">
        <v>684</v>
      </c>
      <c r="I126" s="236" t="s">
        <v>646</v>
      </c>
      <c r="J126" s="236">
        <v>120</v>
      </c>
      <c r="K126" s="278"/>
    </row>
    <row r="127" spans="2:11" s="1" customFormat="1" ht="15" customHeight="1">
      <c r="B127" s="276"/>
      <c r="C127" s="236" t="s">
        <v>693</v>
      </c>
      <c r="D127" s="236"/>
      <c r="E127" s="236"/>
      <c r="F127" s="256" t="s">
        <v>644</v>
      </c>
      <c r="G127" s="236"/>
      <c r="H127" s="236" t="s">
        <v>694</v>
      </c>
      <c r="I127" s="236" t="s">
        <v>646</v>
      </c>
      <c r="J127" s="236" t="s">
        <v>695</v>
      </c>
      <c r="K127" s="278"/>
    </row>
    <row r="128" spans="2:11" s="1" customFormat="1" ht="15" customHeight="1">
      <c r="B128" s="276"/>
      <c r="C128" s="236" t="s">
        <v>592</v>
      </c>
      <c r="D128" s="236"/>
      <c r="E128" s="236"/>
      <c r="F128" s="256" t="s">
        <v>644</v>
      </c>
      <c r="G128" s="236"/>
      <c r="H128" s="236" t="s">
        <v>696</v>
      </c>
      <c r="I128" s="236" t="s">
        <v>646</v>
      </c>
      <c r="J128" s="236" t="s">
        <v>695</v>
      </c>
      <c r="K128" s="278"/>
    </row>
    <row r="129" spans="2:11" s="1" customFormat="1" ht="15" customHeight="1">
      <c r="B129" s="276"/>
      <c r="C129" s="236" t="s">
        <v>655</v>
      </c>
      <c r="D129" s="236"/>
      <c r="E129" s="236"/>
      <c r="F129" s="256" t="s">
        <v>650</v>
      </c>
      <c r="G129" s="236"/>
      <c r="H129" s="236" t="s">
        <v>656</v>
      </c>
      <c r="I129" s="236" t="s">
        <v>646</v>
      </c>
      <c r="J129" s="236">
        <v>15</v>
      </c>
      <c r="K129" s="278"/>
    </row>
    <row r="130" spans="2:11" s="1" customFormat="1" ht="15" customHeight="1">
      <c r="B130" s="276"/>
      <c r="C130" s="258" t="s">
        <v>657</v>
      </c>
      <c r="D130" s="258"/>
      <c r="E130" s="258"/>
      <c r="F130" s="259" t="s">
        <v>650</v>
      </c>
      <c r="G130" s="258"/>
      <c r="H130" s="258" t="s">
        <v>658</v>
      </c>
      <c r="I130" s="258" t="s">
        <v>646</v>
      </c>
      <c r="J130" s="258">
        <v>15</v>
      </c>
      <c r="K130" s="278"/>
    </row>
    <row r="131" spans="2:11" s="1" customFormat="1" ht="15" customHeight="1">
      <c r="B131" s="276"/>
      <c r="C131" s="258" t="s">
        <v>659</v>
      </c>
      <c r="D131" s="258"/>
      <c r="E131" s="258"/>
      <c r="F131" s="259" t="s">
        <v>650</v>
      </c>
      <c r="G131" s="258"/>
      <c r="H131" s="258" t="s">
        <v>660</v>
      </c>
      <c r="I131" s="258" t="s">
        <v>646</v>
      </c>
      <c r="J131" s="258">
        <v>20</v>
      </c>
      <c r="K131" s="278"/>
    </row>
    <row r="132" spans="2:11" s="1" customFormat="1" ht="15" customHeight="1">
      <c r="B132" s="276"/>
      <c r="C132" s="258" t="s">
        <v>661</v>
      </c>
      <c r="D132" s="258"/>
      <c r="E132" s="258"/>
      <c r="F132" s="259" t="s">
        <v>650</v>
      </c>
      <c r="G132" s="258"/>
      <c r="H132" s="258" t="s">
        <v>662</v>
      </c>
      <c r="I132" s="258" t="s">
        <v>646</v>
      </c>
      <c r="J132" s="258">
        <v>20</v>
      </c>
      <c r="K132" s="278"/>
    </row>
    <row r="133" spans="2:11" s="1" customFormat="1" ht="15" customHeight="1">
      <c r="B133" s="276"/>
      <c r="C133" s="236" t="s">
        <v>649</v>
      </c>
      <c r="D133" s="236"/>
      <c r="E133" s="236"/>
      <c r="F133" s="256" t="s">
        <v>650</v>
      </c>
      <c r="G133" s="236"/>
      <c r="H133" s="236" t="s">
        <v>684</v>
      </c>
      <c r="I133" s="236" t="s">
        <v>646</v>
      </c>
      <c r="J133" s="236">
        <v>50</v>
      </c>
      <c r="K133" s="278"/>
    </row>
    <row r="134" spans="2:11" s="1" customFormat="1" ht="15" customHeight="1">
      <c r="B134" s="276"/>
      <c r="C134" s="236" t="s">
        <v>663</v>
      </c>
      <c r="D134" s="236"/>
      <c r="E134" s="236"/>
      <c r="F134" s="256" t="s">
        <v>650</v>
      </c>
      <c r="G134" s="236"/>
      <c r="H134" s="236" t="s">
        <v>684</v>
      </c>
      <c r="I134" s="236" t="s">
        <v>646</v>
      </c>
      <c r="J134" s="236">
        <v>50</v>
      </c>
      <c r="K134" s="278"/>
    </row>
    <row r="135" spans="2:11" s="1" customFormat="1" ht="15" customHeight="1">
      <c r="B135" s="276"/>
      <c r="C135" s="236" t="s">
        <v>669</v>
      </c>
      <c r="D135" s="236"/>
      <c r="E135" s="236"/>
      <c r="F135" s="256" t="s">
        <v>650</v>
      </c>
      <c r="G135" s="236"/>
      <c r="H135" s="236" t="s">
        <v>684</v>
      </c>
      <c r="I135" s="236" t="s">
        <v>646</v>
      </c>
      <c r="J135" s="236">
        <v>50</v>
      </c>
      <c r="K135" s="278"/>
    </row>
    <row r="136" spans="2:11" s="1" customFormat="1" ht="15" customHeight="1">
      <c r="B136" s="276"/>
      <c r="C136" s="236" t="s">
        <v>671</v>
      </c>
      <c r="D136" s="236"/>
      <c r="E136" s="236"/>
      <c r="F136" s="256" t="s">
        <v>650</v>
      </c>
      <c r="G136" s="236"/>
      <c r="H136" s="236" t="s">
        <v>684</v>
      </c>
      <c r="I136" s="236" t="s">
        <v>646</v>
      </c>
      <c r="J136" s="236">
        <v>50</v>
      </c>
      <c r="K136" s="278"/>
    </row>
    <row r="137" spans="2:11" s="1" customFormat="1" ht="15" customHeight="1">
      <c r="B137" s="276"/>
      <c r="C137" s="236" t="s">
        <v>672</v>
      </c>
      <c r="D137" s="236"/>
      <c r="E137" s="236"/>
      <c r="F137" s="256" t="s">
        <v>650</v>
      </c>
      <c r="G137" s="236"/>
      <c r="H137" s="236" t="s">
        <v>697</v>
      </c>
      <c r="I137" s="236" t="s">
        <v>646</v>
      </c>
      <c r="J137" s="236">
        <v>255</v>
      </c>
      <c r="K137" s="278"/>
    </row>
    <row r="138" spans="2:11" s="1" customFormat="1" ht="15" customHeight="1">
      <c r="B138" s="276"/>
      <c r="C138" s="236" t="s">
        <v>674</v>
      </c>
      <c r="D138" s="236"/>
      <c r="E138" s="236"/>
      <c r="F138" s="256" t="s">
        <v>644</v>
      </c>
      <c r="G138" s="236"/>
      <c r="H138" s="236" t="s">
        <v>698</v>
      </c>
      <c r="I138" s="236" t="s">
        <v>676</v>
      </c>
      <c r="J138" s="236"/>
      <c r="K138" s="278"/>
    </row>
    <row r="139" spans="2:11" s="1" customFormat="1" ht="15" customHeight="1">
      <c r="B139" s="276"/>
      <c r="C139" s="236" t="s">
        <v>677</v>
      </c>
      <c r="D139" s="236"/>
      <c r="E139" s="236"/>
      <c r="F139" s="256" t="s">
        <v>644</v>
      </c>
      <c r="G139" s="236"/>
      <c r="H139" s="236" t="s">
        <v>699</v>
      </c>
      <c r="I139" s="236" t="s">
        <v>679</v>
      </c>
      <c r="J139" s="236"/>
      <c r="K139" s="278"/>
    </row>
    <row r="140" spans="2:11" s="1" customFormat="1" ht="15" customHeight="1">
      <c r="B140" s="276"/>
      <c r="C140" s="236" t="s">
        <v>680</v>
      </c>
      <c r="D140" s="236"/>
      <c r="E140" s="236"/>
      <c r="F140" s="256" t="s">
        <v>644</v>
      </c>
      <c r="G140" s="236"/>
      <c r="H140" s="236" t="s">
        <v>680</v>
      </c>
      <c r="I140" s="236" t="s">
        <v>679</v>
      </c>
      <c r="J140" s="236"/>
      <c r="K140" s="278"/>
    </row>
    <row r="141" spans="2:11" s="1" customFormat="1" ht="15" customHeight="1">
      <c r="B141" s="276"/>
      <c r="C141" s="236" t="s">
        <v>40</v>
      </c>
      <c r="D141" s="236"/>
      <c r="E141" s="236"/>
      <c r="F141" s="256" t="s">
        <v>644</v>
      </c>
      <c r="G141" s="236"/>
      <c r="H141" s="236" t="s">
        <v>700</v>
      </c>
      <c r="I141" s="236" t="s">
        <v>679</v>
      </c>
      <c r="J141" s="236"/>
      <c r="K141" s="278"/>
    </row>
    <row r="142" spans="2:11" s="1" customFormat="1" ht="15" customHeight="1">
      <c r="B142" s="276"/>
      <c r="C142" s="236" t="s">
        <v>701</v>
      </c>
      <c r="D142" s="236"/>
      <c r="E142" s="236"/>
      <c r="F142" s="256" t="s">
        <v>644</v>
      </c>
      <c r="G142" s="236"/>
      <c r="H142" s="236" t="s">
        <v>702</v>
      </c>
      <c r="I142" s="236" t="s">
        <v>679</v>
      </c>
      <c r="J142" s="236"/>
      <c r="K142" s="278"/>
    </row>
    <row r="143" spans="2:11" s="1" customFormat="1" ht="15" customHeight="1">
      <c r="B143" s="279"/>
      <c r="C143" s="280"/>
      <c r="D143" s="280"/>
      <c r="E143" s="280"/>
      <c r="F143" s="280"/>
      <c r="G143" s="280"/>
      <c r="H143" s="280"/>
      <c r="I143" s="280"/>
      <c r="J143" s="280"/>
      <c r="K143" s="281"/>
    </row>
    <row r="144" spans="2:11" s="1" customFormat="1" ht="18.75" customHeight="1">
      <c r="B144" s="233"/>
      <c r="C144" s="233"/>
      <c r="D144" s="233"/>
      <c r="E144" s="233"/>
      <c r="F144" s="268"/>
      <c r="G144" s="233"/>
      <c r="H144" s="233"/>
      <c r="I144" s="233"/>
      <c r="J144" s="233"/>
      <c r="K144" s="233"/>
    </row>
    <row r="145" spans="2:11" s="1" customFormat="1" ht="18.75" customHeight="1">
      <c r="B145" s="243"/>
      <c r="C145" s="243"/>
      <c r="D145" s="243"/>
      <c r="E145" s="243"/>
      <c r="F145" s="243"/>
      <c r="G145" s="243"/>
      <c r="H145" s="243"/>
      <c r="I145" s="243"/>
      <c r="J145" s="243"/>
      <c r="K145" s="243"/>
    </row>
    <row r="146" spans="2:11" s="1" customFormat="1" ht="7.5" customHeight="1">
      <c r="B146" s="244"/>
      <c r="C146" s="245"/>
      <c r="D146" s="245"/>
      <c r="E146" s="245"/>
      <c r="F146" s="245"/>
      <c r="G146" s="245"/>
      <c r="H146" s="245"/>
      <c r="I146" s="245"/>
      <c r="J146" s="245"/>
      <c r="K146" s="246"/>
    </row>
    <row r="147" spans="2:11" s="1" customFormat="1" ht="45" customHeight="1">
      <c r="B147" s="247"/>
      <c r="C147" s="344" t="s">
        <v>703</v>
      </c>
      <c r="D147" s="344"/>
      <c r="E147" s="344"/>
      <c r="F147" s="344"/>
      <c r="G147" s="344"/>
      <c r="H147" s="344"/>
      <c r="I147" s="344"/>
      <c r="J147" s="344"/>
      <c r="K147" s="248"/>
    </row>
    <row r="148" spans="2:11" s="1" customFormat="1" ht="17.25" customHeight="1">
      <c r="B148" s="247"/>
      <c r="C148" s="249" t="s">
        <v>638</v>
      </c>
      <c r="D148" s="249"/>
      <c r="E148" s="249"/>
      <c r="F148" s="249" t="s">
        <v>639</v>
      </c>
      <c r="G148" s="250"/>
      <c r="H148" s="249" t="s">
        <v>56</v>
      </c>
      <c r="I148" s="249" t="s">
        <v>59</v>
      </c>
      <c r="J148" s="249" t="s">
        <v>640</v>
      </c>
      <c r="K148" s="248"/>
    </row>
    <row r="149" spans="2:11" s="1" customFormat="1" ht="17.25" customHeight="1">
      <c r="B149" s="247"/>
      <c r="C149" s="251" t="s">
        <v>641</v>
      </c>
      <c r="D149" s="251"/>
      <c r="E149" s="251"/>
      <c r="F149" s="252" t="s">
        <v>642</v>
      </c>
      <c r="G149" s="253"/>
      <c r="H149" s="251"/>
      <c r="I149" s="251"/>
      <c r="J149" s="251" t="s">
        <v>643</v>
      </c>
      <c r="K149" s="248"/>
    </row>
    <row r="150" spans="2:11" s="1" customFormat="1" ht="5.25" customHeight="1">
      <c r="B150" s="257"/>
      <c r="C150" s="254"/>
      <c r="D150" s="254"/>
      <c r="E150" s="254"/>
      <c r="F150" s="254"/>
      <c r="G150" s="255"/>
      <c r="H150" s="254"/>
      <c r="I150" s="254"/>
      <c r="J150" s="254"/>
      <c r="K150" s="278"/>
    </row>
    <row r="151" spans="2:11" s="1" customFormat="1" ht="15" customHeight="1">
      <c r="B151" s="257"/>
      <c r="C151" s="282" t="s">
        <v>647</v>
      </c>
      <c r="D151" s="236"/>
      <c r="E151" s="236"/>
      <c r="F151" s="283" t="s">
        <v>644</v>
      </c>
      <c r="G151" s="236"/>
      <c r="H151" s="282" t="s">
        <v>684</v>
      </c>
      <c r="I151" s="282" t="s">
        <v>646</v>
      </c>
      <c r="J151" s="282">
        <v>120</v>
      </c>
      <c r="K151" s="278"/>
    </row>
    <row r="152" spans="2:11" s="1" customFormat="1" ht="15" customHeight="1">
      <c r="B152" s="257"/>
      <c r="C152" s="282" t="s">
        <v>693</v>
      </c>
      <c r="D152" s="236"/>
      <c r="E152" s="236"/>
      <c r="F152" s="283" t="s">
        <v>644</v>
      </c>
      <c r="G152" s="236"/>
      <c r="H152" s="282" t="s">
        <v>704</v>
      </c>
      <c r="I152" s="282" t="s">
        <v>646</v>
      </c>
      <c r="J152" s="282" t="s">
        <v>695</v>
      </c>
      <c r="K152" s="278"/>
    </row>
    <row r="153" spans="2:11" s="1" customFormat="1" ht="15" customHeight="1">
      <c r="B153" s="257"/>
      <c r="C153" s="282" t="s">
        <v>592</v>
      </c>
      <c r="D153" s="236"/>
      <c r="E153" s="236"/>
      <c r="F153" s="283" t="s">
        <v>644</v>
      </c>
      <c r="G153" s="236"/>
      <c r="H153" s="282" t="s">
        <v>705</v>
      </c>
      <c r="I153" s="282" t="s">
        <v>646</v>
      </c>
      <c r="J153" s="282" t="s">
        <v>695</v>
      </c>
      <c r="K153" s="278"/>
    </row>
    <row r="154" spans="2:11" s="1" customFormat="1" ht="15" customHeight="1">
      <c r="B154" s="257"/>
      <c r="C154" s="282" t="s">
        <v>649</v>
      </c>
      <c r="D154" s="236"/>
      <c r="E154" s="236"/>
      <c r="F154" s="283" t="s">
        <v>650</v>
      </c>
      <c r="G154" s="236"/>
      <c r="H154" s="282" t="s">
        <v>684</v>
      </c>
      <c r="I154" s="282" t="s">
        <v>646</v>
      </c>
      <c r="J154" s="282">
        <v>50</v>
      </c>
      <c r="K154" s="278"/>
    </row>
    <row r="155" spans="2:11" s="1" customFormat="1" ht="15" customHeight="1">
      <c r="B155" s="257"/>
      <c r="C155" s="282" t="s">
        <v>652</v>
      </c>
      <c r="D155" s="236"/>
      <c r="E155" s="236"/>
      <c r="F155" s="283" t="s">
        <v>644</v>
      </c>
      <c r="G155" s="236"/>
      <c r="H155" s="282" t="s">
        <v>684</v>
      </c>
      <c r="I155" s="282" t="s">
        <v>654</v>
      </c>
      <c r="J155" s="282"/>
      <c r="K155" s="278"/>
    </row>
    <row r="156" spans="2:11" s="1" customFormat="1" ht="15" customHeight="1">
      <c r="B156" s="257"/>
      <c r="C156" s="282" t="s">
        <v>663</v>
      </c>
      <c r="D156" s="236"/>
      <c r="E156" s="236"/>
      <c r="F156" s="283" t="s">
        <v>650</v>
      </c>
      <c r="G156" s="236"/>
      <c r="H156" s="282" t="s">
        <v>684</v>
      </c>
      <c r="I156" s="282" t="s">
        <v>646</v>
      </c>
      <c r="J156" s="282">
        <v>50</v>
      </c>
      <c r="K156" s="278"/>
    </row>
    <row r="157" spans="2:11" s="1" customFormat="1" ht="15" customHeight="1">
      <c r="B157" s="257"/>
      <c r="C157" s="282" t="s">
        <v>671</v>
      </c>
      <c r="D157" s="236"/>
      <c r="E157" s="236"/>
      <c r="F157" s="283" t="s">
        <v>650</v>
      </c>
      <c r="G157" s="236"/>
      <c r="H157" s="282" t="s">
        <v>684</v>
      </c>
      <c r="I157" s="282" t="s">
        <v>646</v>
      </c>
      <c r="J157" s="282">
        <v>50</v>
      </c>
      <c r="K157" s="278"/>
    </row>
    <row r="158" spans="2:11" s="1" customFormat="1" ht="15" customHeight="1">
      <c r="B158" s="257"/>
      <c r="C158" s="282" t="s">
        <v>669</v>
      </c>
      <c r="D158" s="236"/>
      <c r="E158" s="236"/>
      <c r="F158" s="283" t="s">
        <v>650</v>
      </c>
      <c r="G158" s="236"/>
      <c r="H158" s="282" t="s">
        <v>684</v>
      </c>
      <c r="I158" s="282" t="s">
        <v>646</v>
      </c>
      <c r="J158" s="282">
        <v>50</v>
      </c>
      <c r="K158" s="278"/>
    </row>
    <row r="159" spans="2:11" s="1" customFormat="1" ht="15" customHeight="1">
      <c r="B159" s="257"/>
      <c r="C159" s="282" t="s">
        <v>104</v>
      </c>
      <c r="D159" s="236"/>
      <c r="E159" s="236"/>
      <c r="F159" s="283" t="s">
        <v>644</v>
      </c>
      <c r="G159" s="236"/>
      <c r="H159" s="282" t="s">
        <v>706</v>
      </c>
      <c r="I159" s="282" t="s">
        <v>646</v>
      </c>
      <c r="J159" s="282" t="s">
        <v>707</v>
      </c>
      <c r="K159" s="278"/>
    </row>
    <row r="160" spans="2:11" s="1" customFormat="1" ht="15" customHeight="1">
      <c r="B160" s="257"/>
      <c r="C160" s="282" t="s">
        <v>708</v>
      </c>
      <c r="D160" s="236"/>
      <c r="E160" s="236"/>
      <c r="F160" s="283" t="s">
        <v>644</v>
      </c>
      <c r="G160" s="236"/>
      <c r="H160" s="282" t="s">
        <v>709</v>
      </c>
      <c r="I160" s="282" t="s">
        <v>679</v>
      </c>
      <c r="J160" s="282"/>
      <c r="K160" s="278"/>
    </row>
    <row r="161" spans="2:11" s="1" customFormat="1" ht="15" customHeight="1">
      <c r="B161" s="284"/>
      <c r="C161" s="266"/>
      <c r="D161" s="266"/>
      <c r="E161" s="266"/>
      <c r="F161" s="266"/>
      <c r="G161" s="266"/>
      <c r="H161" s="266"/>
      <c r="I161" s="266"/>
      <c r="J161" s="266"/>
      <c r="K161" s="285"/>
    </row>
    <row r="162" spans="2:11" s="1" customFormat="1" ht="18.75" customHeight="1">
      <c r="B162" s="233"/>
      <c r="C162" s="236"/>
      <c r="D162" s="236"/>
      <c r="E162" s="236"/>
      <c r="F162" s="256"/>
      <c r="G162" s="236"/>
      <c r="H162" s="236"/>
      <c r="I162" s="236"/>
      <c r="J162" s="236"/>
      <c r="K162" s="233"/>
    </row>
    <row r="163" spans="2:11" s="1" customFormat="1" ht="18.75" customHeight="1">
      <c r="B163" s="243"/>
      <c r="C163" s="243"/>
      <c r="D163" s="243"/>
      <c r="E163" s="243"/>
      <c r="F163" s="243"/>
      <c r="G163" s="243"/>
      <c r="H163" s="243"/>
      <c r="I163" s="243"/>
      <c r="J163" s="243"/>
      <c r="K163" s="243"/>
    </row>
    <row r="164" spans="2:11" s="1" customFormat="1" ht="7.5" customHeight="1">
      <c r="B164" s="225"/>
      <c r="C164" s="226"/>
      <c r="D164" s="226"/>
      <c r="E164" s="226"/>
      <c r="F164" s="226"/>
      <c r="G164" s="226"/>
      <c r="H164" s="226"/>
      <c r="I164" s="226"/>
      <c r="J164" s="226"/>
      <c r="K164" s="227"/>
    </row>
    <row r="165" spans="2:11" s="1" customFormat="1" ht="45" customHeight="1">
      <c r="B165" s="228"/>
      <c r="C165" s="345" t="s">
        <v>710</v>
      </c>
      <c r="D165" s="345"/>
      <c r="E165" s="345"/>
      <c r="F165" s="345"/>
      <c r="G165" s="345"/>
      <c r="H165" s="345"/>
      <c r="I165" s="345"/>
      <c r="J165" s="345"/>
      <c r="K165" s="229"/>
    </row>
    <row r="166" spans="2:11" s="1" customFormat="1" ht="17.25" customHeight="1">
      <c r="B166" s="228"/>
      <c r="C166" s="249" t="s">
        <v>638</v>
      </c>
      <c r="D166" s="249"/>
      <c r="E166" s="249"/>
      <c r="F166" s="249" t="s">
        <v>639</v>
      </c>
      <c r="G166" s="286"/>
      <c r="H166" s="287" t="s">
        <v>56</v>
      </c>
      <c r="I166" s="287" t="s">
        <v>59</v>
      </c>
      <c r="J166" s="249" t="s">
        <v>640</v>
      </c>
      <c r="K166" s="229"/>
    </row>
    <row r="167" spans="2:11" s="1" customFormat="1" ht="17.25" customHeight="1">
      <c r="B167" s="230"/>
      <c r="C167" s="251" t="s">
        <v>641</v>
      </c>
      <c r="D167" s="251"/>
      <c r="E167" s="251"/>
      <c r="F167" s="252" t="s">
        <v>642</v>
      </c>
      <c r="G167" s="288"/>
      <c r="H167" s="289"/>
      <c r="I167" s="289"/>
      <c r="J167" s="251" t="s">
        <v>643</v>
      </c>
      <c r="K167" s="231"/>
    </row>
    <row r="168" spans="2:11" s="1" customFormat="1" ht="5.25" customHeight="1">
      <c r="B168" s="257"/>
      <c r="C168" s="254"/>
      <c r="D168" s="254"/>
      <c r="E168" s="254"/>
      <c r="F168" s="254"/>
      <c r="G168" s="255"/>
      <c r="H168" s="254"/>
      <c r="I168" s="254"/>
      <c r="J168" s="254"/>
      <c r="K168" s="278"/>
    </row>
    <row r="169" spans="2:11" s="1" customFormat="1" ht="15" customHeight="1">
      <c r="B169" s="257"/>
      <c r="C169" s="236" t="s">
        <v>647</v>
      </c>
      <c r="D169" s="236"/>
      <c r="E169" s="236"/>
      <c r="F169" s="256" t="s">
        <v>644</v>
      </c>
      <c r="G169" s="236"/>
      <c r="H169" s="236" t="s">
        <v>684</v>
      </c>
      <c r="I169" s="236" t="s">
        <v>646</v>
      </c>
      <c r="J169" s="236">
        <v>120</v>
      </c>
      <c r="K169" s="278"/>
    </row>
    <row r="170" spans="2:11" s="1" customFormat="1" ht="15" customHeight="1">
      <c r="B170" s="257"/>
      <c r="C170" s="236" t="s">
        <v>693</v>
      </c>
      <c r="D170" s="236"/>
      <c r="E170" s="236"/>
      <c r="F170" s="256" t="s">
        <v>644</v>
      </c>
      <c r="G170" s="236"/>
      <c r="H170" s="236" t="s">
        <v>694</v>
      </c>
      <c r="I170" s="236" t="s">
        <v>646</v>
      </c>
      <c r="J170" s="236" t="s">
        <v>695</v>
      </c>
      <c r="K170" s="278"/>
    </row>
    <row r="171" spans="2:11" s="1" customFormat="1" ht="15" customHeight="1">
      <c r="B171" s="257"/>
      <c r="C171" s="236" t="s">
        <v>592</v>
      </c>
      <c r="D171" s="236"/>
      <c r="E171" s="236"/>
      <c r="F171" s="256" t="s">
        <v>644</v>
      </c>
      <c r="G171" s="236"/>
      <c r="H171" s="236" t="s">
        <v>711</v>
      </c>
      <c r="I171" s="236" t="s">
        <v>646</v>
      </c>
      <c r="J171" s="236" t="s">
        <v>695</v>
      </c>
      <c r="K171" s="278"/>
    </row>
    <row r="172" spans="2:11" s="1" customFormat="1" ht="15" customHeight="1">
      <c r="B172" s="257"/>
      <c r="C172" s="236" t="s">
        <v>649</v>
      </c>
      <c r="D172" s="236"/>
      <c r="E172" s="236"/>
      <c r="F172" s="256" t="s">
        <v>650</v>
      </c>
      <c r="G172" s="236"/>
      <c r="H172" s="236" t="s">
        <v>711</v>
      </c>
      <c r="I172" s="236" t="s">
        <v>646</v>
      </c>
      <c r="J172" s="236">
        <v>50</v>
      </c>
      <c r="K172" s="278"/>
    </row>
    <row r="173" spans="2:11" s="1" customFormat="1" ht="15" customHeight="1">
      <c r="B173" s="257"/>
      <c r="C173" s="236" t="s">
        <v>652</v>
      </c>
      <c r="D173" s="236"/>
      <c r="E173" s="236"/>
      <c r="F173" s="256" t="s">
        <v>644</v>
      </c>
      <c r="G173" s="236"/>
      <c r="H173" s="236" t="s">
        <v>711</v>
      </c>
      <c r="I173" s="236" t="s">
        <v>654</v>
      </c>
      <c r="J173" s="236"/>
      <c r="K173" s="278"/>
    </row>
    <row r="174" spans="2:11" s="1" customFormat="1" ht="15" customHeight="1">
      <c r="B174" s="257"/>
      <c r="C174" s="236" t="s">
        <v>663</v>
      </c>
      <c r="D174" s="236"/>
      <c r="E174" s="236"/>
      <c r="F174" s="256" t="s">
        <v>650</v>
      </c>
      <c r="G174" s="236"/>
      <c r="H174" s="236" t="s">
        <v>711</v>
      </c>
      <c r="I174" s="236" t="s">
        <v>646</v>
      </c>
      <c r="J174" s="236">
        <v>50</v>
      </c>
      <c r="K174" s="278"/>
    </row>
    <row r="175" spans="2:11" s="1" customFormat="1" ht="15" customHeight="1">
      <c r="B175" s="257"/>
      <c r="C175" s="236" t="s">
        <v>671</v>
      </c>
      <c r="D175" s="236"/>
      <c r="E175" s="236"/>
      <c r="F175" s="256" t="s">
        <v>650</v>
      </c>
      <c r="G175" s="236"/>
      <c r="H175" s="236" t="s">
        <v>711</v>
      </c>
      <c r="I175" s="236" t="s">
        <v>646</v>
      </c>
      <c r="J175" s="236">
        <v>50</v>
      </c>
      <c r="K175" s="278"/>
    </row>
    <row r="176" spans="2:11" s="1" customFormat="1" ht="15" customHeight="1">
      <c r="B176" s="257"/>
      <c r="C176" s="236" t="s">
        <v>669</v>
      </c>
      <c r="D176" s="236"/>
      <c r="E176" s="236"/>
      <c r="F176" s="256" t="s">
        <v>650</v>
      </c>
      <c r="G176" s="236"/>
      <c r="H176" s="236" t="s">
        <v>711</v>
      </c>
      <c r="I176" s="236" t="s">
        <v>646</v>
      </c>
      <c r="J176" s="236">
        <v>50</v>
      </c>
      <c r="K176" s="278"/>
    </row>
    <row r="177" spans="2:11" s="1" customFormat="1" ht="15" customHeight="1">
      <c r="B177" s="257"/>
      <c r="C177" s="236" t="s">
        <v>112</v>
      </c>
      <c r="D177" s="236"/>
      <c r="E177" s="236"/>
      <c r="F177" s="256" t="s">
        <v>644</v>
      </c>
      <c r="G177" s="236"/>
      <c r="H177" s="236" t="s">
        <v>712</v>
      </c>
      <c r="I177" s="236" t="s">
        <v>713</v>
      </c>
      <c r="J177" s="236"/>
      <c r="K177" s="278"/>
    </row>
    <row r="178" spans="2:11" s="1" customFormat="1" ht="15" customHeight="1">
      <c r="B178" s="257"/>
      <c r="C178" s="236" t="s">
        <v>59</v>
      </c>
      <c r="D178" s="236"/>
      <c r="E178" s="236"/>
      <c r="F178" s="256" t="s">
        <v>644</v>
      </c>
      <c r="G178" s="236"/>
      <c r="H178" s="236" t="s">
        <v>714</v>
      </c>
      <c r="I178" s="236" t="s">
        <v>715</v>
      </c>
      <c r="J178" s="236">
        <v>1</v>
      </c>
      <c r="K178" s="278"/>
    </row>
    <row r="179" spans="2:11" s="1" customFormat="1" ht="15" customHeight="1">
      <c r="B179" s="257"/>
      <c r="C179" s="236" t="s">
        <v>55</v>
      </c>
      <c r="D179" s="236"/>
      <c r="E179" s="236"/>
      <c r="F179" s="256" t="s">
        <v>644</v>
      </c>
      <c r="G179" s="236"/>
      <c r="H179" s="236" t="s">
        <v>716</v>
      </c>
      <c r="I179" s="236" t="s">
        <v>646</v>
      </c>
      <c r="J179" s="236">
        <v>20</v>
      </c>
      <c r="K179" s="278"/>
    </row>
    <row r="180" spans="2:11" s="1" customFormat="1" ht="15" customHeight="1">
      <c r="B180" s="257"/>
      <c r="C180" s="236" t="s">
        <v>56</v>
      </c>
      <c r="D180" s="236"/>
      <c r="E180" s="236"/>
      <c r="F180" s="256" t="s">
        <v>644</v>
      </c>
      <c r="G180" s="236"/>
      <c r="H180" s="236" t="s">
        <v>717</v>
      </c>
      <c r="I180" s="236" t="s">
        <v>646</v>
      </c>
      <c r="J180" s="236">
        <v>255</v>
      </c>
      <c r="K180" s="278"/>
    </row>
    <row r="181" spans="2:11" s="1" customFormat="1" ht="15" customHeight="1">
      <c r="B181" s="257"/>
      <c r="C181" s="236" t="s">
        <v>113</v>
      </c>
      <c r="D181" s="236"/>
      <c r="E181" s="236"/>
      <c r="F181" s="256" t="s">
        <v>644</v>
      </c>
      <c r="G181" s="236"/>
      <c r="H181" s="236" t="s">
        <v>608</v>
      </c>
      <c r="I181" s="236" t="s">
        <v>646</v>
      </c>
      <c r="J181" s="236">
        <v>10</v>
      </c>
      <c r="K181" s="278"/>
    </row>
    <row r="182" spans="2:11" s="1" customFormat="1" ht="15" customHeight="1">
      <c r="B182" s="257"/>
      <c r="C182" s="236" t="s">
        <v>114</v>
      </c>
      <c r="D182" s="236"/>
      <c r="E182" s="236"/>
      <c r="F182" s="256" t="s">
        <v>644</v>
      </c>
      <c r="G182" s="236"/>
      <c r="H182" s="236" t="s">
        <v>718</v>
      </c>
      <c r="I182" s="236" t="s">
        <v>679</v>
      </c>
      <c r="J182" s="236"/>
      <c r="K182" s="278"/>
    </row>
    <row r="183" spans="2:11" s="1" customFormat="1" ht="15" customHeight="1">
      <c r="B183" s="257"/>
      <c r="C183" s="236" t="s">
        <v>719</v>
      </c>
      <c r="D183" s="236"/>
      <c r="E183" s="236"/>
      <c r="F183" s="256" t="s">
        <v>644</v>
      </c>
      <c r="G183" s="236"/>
      <c r="H183" s="236" t="s">
        <v>720</v>
      </c>
      <c r="I183" s="236" t="s">
        <v>679</v>
      </c>
      <c r="J183" s="236"/>
      <c r="K183" s="278"/>
    </row>
    <row r="184" spans="2:11" s="1" customFormat="1" ht="15" customHeight="1">
      <c r="B184" s="257"/>
      <c r="C184" s="236" t="s">
        <v>708</v>
      </c>
      <c r="D184" s="236"/>
      <c r="E184" s="236"/>
      <c r="F184" s="256" t="s">
        <v>644</v>
      </c>
      <c r="G184" s="236"/>
      <c r="H184" s="236" t="s">
        <v>721</v>
      </c>
      <c r="I184" s="236" t="s">
        <v>679</v>
      </c>
      <c r="J184" s="236"/>
      <c r="K184" s="278"/>
    </row>
    <row r="185" spans="2:11" s="1" customFormat="1" ht="15" customHeight="1">
      <c r="B185" s="257"/>
      <c r="C185" s="236" t="s">
        <v>116</v>
      </c>
      <c r="D185" s="236"/>
      <c r="E185" s="236"/>
      <c r="F185" s="256" t="s">
        <v>650</v>
      </c>
      <c r="G185" s="236"/>
      <c r="H185" s="236" t="s">
        <v>722</v>
      </c>
      <c r="I185" s="236" t="s">
        <v>646</v>
      </c>
      <c r="J185" s="236">
        <v>50</v>
      </c>
      <c r="K185" s="278"/>
    </row>
    <row r="186" spans="2:11" s="1" customFormat="1" ht="15" customHeight="1">
      <c r="B186" s="257"/>
      <c r="C186" s="236" t="s">
        <v>723</v>
      </c>
      <c r="D186" s="236"/>
      <c r="E186" s="236"/>
      <c r="F186" s="256" t="s">
        <v>650</v>
      </c>
      <c r="G186" s="236"/>
      <c r="H186" s="236" t="s">
        <v>724</v>
      </c>
      <c r="I186" s="236" t="s">
        <v>725</v>
      </c>
      <c r="J186" s="236"/>
      <c r="K186" s="278"/>
    </row>
    <row r="187" spans="2:11" s="1" customFormat="1" ht="15" customHeight="1">
      <c r="B187" s="257"/>
      <c r="C187" s="236" t="s">
        <v>726</v>
      </c>
      <c r="D187" s="236"/>
      <c r="E187" s="236"/>
      <c r="F187" s="256" t="s">
        <v>650</v>
      </c>
      <c r="G187" s="236"/>
      <c r="H187" s="236" t="s">
        <v>727</v>
      </c>
      <c r="I187" s="236" t="s">
        <v>725</v>
      </c>
      <c r="J187" s="236"/>
      <c r="K187" s="278"/>
    </row>
    <row r="188" spans="2:11" s="1" customFormat="1" ht="15" customHeight="1">
      <c r="B188" s="257"/>
      <c r="C188" s="236" t="s">
        <v>728</v>
      </c>
      <c r="D188" s="236"/>
      <c r="E188" s="236"/>
      <c r="F188" s="256" t="s">
        <v>650</v>
      </c>
      <c r="G188" s="236"/>
      <c r="H188" s="236" t="s">
        <v>729</v>
      </c>
      <c r="I188" s="236" t="s">
        <v>725</v>
      </c>
      <c r="J188" s="236"/>
      <c r="K188" s="278"/>
    </row>
    <row r="189" spans="2:11" s="1" customFormat="1" ht="15" customHeight="1">
      <c r="B189" s="257"/>
      <c r="C189" s="290" t="s">
        <v>730</v>
      </c>
      <c r="D189" s="236"/>
      <c r="E189" s="236"/>
      <c r="F189" s="256" t="s">
        <v>650</v>
      </c>
      <c r="G189" s="236"/>
      <c r="H189" s="236" t="s">
        <v>731</v>
      </c>
      <c r="I189" s="236" t="s">
        <v>732</v>
      </c>
      <c r="J189" s="291" t="s">
        <v>733</v>
      </c>
      <c r="K189" s="278"/>
    </row>
    <row r="190" spans="2:11" s="1" customFormat="1" ht="15" customHeight="1">
      <c r="B190" s="257"/>
      <c r="C190" s="242" t="s">
        <v>44</v>
      </c>
      <c r="D190" s="236"/>
      <c r="E190" s="236"/>
      <c r="F190" s="256" t="s">
        <v>644</v>
      </c>
      <c r="G190" s="236"/>
      <c r="H190" s="233" t="s">
        <v>734</v>
      </c>
      <c r="I190" s="236" t="s">
        <v>735</v>
      </c>
      <c r="J190" s="236"/>
      <c r="K190" s="278"/>
    </row>
    <row r="191" spans="2:11" s="1" customFormat="1" ht="15" customHeight="1">
      <c r="B191" s="257"/>
      <c r="C191" s="242" t="s">
        <v>736</v>
      </c>
      <c r="D191" s="236"/>
      <c r="E191" s="236"/>
      <c r="F191" s="256" t="s">
        <v>644</v>
      </c>
      <c r="G191" s="236"/>
      <c r="H191" s="236" t="s">
        <v>737</v>
      </c>
      <c r="I191" s="236" t="s">
        <v>679</v>
      </c>
      <c r="J191" s="236"/>
      <c r="K191" s="278"/>
    </row>
    <row r="192" spans="2:11" s="1" customFormat="1" ht="15" customHeight="1">
      <c r="B192" s="257"/>
      <c r="C192" s="242" t="s">
        <v>738</v>
      </c>
      <c r="D192" s="236"/>
      <c r="E192" s="236"/>
      <c r="F192" s="256" t="s">
        <v>644</v>
      </c>
      <c r="G192" s="236"/>
      <c r="H192" s="236" t="s">
        <v>739</v>
      </c>
      <c r="I192" s="236" t="s">
        <v>679</v>
      </c>
      <c r="J192" s="236"/>
      <c r="K192" s="278"/>
    </row>
    <row r="193" spans="2:11" s="1" customFormat="1" ht="15" customHeight="1">
      <c r="B193" s="257"/>
      <c r="C193" s="242" t="s">
        <v>740</v>
      </c>
      <c r="D193" s="236"/>
      <c r="E193" s="236"/>
      <c r="F193" s="256" t="s">
        <v>650</v>
      </c>
      <c r="G193" s="236"/>
      <c r="H193" s="236" t="s">
        <v>741</v>
      </c>
      <c r="I193" s="236" t="s">
        <v>679</v>
      </c>
      <c r="J193" s="236"/>
      <c r="K193" s="278"/>
    </row>
    <row r="194" spans="2:11" s="1" customFormat="1" ht="15" customHeight="1">
      <c r="B194" s="284"/>
      <c r="C194" s="292"/>
      <c r="D194" s="266"/>
      <c r="E194" s="266"/>
      <c r="F194" s="266"/>
      <c r="G194" s="266"/>
      <c r="H194" s="266"/>
      <c r="I194" s="266"/>
      <c r="J194" s="266"/>
      <c r="K194" s="285"/>
    </row>
    <row r="195" spans="2:11" s="1" customFormat="1" ht="18.75" customHeight="1">
      <c r="B195" s="233"/>
      <c r="C195" s="236"/>
      <c r="D195" s="236"/>
      <c r="E195" s="236"/>
      <c r="F195" s="256"/>
      <c r="G195" s="236"/>
      <c r="H195" s="236"/>
      <c r="I195" s="236"/>
      <c r="J195" s="236"/>
      <c r="K195" s="233"/>
    </row>
    <row r="196" spans="2:11" s="1" customFormat="1" ht="18.75" customHeight="1">
      <c r="B196" s="233"/>
      <c r="C196" s="236"/>
      <c r="D196" s="236"/>
      <c r="E196" s="236"/>
      <c r="F196" s="256"/>
      <c r="G196" s="236"/>
      <c r="H196" s="236"/>
      <c r="I196" s="236"/>
      <c r="J196" s="236"/>
      <c r="K196" s="233"/>
    </row>
    <row r="197" spans="2:11" s="1" customFormat="1" ht="18.75" customHeight="1">
      <c r="B197" s="243"/>
      <c r="C197" s="243"/>
      <c r="D197" s="243"/>
      <c r="E197" s="243"/>
      <c r="F197" s="243"/>
      <c r="G197" s="243"/>
      <c r="H197" s="243"/>
      <c r="I197" s="243"/>
      <c r="J197" s="243"/>
      <c r="K197" s="243"/>
    </row>
    <row r="198" spans="2:11" s="1" customFormat="1" ht="13.5">
      <c r="B198" s="225"/>
      <c r="C198" s="226"/>
      <c r="D198" s="226"/>
      <c r="E198" s="226"/>
      <c r="F198" s="226"/>
      <c r="G198" s="226"/>
      <c r="H198" s="226"/>
      <c r="I198" s="226"/>
      <c r="J198" s="226"/>
      <c r="K198" s="227"/>
    </row>
    <row r="199" spans="2:11" s="1" customFormat="1" ht="21">
      <c r="B199" s="228"/>
      <c r="C199" s="345" t="s">
        <v>742</v>
      </c>
      <c r="D199" s="345"/>
      <c r="E199" s="345"/>
      <c r="F199" s="345"/>
      <c r="G199" s="345"/>
      <c r="H199" s="345"/>
      <c r="I199" s="345"/>
      <c r="J199" s="345"/>
      <c r="K199" s="229"/>
    </row>
    <row r="200" spans="2:11" s="1" customFormat="1" ht="25.5" customHeight="1">
      <c r="B200" s="228"/>
      <c r="C200" s="293" t="s">
        <v>743</v>
      </c>
      <c r="D200" s="293"/>
      <c r="E200" s="293"/>
      <c r="F200" s="293" t="s">
        <v>744</v>
      </c>
      <c r="G200" s="294"/>
      <c r="H200" s="346" t="s">
        <v>745</v>
      </c>
      <c r="I200" s="346"/>
      <c r="J200" s="346"/>
      <c r="K200" s="229"/>
    </row>
    <row r="201" spans="2:11" s="1" customFormat="1" ht="5.25" customHeight="1">
      <c r="B201" s="257"/>
      <c r="C201" s="254"/>
      <c r="D201" s="254"/>
      <c r="E201" s="254"/>
      <c r="F201" s="254"/>
      <c r="G201" s="236"/>
      <c r="H201" s="254"/>
      <c r="I201" s="254"/>
      <c r="J201" s="254"/>
      <c r="K201" s="278"/>
    </row>
    <row r="202" spans="2:11" s="1" customFormat="1" ht="15" customHeight="1">
      <c r="B202" s="257"/>
      <c r="C202" s="236" t="s">
        <v>735</v>
      </c>
      <c r="D202" s="236"/>
      <c r="E202" s="236"/>
      <c r="F202" s="256" t="s">
        <v>45</v>
      </c>
      <c r="G202" s="236"/>
      <c r="H202" s="347" t="s">
        <v>746</v>
      </c>
      <c r="I202" s="347"/>
      <c r="J202" s="347"/>
      <c r="K202" s="278"/>
    </row>
    <row r="203" spans="2:11" s="1" customFormat="1" ht="15" customHeight="1">
      <c r="B203" s="257"/>
      <c r="C203" s="263"/>
      <c r="D203" s="236"/>
      <c r="E203" s="236"/>
      <c r="F203" s="256" t="s">
        <v>46</v>
      </c>
      <c r="G203" s="236"/>
      <c r="H203" s="347" t="s">
        <v>747</v>
      </c>
      <c r="I203" s="347"/>
      <c r="J203" s="347"/>
      <c r="K203" s="278"/>
    </row>
    <row r="204" spans="2:11" s="1" customFormat="1" ht="15" customHeight="1">
      <c r="B204" s="257"/>
      <c r="C204" s="263"/>
      <c r="D204" s="236"/>
      <c r="E204" s="236"/>
      <c r="F204" s="256" t="s">
        <v>49</v>
      </c>
      <c r="G204" s="236"/>
      <c r="H204" s="347" t="s">
        <v>748</v>
      </c>
      <c r="I204" s="347"/>
      <c r="J204" s="347"/>
      <c r="K204" s="278"/>
    </row>
    <row r="205" spans="2:11" s="1" customFormat="1" ht="15" customHeight="1">
      <c r="B205" s="257"/>
      <c r="C205" s="236"/>
      <c r="D205" s="236"/>
      <c r="E205" s="236"/>
      <c r="F205" s="256" t="s">
        <v>47</v>
      </c>
      <c r="G205" s="236"/>
      <c r="H205" s="347" t="s">
        <v>749</v>
      </c>
      <c r="I205" s="347"/>
      <c r="J205" s="347"/>
      <c r="K205" s="278"/>
    </row>
    <row r="206" spans="2:11" s="1" customFormat="1" ht="15" customHeight="1">
      <c r="B206" s="257"/>
      <c r="C206" s="236"/>
      <c r="D206" s="236"/>
      <c r="E206" s="236"/>
      <c r="F206" s="256" t="s">
        <v>48</v>
      </c>
      <c r="G206" s="236"/>
      <c r="H206" s="347" t="s">
        <v>750</v>
      </c>
      <c r="I206" s="347"/>
      <c r="J206" s="347"/>
      <c r="K206" s="278"/>
    </row>
    <row r="207" spans="2:11" s="1" customFormat="1" ht="15" customHeight="1">
      <c r="B207" s="257"/>
      <c r="C207" s="236"/>
      <c r="D207" s="236"/>
      <c r="E207" s="236"/>
      <c r="F207" s="256"/>
      <c r="G207" s="236"/>
      <c r="H207" s="236"/>
      <c r="I207" s="236"/>
      <c r="J207" s="236"/>
      <c r="K207" s="278"/>
    </row>
    <row r="208" spans="2:11" s="1" customFormat="1" ht="15" customHeight="1">
      <c r="B208" s="257"/>
      <c r="C208" s="236" t="s">
        <v>691</v>
      </c>
      <c r="D208" s="236"/>
      <c r="E208" s="236"/>
      <c r="F208" s="256" t="s">
        <v>81</v>
      </c>
      <c r="G208" s="236"/>
      <c r="H208" s="347" t="s">
        <v>751</v>
      </c>
      <c r="I208" s="347"/>
      <c r="J208" s="347"/>
      <c r="K208" s="278"/>
    </row>
    <row r="209" spans="2:11" s="1" customFormat="1" ht="15" customHeight="1">
      <c r="B209" s="257"/>
      <c r="C209" s="263"/>
      <c r="D209" s="236"/>
      <c r="E209" s="236"/>
      <c r="F209" s="256" t="s">
        <v>586</v>
      </c>
      <c r="G209" s="236"/>
      <c r="H209" s="347" t="s">
        <v>587</v>
      </c>
      <c r="I209" s="347"/>
      <c r="J209" s="347"/>
      <c r="K209" s="278"/>
    </row>
    <row r="210" spans="2:11" s="1" customFormat="1" ht="15" customHeight="1">
      <c r="B210" s="257"/>
      <c r="C210" s="236"/>
      <c r="D210" s="236"/>
      <c r="E210" s="236"/>
      <c r="F210" s="256" t="s">
        <v>584</v>
      </c>
      <c r="G210" s="236"/>
      <c r="H210" s="347" t="s">
        <v>752</v>
      </c>
      <c r="I210" s="347"/>
      <c r="J210" s="347"/>
      <c r="K210" s="278"/>
    </row>
    <row r="211" spans="2:11" s="1" customFormat="1" ht="15" customHeight="1">
      <c r="B211" s="295"/>
      <c r="C211" s="263"/>
      <c r="D211" s="263"/>
      <c r="E211" s="263"/>
      <c r="F211" s="256" t="s">
        <v>588</v>
      </c>
      <c r="G211" s="242"/>
      <c r="H211" s="348" t="s">
        <v>589</v>
      </c>
      <c r="I211" s="348"/>
      <c r="J211" s="348"/>
      <c r="K211" s="296"/>
    </row>
    <row r="212" spans="2:11" s="1" customFormat="1" ht="15" customHeight="1">
      <c r="B212" s="295"/>
      <c r="C212" s="263"/>
      <c r="D212" s="263"/>
      <c r="E212" s="263"/>
      <c r="F212" s="256" t="s">
        <v>590</v>
      </c>
      <c r="G212" s="242"/>
      <c r="H212" s="348" t="s">
        <v>753</v>
      </c>
      <c r="I212" s="348"/>
      <c r="J212" s="348"/>
      <c r="K212" s="296"/>
    </row>
    <row r="213" spans="2:11" s="1" customFormat="1" ht="15" customHeight="1">
      <c r="B213" s="295"/>
      <c r="C213" s="263"/>
      <c r="D213" s="263"/>
      <c r="E213" s="263"/>
      <c r="F213" s="297"/>
      <c r="G213" s="242"/>
      <c r="H213" s="298"/>
      <c r="I213" s="298"/>
      <c r="J213" s="298"/>
      <c r="K213" s="296"/>
    </row>
    <row r="214" spans="2:11" s="1" customFormat="1" ht="15" customHeight="1">
      <c r="B214" s="295"/>
      <c r="C214" s="236" t="s">
        <v>715</v>
      </c>
      <c r="D214" s="263"/>
      <c r="E214" s="263"/>
      <c r="F214" s="256">
        <v>1</v>
      </c>
      <c r="G214" s="242"/>
      <c r="H214" s="348" t="s">
        <v>754</v>
      </c>
      <c r="I214" s="348"/>
      <c r="J214" s="348"/>
      <c r="K214" s="296"/>
    </row>
    <row r="215" spans="2:11" s="1" customFormat="1" ht="15" customHeight="1">
      <c r="B215" s="295"/>
      <c r="C215" s="263"/>
      <c r="D215" s="263"/>
      <c r="E215" s="263"/>
      <c r="F215" s="256">
        <v>2</v>
      </c>
      <c r="G215" s="242"/>
      <c r="H215" s="348" t="s">
        <v>755</v>
      </c>
      <c r="I215" s="348"/>
      <c r="J215" s="348"/>
      <c r="K215" s="296"/>
    </row>
    <row r="216" spans="2:11" s="1" customFormat="1" ht="15" customHeight="1">
      <c r="B216" s="295"/>
      <c r="C216" s="263"/>
      <c r="D216" s="263"/>
      <c r="E216" s="263"/>
      <c r="F216" s="256">
        <v>3</v>
      </c>
      <c r="G216" s="242"/>
      <c r="H216" s="348" t="s">
        <v>756</v>
      </c>
      <c r="I216" s="348"/>
      <c r="J216" s="348"/>
      <c r="K216" s="296"/>
    </row>
    <row r="217" spans="2:11" s="1" customFormat="1" ht="15" customHeight="1">
      <c r="B217" s="295"/>
      <c r="C217" s="263"/>
      <c r="D217" s="263"/>
      <c r="E217" s="263"/>
      <c r="F217" s="256">
        <v>4</v>
      </c>
      <c r="G217" s="242"/>
      <c r="H217" s="348" t="s">
        <v>757</v>
      </c>
      <c r="I217" s="348"/>
      <c r="J217" s="348"/>
      <c r="K217" s="296"/>
    </row>
    <row r="218" spans="2:11" s="1" customFormat="1" ht="12.75" customHeight="1">
      <c r="B218" s="299"/>
      <c r="C218" s="300"/>
      <c r="D218" s="300"/>
      <c r="E218" s="300"/>
      <c r="F218" s="300"/>
      <c r="G218" s="300"/>
      <c r="H218" s="300"/>
      <c r="I218" s="300"/>
      <c r="J218" s="300"/>
      <c r="K218" s="30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DESKTOP-QDSENHU\Rohlíková</dc:creator>
  <cp:keywords/>
  <dc:description/>
  <cp:lastModifiedBy>Štursová Eva Ing.</cp:lastModifiedBy>
  <dcterms:created xsi:type="dcterms:W3CDTF">2021-06-02T06:09:55Z</dcterms:created>
  <dcterms:modified xsi:type="dcterms:W3CDTF">2021-06-03T06:29:23Z</dcterms:modified>
  <cp:category/>
  <cp:version/>
  <cp:contentType/>
  <cp:contentStatus/>
</cp:coreProperties>
</file>