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SO 101 - Polní cesta C 35..." sheetId="2" r:id="rId2"/>
    <sheet name="SO 102 - Polní cesta C 49..." sheetId="3" r:id="rId3"/>
    <sheet name="SO 103 - Polní cesta C 51..." sheetId="4" r:id="rId4"/>
    <sheet name="SO 107 - Polní cesta C 72..." sheetId="5" r:id="rId5"/>
    <sheet name="SO 801 - Polní cesta C 35..." sheetId="6" r:id="rId6"/>
    <sheet name="SO 802 - Polní cesta  C 4..." sheetId="7" r:id="rId7"/>
    <sheet name="SO 803 - Polní cesta C 51..." sheetId="8" r:id="rId8"/>
    <sheet name="SO 807 - Polní cesta C 72..." sheetId="9" r:id="rId9"/>
    <sheet name="SO 901 - ostatní náklady" sheetId="10" r:id="rId10"/>
    <sheet name="Pokyny pro vyplnění" sheetId="11" r:id="rId11"/>
  </sheets>
  <definedNames>
    <definedName name="_xlnm.Print_Area" localSheetId="0">'Rekapitulace stavby'!$D$4:$AO$36,'Rekapitulace stavby'!$C$42:$AQ$64</definedName>
    <definedName name="_xlnm.Print_Titles" localSheetId="0">'Rekapitulace stavby'!$52:$52</definedName>
    <definedName name="_xlnm._FilterDatabase" localSheetId="1" hidden="1">'SO 101 - Polní cesta C 35...'!$C$85:$K$482</definedName>
    <definedName name="_xlnm.Print_Area" localSheetId="1">'SO 101 - Polní cesta C 35...'!$C$4:$J$39,'SO 101 - Polní cesta C 35...'!$C$45:$J$67,'SO 101 - Polní cesta C 35...'!$C$73:$K$482</definedName>
    <definedName name="_xlnm.Print_Titles" localSheetId="1">'SO 101 - Polní cesta C 35...'!$85:$85</definedName>
    <definedName name="_xlnm._FilterDatabase" localSheetId="2" hidden="1">'SO 102 - Polní cesta C 49...'!$C$88:$K$464</definedName>
    <definedName name="_xlnm.Print_Area" localSheetId="2">'SO 102 - Polní cesta C 49...'!$C$4:$J$39,'SO 102 - Polní cesta C 49...'!$C$45:$J$70,'SO 102 - Polní cesta C 49...'!$C$76:$K$464</definedName>
    <definedName name="_xlnm.Print_Titles" localSheetId="2">'SO 102 - Polní cesta C 49...'!$88:$88</definedName>
    <definedName name="_xlnm._FilterDatabase" localSheetId="3" hidden="1">'SO 103 - Polní cesta C 51...'!$C$88:$K$291</definedName>
    <definedName name="_xlnm.Print_Area" localSheetId="3">'SO 103 - Polní cesta C 51...'!$C$4:$J$39,'SO 103 - Polní cesta C 51...'!$C$45:$J$70,'SO 103 - Polní cesta C 51...'!$C$76:$K$291</definedName>
    <definedName name="_xlnm.Print_Titles" localSheetId="3">'SO 103 - Polní cesta C 51...'!$88:$88</definedName>
    <definedName name="_xlnm._FilterDatabase" localSheetId="4" hidden="1">'SO 107 - Polní cesta C 72...'!$C$89:$K$424</definedName>
    <definedName name="_xlnm.Print_Area" localSheetId="4">'SO 107 - Polní cesta C 72...'!$C$4:$J$39,'SO 107 - Polní cesta C 72...'!$C$45:$J$71,'SO 107 - Polní cesta C 72...'!$C$77:$K$424</definedName>
    <definedName name="_xlnm.Print_Titles" localSheetId="4">'SO 107 - Polní cesta C 72...'!$89:$89</definedName>
    <definedName name="_xlnm._FilterDatabase" localSheetId="5" hidden="1">'SO 801 - Polní cesta C 35...'!$C$81:$K$123</definedName>
    <definedName name="_xlnm.Print_Area" localSheetId="5">'SO 801 - Polní cesta C 35...'!$C$4:$J$39,'SO 801 - Polní cesta C 35...'!$C$45:$J$63,'SO 801 - Polní cesta C 35...'!$C$69:$K$123</definedName>
    <definedName name="_xlnm.Print_Titles" localSheetId="5">'SO 801 - Polní cesta C 35...'!$81:$81</definedName>
    <definedName name="_xlnm._FilterDatabase" localSheetId="6" hidden="1">'SO 802 - Polní cesta  C 4...'!$C$81:$K$122</definedName>
    <definedName name="_xlnm.Print_Area" localSheetId="6">'SO 802 - Polní cesta  C 4...'!$C$4:$J$39,'SO 802 - Polní cesta  C 4...'!$C$45:$J$63,'SO 802 - Polní cesta  C 4...'!$C$69:$K$122</definedName>
    <definedName name="_xlnm.Print_Titles" localSheetId="6">'SO 802 - Polní cesta  C 4...'!$81:$81</definedName>
    <definedName name="_xlnm._FilterDatabase" localSheetId="7" hidden="1">'SO 803 - Polní cesta C 51...'!$C$81:$K$112</definedName>
    <definedName name="_xlnm.Print_Area" localSheetId="7">'SO 803 - Polní cesta C 51...'!$C$4:$J$39,'SO 803 - Polní cesta C 51...'!$C$45:$J$63,'SO 803 - Polní cesta C 51...'!$C$69:$K$112</definedName>
    <definedName name="_xlnm.Print_Titles" localSheetId="7">'SO 803 - Polní cesta C 51...'!$81:$81</definedName>
    <definedName name="_xlnm._FilterDatabase" localSheetId="8" hidden="1">'SO 807 - Polní cesta C 72...'!$C$81:$K$112</definedName>
    <definedName name="_xlnm.Print_Area" localSheetId="8">'SO 807 - Polní cesta C 72...'!$C$4:$J$39,'SO 807 - Polní cesta C 72...'!$C$45:$J$63,'SO 807 - Polní cesta C 72...'!$C$69:$K$112</definedName>
    <definedName name="_xlnm.Print_Titles" localSheetId="8">'SO 807 - Polní cesta C 72...'!$81:$81</definedName>
    <definedName name="_xlnm._FilterDatabase" localSheetId="9" hidden="1">'SO 901 - ostatní náklady'!$C$80:$K$99</definedName>
    <definedName name="_xlnm.Print_Area" localSheetId="9">'SO 901 - ostatní náklady'!$C$4:$J$39,'SO 901 - ostatní náklady'!$C$45:$J$62,'SO 901 - ostatní náklady'!$C$68:$K$99</definedName>
    <definedName name="_xlnm.Print_Titles" localSheetId="9">'SO 901 - ostatní náklady'!$80:$80</definedName>
    <definedName name="_xlnm.Print_Area" localSheetId="10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10" l="1" r="J37"/>
  <c r="J36"/>
  <c i="1" r="AY63"/>
  <c i="10" r="J35"/>
  <c i="1" r="AX63"/>
  <c i="10" r="BI99"/>
  <c r="BH99"/>
  <c r="BG99"/>
  <c r="BF99"/>
  <c r="T99"/>
  <c r="R99"/>
  <c r="P99"/>
  <c r="BI98"/>
  <c r="BH98"/>
  <c r="BG98"/>
  <c r="BF98"/>
  <c r="T98"/>
  <c r="R98"/>
  <c r="P98"/>
  <c r="BI97"/>
  <c r="BH97"/>
  <c r="BG97"/>
  <c r="BF97"/>
  <c r="T97"/>
  <c r="R97"/>
  <c r="P97"/>
  <c r="BI96"/>
  <c r="BH96"/>
  <c r="BG96"/>
  <c r="BF96"/>
  <c r="T96"/>
  <c r="R96"/>
  <c r="P96"/>
  <c r="BI93"/>
  <c r="BH93"/>
  <c r="BG93"/>
  <c r="BF93"/>
  <c r="T93"/>
  <c r="R93"/>
  <c r="P93"/>
  <c r="BI88"/>
  <c r="BH88"/>
  <c r="BG88"/>
  <c r="BF88"/>
  <c r="T88"/>
  <c r="R88"/>
  <c r="P88"/>
  <c r="BI84"/>
  <c r="BH84"/>
  <c r="BG84"/>
  <c r="BF84"/>
  <c r="T84"/>
  <c r="R84"/>
  <c r="P84"/>
  <c r="J78"/>
  <c r="J77"/>
  <c r="F77"/>
  <c r="F75"/>
  <c r="E73"/>
  <c r="J55"/>
  <c r="J54"/>
  <c r="F54"/>
  <c r="F52"/>
  <c r="E50"/>
  <c r="J18"/>
  <c r="E18"/>
  <c r="F78"/>
  <c r="J17"/>
  <c r="J12"/>
  <c r="J75"/>
  <c r="E7"/>
  <c r="E71"/>
  <c i="9" r="J37"/>
  <c r="J36"/>
  <c i="1" r="AY62"/>
  <c i="9" r="J35"/>
  <c i="1" r="AX62"/>
  <c i="9" r="BI110"/>
  <c r="BH110"/>
  <c r="BG110"/>
  <c r="BF110"/>
  <c r="T110"/>
  <c r="R110"/>
  <c r="P110"/>
  <c r="BI107"/>
  <c r="BH107"/>
  <c r="BG107"/>
  <c r="BF107"/>
  <c r="T107"/>
  <c r="R107"/>
  <c r="P107"/>
  <c r="BI104"/>
  <c r="BH104"/>
  <c r="BG104"/>
  <c r="BF104"/>
  <c r="T104"/>
  <c r="R104"/>
  <c r="P104"/>
  <c r="BI102"/>
  <c r="BH102"/>
  <c r="BG102"/>
  <c r="BF102"/>
  <c r="T102"/>
  <c r="R102"/>
  <c r="P102"/>
  <c r="BI101"/>
  <c r="BH101"/>
  <c r="BG101"/>
  <c r="BF101"/>
  <c r="T101"/>
  <c r="R101"/>
  <c r="P101"/>
  <c r="BI98"/>
  <c r="BH98"/>
  <c r="BG98"/>
  <c r="BF98"/>
  <c r="T98"/>
  <c r="R98"/>
  <c r="P98"/>
  <c r="BI97"/>
  <c r="BH97"/>
  <c r="BG97"/>
  <c r="BF97"/>
  <c r="T97"/>
  <c r="R97"/>
  <c r="P97"/>
  <c r="BI96"/>
  <c r="BH96"/>
  <c r="BG96"/>
  <c r="BF96"/>
  <c r="T96"/>
  <c r="R96"/>
  <c r="P96"/>
  <c r="BI95"/>
  <c r="BH95"/>
  <c r="BG95"/>
  <c r="BF95"/>
  <c r="T95"/>
  <c r="R95"/>
  <c r="P95"/>
  <c r="BI94"/>
  <c r="BH94"/>
  <c r="BG94"/>
  <c r="BF94"/>
  <c r="T94"/>
  <c r="R94"/>
  <c r="P94"/>
  <c r="BI92"/>
  <c r="BH92"/>
  <c r="BG92"/>
  <c r="BF92"/>
  <c r="T92"/>
  <c r="R92"/>
  <c r="P92"/>
  <c r="BI91"/>
  <c r="BH91"/>
  <c r="BG91"/>
  <c r="BF91"/>
  <c r="T91"/>
  <c r="R91"/>
  <c r="P91"/>
  <c r="BI89"/>
  <c r="BH89"/>
  <c r="BG89"/>
  <c r="BF89"/>
  <c r="T89"/>
  <c r="R89"/>
  <c r="P89"/>
  <c r="BI87"/>
  <c r="BH87"/>
  <c r="BG87"/>
  <c r="BF87"/>
  <c r="T87"/>
  <c r="R87"/>
  <c r="P87"/>
  <c r="BI85"/>
  <c r="BH85"/>
  <c r="BG85"/>
  <c r="BF85"/>
  <c r="T85"/>
  <c r="R85"/>
  <c r="P85"/>
  <c r="J79"/>
  <c r="J78"/>
  <c r="F78"/>
  <c r="F76"/>
  <c r="E74"/>
  <c r="J55"/>
  <c r="J54"/>
  <c r="F54"/>
  <c r="F52"/>
  <c r="E50"/>
  <c r="J18"/>
  <c r="E18"/>
  <c r="F79"/>
  <c r="J17"/>
  <c r="J12"/>
  <c r="J76"/>
  <c r="E7"/>
  <c r="E72"/>
  <c i="8" r="J37"/>
  <c r="J36"/>
  <c i="1" r="AY61"/>
  <c i="8" r="J35"/>
  <c i="1" r="AX61"/>
  <c i="8" r="BI110"/>
  <c r="BH110"/>
  <c r="BG110"/>
  <c r="BF110"/>
  <c r="T110"/>
  <c r="R110"/>
  <c r="P110"/>
  <c r="BI107"/>
  <c r="BH107"/>
  <c r="BG107"/>
  <c r="BF107"/>
  <c r="T107"/>
  <c r="R107"/>
  <c r="P107"/>
  <c r="BI104"/>
  <c r="BH104"/>
  <c r="BG104"/>
  <c r="BF104"/>
  <c r="T104"/>
  <c r="R104"/>
  <c r="P104"/>
  <c r="BI102"/>
  <c r="BH102"/>
  <c r="BG102"/>
  <c r="BF102"/>
  <c r="T102"/>
  <c r="R102"/>
  <c r="P102"/>
  <c r="BI101"/>
  <c r="BH101"/>
  <c r="BG101"/>
  <c r="BF101"/>
  <c r="T101"/>
  <c r="R101"/>
  <c r="P101"/>
  <c r="BI98"/>
  <c r="BH98"/>
  <c r="BG98"/>
  <c r="BF98"/>
  <c r="T98"/>
  <c r="R98"/>
  <c r="P98"/>
  <c r="BI97"/>
  <c r="BH97"/>
  <c r="BG97"/>
  <c r="BF97"/>
  <c r="T97"/>
  <c r="R97"/>
  <c r="P97"/>
  <c r="BI96"/>
  <c r="BH96"/>
  <c r="BG96"/>
  <c r="BF96"/>
  <c r="T96"/>
  <c r="R96"/>
  <c r="P96"/>
  <c r="BI95"/>
  <c r="BH95"/>
  <c r="BG95"/>
  <c r="BF95"/>
  <c r="T95"/>
  <c r="R95"/>
  <c r="P95"/>
  <c r="BI94"/>
  <c r="BH94"/>
  <c r="BG94"/>
  <c r="BF94"/>
  <c r="T94"/>
  <c r="R94"/>
  <c r="P94"/>
  <c r="BI92"/>
  <c r="BH92"/>
  <c r="BG92"/>
  <c r="BF92"/>
  <c r="T92"/>
  <c r="R92"/>
  <c r="P92"/>
  <c r="BI91"/>
  <c r="BH91"/>
  <c r="BG91"/>
  <c r="BF91"/>
  <c r="T91"/>
  <c r="R91"/>
  <c r="P91"/>
  <c r="BI89"/>
  <c r="BH89"/>
  <c r="BG89"/>
  <c r="BF89"/>
  <c r="T89"/>
  <c r="R89"/>
  <c r="P89"/>
  <c r="BI87"/>
  <c r="BH87"/>
  <c r="BG87"/>
  <c r="BF87"/>
  <c r="T87"/>
  <c r="R87"/>
  <c r="P87"/>
  <c r="BI85"/>
  <c r="BH85"/>
  <c r="BG85"/>
  <c r="BF85"/>
  <c r="T85"/>
  <c r="R85"/>
  <c r="P85"/>
  <c r="J79"/>
  <c r="J78"/>
  <c r="F78"/>
  <c r="F76"/>
  <c r="E74"/>
  <c r="J55"/>
  <c r="J54"/>
  <c r="F54"/>
  <c r="F52"/>
  <c r="E50"/>
  <c r="J18"/>
  <c r="E18"/>
  <c r="F79"/>
  <c r="J17"/>
  <c r="J12"/>
  <c r="J76"/>
  <c r="E7"/>
  <c r="E48"/>
  <c i="7" r="J37"/>
  <c r="J36"/>
  <c i="1" r="AY60"/>
  <c i="7" r="J35"/>
  <c i="1" r="AX60"/>
  <c i="7" r="BI120"/>
  <c r="BH120"/>
  <c r="BG120"/>
  <c r="BF120"/>
  <c r="T120"/>
  <c r="R120"/>
  <c r="P120"/>
  <c r="BI117"/>
  <c r="BH117"/>
  <c r="BG117"/>
  <c r="BF117"/>
  <c r="T117"/>
  <c r="R117"/>
  <c r="P117"/>
  <c r="BI114"/>
  <c r="BH114"/>
  <c r="BG114"/>
  <c r="BF114"/>
  <c r="T114"/>
  <c r="R114"/>
  <c r="P114"/>
  <c r="BI112"/>
  <c r="BH112"/>
  <c r="BG112"/>
  <c r="BF112"/>
  <c r="T112"/>
  <c r="R112"/>
  <c r="P112"/>
  <c r="BI111"/>
  <c r="BH111"/>
  <c r="BG111"/>
  <c r="BF111"/>
  <c r="T111"/>
  <c r="R111"/>
  <c r="P111"/>
  <c r="BI108"/>
  <c r="BH108"/>
  <c r="BG108"/>
  <c r="BF108"/>
  <c r="T108"/>
  <c r="R108"/>
  <c r="P108"/>
  <c r="BI107"/>
  <c r="BH107"/>
  <c r="BG107"/>
  <c r="BF107"/>
  <c r="T107"/>
  <c r="R107"/>
  <c r="P107"/>
  <c r="BI106"/>
  <c r="BH106"/>
  <c r="BG106"/>
  <c r="BF106"/>
  <c r="T106"/>
  <c r="R106"/>
  <c r="P106"/>
  <c r="BI105"/>
  <c r="BH105"/>
  <c r="BG105"/>
  <c r="BF105"/>
  <c r="T105"/>
  <c r="R105"/>
  <c r="P105"/>
  <c r="BI104"/>
  <c r="BH104"/>
  <c r="BG104"/>
  <c r="BF104"/>
  <c r="T104"/>
  <c r="R104"/>
  <c r="P104"/>
  <c r="BI103"/>
  <c r="BH103"/>
  <c r="BG103"/>
  <c r="BF103"/>
  <c r="T103"/>
  <c r="R103"/>
  <c r="P103"/>
  <c r="BI102"/>
  <c r="BH102"/>
  <c r="BG102"/>
  <c r="BF102"/>
  <c r="T102"/>
  <c r="R102"/>
  <c r="P102"/>
  <c r="BI100"/>
  <c r="BH100"/>
  <c r="BG100"/>
  <c r="BF100"/>
  <c r="T100"/>
  <c r="R100"/>
  <c r="P100"/>
  <c r="BI99"/>
  <c r="BH99"/>
  <c r="BG99"/>
  <c r="BF99"/>
  <c r="T99"/>
  <c r="R99"/>
  <c r="P99"/>
  <c r="BI98"/>
  <c r="BH98"/>
  <c r="BG98"/>
  <c r="BF98"/>
  <c r="T98"/>
  <c r="R98"/>
  <c r="P98"/>
  <c r="BI97"/>
  <c r="BH97"/>
  <c r="BG97"/>
  <c r="BF97"/>
  <c r="T97"/>
  <c r="R97"/>
  <c r="P97"/>
  <c r="BI96"/>
  <c r="BH96"/>
  <c r="BG96"/>
  <c r="BF96"/>
  <c r="T96"/>
  <c r="R96"/>
  <c r="P96"/>
  <c r="BI95"/>
  <c r="BH95"/>
  <c r="BG95"/>
  <c r="BF95"/>
  <c r="T95"/>
  <c r="R95"/>
  <c r="P95"/>
  <c r="BI93"/>
  <c r="BH93"/>
  <c r="BG93"/>
  <c r="BF93"/>
  <c r="T93"/>
  <c r="R93"/>
  <c r="P93"/>
  <c r="BI92"/>
  <c r="BH92"/>
  <c r="BG92"/>
  <c r="BF92"/>
  <c r="T92"/>
  <c r="R92"/>
  <c r="P92"/>
  <c r="BI91"/>
  <c r="BH91"/>
  <c r="BG91"/>
  <c r="BF91"/>
  <c r="T91"/>
  <c r="R91"/>
  <c r="P91"/>
  <c r="BI89"/>
  <c r="BH89"/>
  <c r="BG89"/>
  <c r="BF89"/>
  <c r="T89"/>
  <c r="R89"/>
  <c r="P89"/>
  <c r="BI87"/>
  <c r="BH87"/>
  <c r="BG87"/>
  <c r="BF87"/>
  <c r="T87"/>
  <c r="R87"/>
  <c r="P87"/>
  <c r="BI85"/>
  <c r="BH85"/>
  <c r="BG85"/>
  <c r="BF85"/>
  <c r="T85"/>
  <c r="R85"/>
  <c r="P85"/>
  <c r="J79"/>
  <c r="J78"/>
  <c r="F78"/>
  <c r="F76"/>
  <c r="E74"/>
  <c r="J55"/>
  <c r="J54"/>
  <c r="F54"/>
  <c r="F52"/>
  <c r="E50"/>
  <c r="J18"/>
  <c r="E18"/>
  <c r="F79"/>
  <c r="J17"/>
  <c r="J12"/>
  <c r="J76"/>
  <c r="E7"/>
  <c r="E72"/>
  <c i="6" r="J37"/>
  <c r="J36"/>
  <c i="1" r="AY59"/>
  <c i="6" r="J35"/>
  <c i="1" r="AX59"/>
  <c i="6" r="BI121"/>
  <c r="BH121"/>
  <c r="BG121"/>
  <c r="BF121"/>
  <c r="T121"/>
  <c r="R121"/>
  <c r="P121"/>
  <c r="BI118"/>
  <c r="BH118"/>
  <c r="BG118"/>
  <c r="BF118"/>
  <c r="T118"/>
  <c r="R118"/>
  <c r="P118"/>
  <c r="BI115"/>
  <c r="BH115"/>
  <c r="BG115"/>
  <c r="BF115"/>
  <c r="T115"/>
  <c r="R115"/>
  <c r="P115"/>
  <c r="BI113"/>
  <c r="BH113"/>
  <c r="BG113"/>
  <c r="BF113"/>
  <c r="T113"/>
  <c r="R113"/>
  <c r="P113"/>
  <c r="BI112"/>
  <c r="BH112"/>
  <c r="BG112"/>
  <c r="BF112"/>
  <c r="T112"/>
  <c r="R112"/>
  <c r="P112"/>
  <c r="BI109"/>
  <c r="BH109"/>
  <c r="BG109"/>
  <c r="BF109"/>
  <c r="T109"/>
  <c r="R109"/>
  <c r="P109"/>
  <c r="BI108"/>
  <c r="BH108"/>
  <c r="BG108"/>
  <c r="BF108"/>
  <c r="T108"/>
  <c r="R108"/>
  <c r="P108"/>
  <c r="BI107"/>
  <c r="BH107"/>
  <c r="BG107"/>
  <c r="BF107"/>
  <c r="T107"/>
  <c r="R107"/>
  <c r="P107"/>
  <c r="BI106"/>
  <c r="BH106"/>
  <c r="BG106"/>
  <c r="BF106"/>
  <c r="T106"/>
  <c r="R106"/>
  <c r="P106"/>
  <c r="BI105"/>
  <c r="BH105"/>
  <c r="BG105"/>
  <c r="BF105"/>
  <c r="T105"/>
  <c r="R105"/>
  <c r="P105"/>
  <c r="BI104"/>
  <c r="BH104"/>
  <c r="BG104"/>
  <c r="BF104"/>
  <c r="T104"/>
  <c r="R104"/>
  <c r="P104"/>
  <c r="BI103"/>
  <c r="BH103"/>
  <c r="BG103"/>
  <c r="BF103"/>
  <c r="T103"/>
  <c r="R103"/>
  <c r="P103"/>
  <c r="BI101"/>
  <c r="BH101"/>
  <c r="BG101"/>
  <c r="BF101"/>
  <c r="T101"/>
  <c r="R101"/>
  <c r="P101"/>
  <c r="BI100"/>
  <c r="BH100"/>
  <c r="BG100"/>
  <c r="BF100"/>
  <c r="T100"/>
  <c r="R100"/>
  <c r="P100"/>
  <c r="BI99"/>
  <c r="BH99"/>
  <c r="BG99"/>
  <c r="BF99"/>
  <c r="T99"/>
  <c r="R99"/>
  <c r="P99"/>
  <c r="BI98"/>
  <c r="BH98"/>
  <c r="BG98"/>
  <c r="BF98"/>
  <c r="T98"/>
  <c r="R98"/>
  <c r="P98"/>
  <c r="BI97"/>
  <c r="BH97"/>
  <c r="BG97"/>
  <c r="BF97"/>
  <c r="T97"/>
  <c r="R97"/>
  <c r="P97"/>
  <c r="BI96"/>
  <c r="BH96"/>
  <c r="BG96"/>
  <c r="BF96"/>
  <c r="T96"/>
  <c r="R96"/>
  <c r="P96"/>
  <c r="BI95"/>
  <c r="BH95"/>
  <c r="BG95"/>
  <c r="BF95"/>
  <c r="T95"/>
  <c r="R95"/>
  <c r="P95"/>
  <c r="BI93"/>
  <c r="BH93"/>
  <c r="BG93"/>
  <c r="BF93"/>
  <c r="T93"/>
  <c r="R93"/>
  <c r="P93"/>
  <c r="BI92"/>
  <c r="BH92"/>
  <c r="BG92"/>
  <c r="BF92"/>
  <c r="T92"/>
  <c r="R92"/>
  <c r="P92"/>
  <c r="BI91"/>
  <c r="BH91"/>
  <c r="BG91"/>
  <c r="BF91"/>
  <c r="T91"/>
  <c r="R91"/>
  <c r="P91"/>
  <c r="BI89"/>
  <c r="BH89"/>
  <c r="BG89"/>
  <c r="BF89"/>
  <c r="T89"/>
  <c r="R89"/>
  <c r="P89"/>
  <c r="BI87"/>
  <c r="BH87"/>
  <c r="BG87"/>
  <c r="BF87"/>
  <c r="T87"/>
  <c r="R87"/>
  <c r="P87"/>
  <c r="BI85"/>
  <c r="BH85"/>
  <c r="BG85"/>
  <c r="BF85"/>
  <c r="T85"/>
  <c r="R85"/>
  <c r="P85"/>
  <c r="J79"/>
  <c r="J78"/>
  <c r="F78"/>
  <c r="F76"/>
  <c r="E74"/>
  <c r="J55"/>
  <c r="J54"/>
  <c r="F54"/>
  <c r="F52"/>
  <c r="E50"/>
  <c r="J18"/>
  <c r="E18"/>
  <c r="F79"/>
  <c r="J17"/>
  <c r="J12"/>
  <c r="J76"/>
  <c r="E7"/>
  <c r="E48"/>
  <c i="5" r="J37"/>
  <c r="J36"/>
  <c i="1" r="AY58"/>
  <c i="5" r="J35"/>
  <c i="1" r="AX58"/>
  <c i="5" r="BI422"/>
  <c r="BH422"/>
  <c r="BG422"/>
  <c r="BF422"/>
  <c r="T422"/>
  <c r="R422"/>
  <c r="P422"/>
  <c r="BI420"/>
  <c r="BH420"/>
  <c r="BG420"/>
  <c r="BF420"/>
  <c r="T420"/>
  <c r="R420"/>
  <c r="P420"/>
  <c r="BI417"/>
  <c r="BH417"/>
  <c r="BG417"/>
  <c r="BF417"/>
  <c r="T417"/>
  <c r="T416"/>
  <c r="R417"/>
  <c r="R416"/>
  <c r="P417"/>
  <c r="P416"/>
  <c r="BI414"/>
  <c r="BH414"/>
  <c r="BG414"/>
  <c r="BF414"/>
  <c r="T414"/>
  <c r="R414"/>
  <c r="P414"/>
  <c r="BI412"/>
  <c r="BH412"/>
  <c r="BG412"/>
  <c r="BF412"/>
  <c r="T412"/>
  <c r="R412"/>
  <c r="P412"/>
  <c r="BI410"/>
  <c r="BH410"/>
  <c r="BG410"/>
  <c r="BF410"/>
  <c r="T410"/>
  <c r="R410"/>
  <c r="P410"/>
  <c r="BI408"/>
  <c r="BH408"/>
  <c r="BG408"/>
  <c r="BF408"/>
  <c r="T408"/>
  <c r="R408"/>
  <c r="P408"/>
  <c r="BI403"/>
  <c r="BH403"/>
  <c r="BG403"/>
  <c r="BF403"/>
  <c r="T403"/>
  <c r="R403"/>
  <c r="P403"/>
  <c r="BI401"/>
  <c r="BH401"/>
  <c r="BG401"/>
  <c r="BF401"/>
  <c r="T401"/>
  <c r="R401"/>
  <c r="P401"/>
  <c r="BI395"/>
  <c r="BH395"/>
  <c r="BG395"/>
  <c r="BF395"/>
  <c r="T395"/>
  <c r="R395"/>
  <c r="P395"/>
  <c r="BI393"/>
  <c r="BH393"/>
  <c r="BG393"/>
  <c r="BF393"/>
  <c r="T393"/>
  <c r="R393"/>
  <c r="P393"/>
  <c r="BI386"/>
  <c r="BH386"/>
  <c r="BG386"/>
  <c r="BF386"/>
  <c r="T386"/>
  <c r="R386"/>
  <c r="P386"/>
  <c r="BI379"/>
  <c r="BH379"/>
  <c r="BG379"/>
  <c r="BF379"/>
  <c r="T379"/>
  <c r="R379"/>
  <c r="P379"/>
  <c r="BI373"/>
  <c r="BH373"/>
  <c r="BG373"/>
  <c r="BF373"/>
  <c r="T373"/>
  <c r="R373"/>
  <c r="P373"/>
  <c r="BI372"/>
  <c r="BH372"/>
  <c r="BG372"/>
  <c r="BF372"/>
  <c r="T372"/>
  <c r="R372"/>
  <c r="P372"/>
  <c r="BI371"/>
  <c r="BH371"/>
  <c r="BG371"/>
  <c r="BF371"/>
  <c r="T371"/>
  <c r="R371"/>
  <c r="P371"/>
  <c r="BI370"/>
  <c r="BH370"/>
  <c r="BG370"/>
  <c r="BF370"/>
  <c r="T370"/>
  <c r="R370"/>
  <c r="P370"/>
  <c r="BI368"/>
  <c r="BH368"/>
  <c r="BG368"/>
  <c r="BF368"/>
  <c r="T368"/>
  <c r="R368"/>
  <c r="P368"/>
  <c r="BI367"/>
  <c r="BH367"/>
  <c r="BG367"/>
  <c r="BF367"/>
  <c r="T367"/>
  <c r="R367"/>
  <c r="P367"/>
  <c r="BI366"/>
  <c r="BH366"/>
  <c r="BG366"/>
  <c r="BF366"/>
  <c r="T366"/>
  <c r="R366"/>
  <c r="P366"/>
  <c r="BI365"/>
  <c r="BH365"/>
  <c r="BG365"/>
  <c r="BF365"/>
  <c r="T365"/>
  <c r="R365"/>
  <c r="P365"/>
  <c r="BI363"/>
  <c r="BH363"/>
  <c r="BG363"/>
  <c r="BF363"/>
  <c r="T363"/>
  <c r="R363"/>
  <c r="P363"/>
  <c r="BI361"/>
  <c r="BH361"/>
  <c r="BG361"/>
  <c r="BF361"/>
  <c r="T361"/>
  <c r="R361"/>
  <c r="P361"/>
  <c r="BI359"/>
  <c r="BH359"/>
  <c r="BG359"/>
  <c r="BF359"/>
  <c r="T359"/>
  <c r="R359"/>
  <c r="P359"/>
  <c r="BI357"/>
  <c r="BH357"/>
  <c r="BG357"/>
  <c r="BF357"/>
  <c r="T357"/>
  <c r="R357"/>
  <c r="P357"/>
  <c r="BI354"/>
  <c r="BH354"/>
  <c r="BG354"/>
  <c r="BF354"/>
  <c r="T354"/>
  <c r="R354"/>
  <c r="P354"/>
  <c r="BI352"/>
  <c r="BH352"/>
  <c r="BG352"/>
  <c r="BF352"/>
  <c r="T352"/>
  <c r="R352"/>
  <c r="P352"/>
  <c r="BI348"/>
  <c r="BH348"/>
  <c r="BG348"/>
  <c r="BF348"/>
  <c r="T348"/>
  <c r="R348"/>
  <c r="P348"/>
  <c r="BI347"/>
  <c r="BH347"/>
  <c r="BG347"/>
  <c r="BF347"/>
  <c r="T347"/>
  <c r="R347"/>
  <c r="P347"/>
  <c r="BI345"/>
  <c r="BH345"/>
  <c r="BG345"/>
  <c r="BF345"/>
  <c r="T345"/>
  <c r="R345"/>
  <c r="P345"/>
  <c r="BI343"/>
  <c r="BH343"/>
  <c r="BG343"/>
  <c r="BF343"/>
  <c r="T343"/>
  <c r="R343"/>
  <c r="P343"/>
  <c r="BI338"/>
  <c r="BH338"/>
  <c r="BG338"/>
  <c r="BF338"/>
  <c r="T338"/>
  <c r="R338"/>
  <c r="P338"/>
  <c r="BI336"/>
  <c r="BH336"/>
  <c r="BG336"/>
  <c r="BF336"/>
  <c r="T336"/>
  <c r="R336"/>
  <c r="P336"/>
  <c r="BI334"/>
  <c r="BH334"/>
  <c r="BG334"/>
  <c r="BF334"/>
  <c r="T334"/>
  <c r="R334"/>
  <c r="P334"/>
  <c r="BI330"/>
  <c r="BH330"/>
  <c r="BG330"/>
  <c r="BF330"/>
  <c r="T330"/>
  <c r="T329"/>
  <c r="R330"/>
  <c r="R329"/>
  <c r="P330"/>
  <c r="P329"/>
  <c r="BI327"/>
  <c r="BH327"/>
  <c r="BG327"/>
  <c r="BF327"/>
  <c r="T327"/>
  <c r="T326"/>
  <c r="R327"/>
  <c r="R326"/>
  <c r="P327"/>
  <c r="P326"/>
  <c r="BI324"/>
  <c r="BH324"/>
  <c r="BG324"/>
  <c r="BF324"/>
  <c r="T324"/>
  <c r="R324"/>
  <c r="P324"/>
  <c r="BI322"/>
  <c r="BH322"/>
  <c r="BG322"/>
  <c r="BF322"/>
  <c r="T322"/>
  <c r="R322"/>
  <c r="P322"/>
  <c r="BI319"/>
  <c r="BH319"/>
  <c r="BG319"/>
  <c r="BF319"/>
  <c r="T319"/>
  <c r="R319"/>
  <c r="P319"/>
  <c r="BI318"/>
  <c r="BH318"/>
  <c r="BG318"/>
  <c r="BF318"/>
  <c r="T318"/>
  <c r="R318"/>
  <c r="P318"/>
  <c r="BI315"/>
  <c r="BH315"/>
  <c r="BG315"/>
  <c r="BF315"/>
  <c r="T315"/>
  <c r="R315"/>
  <c r="P315"/>
  <c r="BI312"/>
  <c r="BH312"/>
  <c r="BG312"/>
  <c r="BF312"/>
  <c r="T312"/>
  <c r="R312"/>
  <c r="P312"/>
  <c r="BI311"/>
  <c r="BH311"/>
  <c r="BG311"/>
  <c r="BF311"/>
  <c r="T311"/>
  <c r="R311"/>
  <c r="P311"/>
  <c r="BI254"/>
  <c r="BH254"/>
  <c r="BG254"/>
  <c r="BF254"/>
  <c r="T254"/>
  <c r="R254"/>
  <c r="P254"/>
  <c r="BI253"/>
  <c r="BH253"/>
  <c r="BG253"/>
  <c r="BF253"/>
  <c r="T253"/>
  <c r="R253"/>
  <c r="P253"/>
  <c r="BI250"/>
  <c r="BH250"/>
  <c r="BG250"/>
  <c r="BF250"/>
  <c r="T250"/>
  <c r="R250"/>
  <c r="P250"/>
  <c r="BI244"/>
  <c r="BH244"/>
  <c r="BG244"/>
  <c r="BF244"/>
  <c r="T244"/>
  <c r="R244"/>
  <c r="P244"/>
  <c r="BI242"/>
  <c r="BH242"/>
  <c r="BG242"/>
  <c r="BF242"/>
  <c r="T242"/>
  <c r="R242"/>
  <c r="P242"/>
  <c r="BI240"/>
  <c r="BH240"/>
  <c r="BG240"/>
  <c r="BF240"/>
  <c r="T240"/>
  <c r="R240"/>
  <c r="P240"/>
  <c r="BI231"/>
  <c r="BH231"/>
  <c r="BG231"/>
  <c r="BF231"/>
  <c r="T231"/>
  <c r="R231"/>
  <c r="P231"/>
  <c r="BI229"/>
  <c r="BH229"/>
  <c r="BG229"/>
  <c r="BF229"/>
  <c r="T229"/>
  <c r="R229"/>
  <c r="P229"/>
  <c r="BI227"/>
  <c r="BH227"/>
  <c r="BG227"/>
  <c r="BF227"/>
  <c r="T227"/>
  <c r="R227"/>
  <c r="P227"/>
  <c r="BI222"/>
  <c r="BH222"/>
  <c r="BG222"/>
  <c r="BF222"/>
  <c r="T222"/>
  <c r="R222"/>
  <c r="P222"/>
  <c r="BI220"/>
  <c r="BH220"/>
  <c r="BG220"/>
  <c r="BF220"/>
  <c r="T220"/>
  <c r="R220"/>
  <c r="P220"/>
  <c r="BI214"/>
  <c r="BH214"/>
  <c r="BG214"/>
  <c r="BF214"/>
  <c r="T214"/>
  <c r="R214"/>
  <c r="P214"/>
  <c r="BI212"/>
  <c r="BH212"/>
  <c r="BG212"/>
  <c r="BF212"/>
  <c r="T212"/>
  <c r="R212"/>
  <c r="P212"/>
  <c r="BI210"/>
  <c r="BH210"/>
  <c r="BG210"/>
  <c r="BF210"/>
  <c r="T210"/>
  <c r="R210"/>
  <c r="P210"/>
  <c r="BI207"/>
  <c r="BH207"/>
  <c r="BG207"/>
  <c r="BF207"/>
  <c r="T207"/>
  <c r="R207"/>
  <c r="P207"/>
  <c r="BI150"/>
  <c r="BH150"/>
  <c r="BG150"/>
  <c r="BF150"/>
  <c r="T150"/>
  <c r="R150"/>
  <c r="P150"/>
  <c r="BI93"/>
  <c r="BH93"/>
  <c r="BG93"/>
  <c r="BF93"/>
  <c r="T93"/>
  <c r="R93"/>
  <c r="P93"/>
  <c r="J87"/>
  <c r="J86"/>
  <c r="F86"/>
  <c r="F84"/>
  <c r="E82"/>
  <c r="J55"/>
  <c r="J54"/>
  <c r="F54"/>
  <c r="F52"/>
  <c r="E50"/>
  <c r="J18"/>
  <c r="E18"/>
  <c r="F87"/>
  <c r="J17"/>
  <c r="J12"/>
  <c r="J84"/>
  <c r="E7"/>
  <c r="E80"/>
  <c i="4" r="J37"/>
  <c r="J36"/>
  <c i="1" r="AY57"/>
  <c i="4" r="J35"/>
  <c i="1" r="AX57"/>
  <c i="4" r="BI289"/>
  <c r="BH289"/>
  <c r="BG289"/>
  <c r="BF289"/>
  <c r="T289"/>
  <c r="R289"/>
  <c r="P289"/>
  <c r="BI288"/>
  <c r="BH288"/>
  <c r="BG288"/>
  <c r="BF288"/>
  <c r="T288"/>
  <c r="R288"/>
  <c r="P288"/>
  <c r="BI285"/>
  <c r="BH285"/>
  <c r="BG285"/>
  <c r="BF285"/>
  <c r="T285"/>
  <c r="R285"/>
  <c r="P285"/>
  <c r="BI283"/>
  <c r="BH283"/>
  <c r="BG283"/>
  <c r="BF283"/>
  <c r="T283"/>
  <c r="R283"/>
  <c r="P283"/>
  <c r="BI281"/>
  <c r="BH281"/>
  <c r="BG281"/>
  <c r="BF281"/>
  <c r="T281"/>
  <c r="R281"/>
  <c r="P281"/>
  <c r="BI277"/>
  <c r="BH277"/>
  <c r="BG277"/>
  <c r="BF277"/>
  <c r="T277"/>
  <c r="R277"/>
  <c r="P277"/>
  <c r="BI271"/>
  <c r="BH271"/>
  <c r="BG271"/>
  <c r="BF271"/>
  <c r="T271"/>
  <c r="R271"/>
  <c r="P271"/>
  <c r="BI269"/>
  <c r="BH269"/>
  <c r="BG269"/>
  <c r="BF269"/>
  <c r="T269"/>
  <c r="R269"/>
  <c r="P269"/>
  <c r="BI267"/>
  <c r="BH267"/>
  <c r="BG267"/>
  <c r="BF267"/>
  <c r="T267"/>
  <c r="R267"/>
  <c r="P267"/>
  <c r="BI265"/>
  <c r="BH265"/>
  <c r="BG265"/>
  <c r="BF265"/>
  <c r="T265"/>
  <c r="R265"/>
  <c r="P265"/>
  <c r="BI264"/>
  <c r="BH264"/>
  <c r="BG264"/>
  <c r="BF264"/>
  <c r="T264"/>
  <c r="R264"/>
  <c r="P264"/>
  <c r="BI263"/>
  <c r="BH263"/>
  <c r="BG263"/>
  <c r="BF263"/>
  <c r="T263"/>
  <c r="R263"/>
  <c r="P263"/>
  <c r="BI262"/>
  <c r="BH262"/>
  <c r="BG262"/>
  <c r="BF262"/>
  <c r="T262"/>
  <c r="R262"/>
  <c r="P262"/>
  <c r="BI260"/>
  <c r="BH260"/>
  <c r="BG260"/>
  <c r="BF260"/>
  <c r="T260"/>
  <c r="R260"/>
  <c r="P260"/>
  <c r="BI259"/>
  <c r="BH259"/>
  <c r="BG259"/>
  <c r="BF259"/>
  <c r="T259"/>
  <c r="R259"/>
  <c r="P259"/>
  <c r="BI258"/>
  <c r="BH258"/>
  <c r="BG258"/>
  <c r="BF258"/>
  <c r="T258"/>
  <c r="R258"/>
  <c r="P258"/>
  <c r="BI257"/>
  <c r="BH257"/>
  <c r="BG257"/>
  <c r="BF257"/>
  <c r="T257"/>
  <c r="R257"/>
  <c r="P257"/>
  <c r="BI255"/>
  <c r="BH255"/>
  <c r="BG255"/>
  <c r="BF255"/>
  <c r="T255"/>
  <c r="R255"/>
  <c r="P255"/>
  <c r="BI254"/>
  <c r="BH254"/>
  <c r="BG254"/>
  <c r="BF254"/>
  <c r="T254"/>
  <c r="R254"/>
  <c r="P254"/>
  <c r="BI253"/>
  <c r="BH253"/>
  <c r="BG253"/>
  <c r="BF253"/>
  <c r="T253"/>
  <c r="R253"/>
  <c r="P253"/>
  <c r="BI247"/>
  <c r="BH247"/>
  <c r="BG247"/>
  <c r="BF247"/>
  <c r="T247"/>
  <c r="R247"/>
  <c r="P247"/>
  <c r="BI243"/>
  <c r="BH243"/>
  <c r="BG243"/>
  <c r="BF243"/>
  <c r="T243"/>
  <c r="T242"/>
  <c r="R243"/>
  <c r="R242"/>
  <c r="P243"/>
  <c r="P242"/>
  <c r="BI240"/>
  <c r="BH240"/>
  <c r="BG240"/>
  <c r="BF240"/>
  <c r="T240"/>
  <c r="T239"/>
  <c r="R240"/>
  <c r="R239"/>
  <c r="P240"/>
  <c r="P239"/>
  <c r="BI237"/>
  <c r="BH237"/>
  <c r="BG237"/>
  <c r="BF237"/>
  <c r="T237"/>
  <c r="R237"/>
  <c r="P237"/>
  <c r="BI235"/>
  <c r="BH235"/>
  <c r="BG235"/>
  <c r="BF235"/>
  <c r="T235"/>
  <c r="R235"/>
  <c r="P235"/>
  <c r="BI232"/>
  <c r="BH232"/>
  <c r="BG232"/>
  <c r="BF232"/>
  <c r="T232"/>
  <c r="R232"/>
  <c r="P232"/>
  <c r="BI231"/>
  <c r="BH231"/>
  <c r="BG231"/>
  <c r="BF231"/>
  <c r="T231"/>
  <c r="R231"/>
  <c r="P231"/>
  <c r="BI228"/>
  <c r="BH228"/>
  <c r="BG228"/>
  <c r="BF228"/>
  <c r="T228"/>
  <c r="R228"/>
  <c r="P228"/>
  <c r="BI225"/>
  <c r="BH225"/>
  <c r="BG225"/>
  <c r="BF225"/>
  <c r="T225"/>
  <c r="R225"/>
  <c r="P225"/>
  <c r="BI224"/>
  <c r="BH224"/>
  <c r="BG224"/>
  <c r="BF224"/>
  <c r="T224"/>
  <c r="R224"/>
  <c r="P224"/>
  <c r="BI206"/>
  <c r="BH206"/>
  <c r="BG206"/>
  <c r="BF206"/>
  <c r="T206"/>
  <c r="R206"/>
  <c r="P206"/>
  <c r="BI205"/>
  <c r="BH205"/>
  <c r="BG205"/>
  <c r="BF205"/>
  <c r="T205"/>
  <c r="R205"/>
  <c r="P205"/>
  <c r="BI202"/>
  <c r="BH202"/>
  <c r="BG202"/>
  <c r="BF202"/>
  <c r="T202"/>
  <c r="R202"/>
  <c r="P202"/>
  <c r="BI200"/>
  <c r="BH200"/>
  <c r="BG200"/>
  <c r="BF200"/>
  <c r="T200"/>
  <c r="R200"/>
  <c r="P200"/>
  <c r="BI197"/>
  <c r="BH197"/>
  <c r="BG197"/>
  <c r="BF197"/>
  <c r="T197"/>
  <c r="R197"/>
  <c r="P197"/>
  <c r="BI195"/>
  <c r="BH195"/>
  <c r="BG195"/>
  <c r="BF195"/>
  <c r="T195"/>
  <c r="R195"/>
  <c r="P195"/>
  <c r="BI193"/>
  <c r="BH193"/>
  <c r="BG193"/>
  <c r="BF193"/>
  <c r="T193"/>
  <c r="R193"/>
  <c r="P193"/>
  <c r="BI168"/>
  <c r="BH168"/>
  <c r="BG168"/>
  <c r="BF168"/>
  <c r="T168"/>
  <c r="R168"/>
  <c r="P168"/>
  <c r="BI164"/>
  <c r="BH164"/>
  <c r="BG164"/>
  <c r="BF164"/>
  <c r="T164"/>
  <c r="R164"/>
  <c r="P164"/>
  <c r="BI162"/>
  <c r="BH162"/>
  <c r="BG162"/>
  <c r="BF162"/>
  <c r="T162"/>
  <c r="R162"/>
  <c r="P162"/>
  <c r="BI160"/>
  <c r="BH160"/>
  <c r="BG160"/>
  <c r="BF160"/>
  <c r="T160"/>
  <c r="R160"/>
  <c r="P160"/>
  <c r="BI158"/>
  <c r="BH158"/>
  <c r="BG158"/>
  <c r="BF158"/>
  <c r="T158"/>
  <c r="R158"/>
  <c r="P158"/>
  <c r="BI154"/>
  <c r="BH154"/>
  <c r="BG154"/>
  <c r="BF154"/>
  <c r="T154"/>
  <c r="R154"/>
  <c r="P154"/>
  <c r="BI150"/>
  <c r="BH150"/>
  <c r="BG150"/>
  <c r="BF150"/>
  <c r="T150"/>
  <c r="R150"/>
  <c r="P150"/>
  <c r="BI148"/>
  <c r="BH148"/>
  <c r="BG148"/>
  <c r="BF148"/>
  <c r="T148"/>
  <c r="R148"/>
  <c r="P148"/>
  <c r="BI146"/>
  <c r="BH146"/>
  <c r="BG146"/>
  <c r="BF146"/>
  <c r="T146"/>
  <c r="R146"/>
  <c r="P146"/>
  <c r="BI141"/>
  <c r="BH141"/>
  <c r="BG141"/>
  <c r="BF141"/>
  <c r="T141"/>
  <c r="R141"/>
  <c r="P141"/>
  <c r="BI138"/>
  <c r="BH138"/>
  <c r="BG138"/>
  <c r="BF138"/>
  <c r="T138"/>
  <c r="R138"/>
  <c r="P138"/>
  <c r="BI136"/>
  <c r="BH136"/>
  <c r="BG136"/>
  <c r="BF136"/>
  <c r="T136"/>
  <c r="R136"/>
  <c r="P136"/>
  <c r="BI133"/>
  <c r="BH133"/>
  <c r="BG133"/>
  <c r="BF133"/>
  <c r="T133"/>
  <c r="R133"/>
  <c r="P133"/>
  <c r="BI110"/>
  <c r="BH110"/>
  <c r="BG110"/>
  <c r="BF110"/>
  <c r="T110"/>
  <c r="R110"/>
  <c r="P110"/>
  <c r="BI92"/>
  <c r="BH92"/>
  <c r="BG92"/>
  <c r="BF92"/>
  <c r="T92"/>
  <c r="R92"/>
  <c r="P92"/>
  <c r="J86"/>
  <c r="J85"/>
  <c r="F85"/>
  <c r="F83"/>
  <c r="E81"/>
  <c r="J55"/>
  <c r="J54"/>
  <c r="F54"/>
  <c r="F52"/>
  <c r="E50"/>
  <c r="J18"/>
  <c r="E18"/>
  <c r="F86"/>
  <c r="J17"/>
  <c r="J12"/>
  <c r="J83"/>
  <c r="E7"/>
  <c r="E79"/>
  <c i="3" r="T454"/>
  <c r="R454"/>
  <c r="P454"/>
  <c r="P453"/>
  <c r="BK454"/>
  <c r="R453"/>
  <c r="BK453"/>
  <c r="J453"/>
  <c r="J68"/>
  <c r="J37"/>
  <c r="J36"/>
  <c i="1" r="AY56"/>
  <c i="3" r="J35"/>
  <c i="1" r="AX56"/>
  <c i="3" r="BI457"/>
  <c r="BH457"/>
  <c r="BG457"/>
  <c r="BF457"/>
  <c r="T457"/>
  <c r="R457"/>
  <c r="P457"/>
  <c r="BI455"/>
  <c r="BH455"/>
  <c r="BG455"/>
  <c r="BF455"/>
  <c r="T455"/>
  <c r="R455"/>
  <c r="P455"/>
  <c r="BI452"/>
  <c r="BH452"/>
  <c r="BG452"/>
  <c r="BF452"/>
  <c r="T452"/>
  <c r="R452"/>
  <c r="P452"/>
  <c r="BI450"/>
  <c r="BH450"/>
  <c r="BG450"/>
  <c r="BF450"/>
  <c r="T450"/>
  <c r="R450"/>
  <c r="P450"/>
  <c r="BI448"/>
  <c r="BH448"/>
  <c r="BG448"/>
  <c r="BF448"/>
  <c r="T448"/>
  <c r="R448"/>
  <c r="P448"/>
  <c r="BI445"/>
  <c r="BH445"/>
  <c r="BG445"/>
  <c r="BF445"/>
  <c r="T445"/>
  <c r="R445"/>
  <c r="P445"/>
  <c r="BI436"/>
  <c r="BH436"/>
  <c r="BG436"/>
  <c r="BF436"/>
  <c r="T436"/>
  <c r="R436"/>
  <c r="P436"/>
  <c r="BI434"/>
  <c r="BH434"/>
  <c r="BG434"/>
  <c r="BF434"/>
  <c r="T434"/>
  <c r="R434"/>
  <c r="P434"/>
  <c r="BI432"/>
  <c r="BH432"/>
  <c r="BG432"/>
  <c r="BF432"/>
  <c r="T432"/>
  <c r="R432"/>
  <c r="P432"/>
  <c r="BI430"/>
  <c r="BH430"/>
  <c r="BG430"/>
  <c r="BF430"/>
  <c r="T430"/>
  <c r="R430"/>
  <c r="P430"/>
  <c r="BI428"/>
  <c r="BH428"/>
  <c r="BG428"/>
  <c r="BF428"/>
  <c r="T428"/>
  <c r="R428"/>
  <c r="P428"/>
  <c r="BI426"/>
  <c r="BH426"/>
  <c r="BG426"/>
  <c r="BF426"/>
  <c r="T426"/>
  <c r="R426"/>
  <c r="P426"/>
  <c r="BI422"/>
  <c r="BH422"/>
  <c r="BG422"/>
  <c r="BF422"/>
  <c r="T422"/>
  <c r="R422"/>
  <c r="P422"/>
  <c r="BI418"/>
  <c r="BH418"/>
  <c r="BG418"/>
  <c r="BF418"/>
  <c r="T418"/>
  <c r="R418"/>
  <c r="P418"/>
  <c r="BI417"/>
  <c r="BH417"/>
  <c r="BG417"/>
  <c r="BF417"/>
  <c r="T417"/>
  <c r="R417"/>
  <c r="P417"/>
  <c r="BI416"/>
  <c r="BH416"/>
  <c r="BG416"/>
  <c r="BF416"/>
  <c r="T416"/>
  <c r="R416"/>
  <c r="P416"/>
  <c r="BI415"/>
  <c r="BH415"/>
  <c r="BG415"/>
  <c r="BF415"/>
  <c r="T415"/>
  <c r="R415"/>
  <c r="P415"/>
  <c r="BI413"/>
  <c r="BH413"/>
  <c r="BG413"/>
  <c r="BF413"/>
  <c r="T413"/>
  <c r="R413"/>
  <c r="P413"/>
  <c r="BI412"/>
  <c r="BH412"/>
  <c r="BG412"/>
  <c r="BF412"/>
  <c r="T412"/>
  <c r="R412"/>
  <c r="P412"/>
  <c r="BI411"/>
  <c r="BH411"/>
  <c r="BG411"/>
  <c r="BF411"/>
  <c r="T411"/>
  <c r="R411"/>
  <c r="P411"/>
  <c r="BI410"/>
  <c r="BH410"/>
  <c r="BG410"/>
  <c r="BF410"/>
  <c r="T410"/>
  <c r="R410"/>
  <c r="P410"/>
  <c r="BI406"/>
  <c r="BH406"/>
  <c r="BG406"/>
  <c r="BF406"/>
  <c r="T406"/>
  <c r="R406"/>
  <c r="P406"/>
  <c r="BI392"/>
  <c r="BH392"/>
  <c r="BG392"/>
  <c r="BF392"/>
  <c r="T392"/>
  <c r="R392"/>
  <c r="P392"/>
  <c r="BI390"/>
  <c r="BH390"/>
  <c r="BG390"/>
  <c r="BF390"/>
  <c r="T390"/>
  <c r="R390"/>
  <c r="P390"/>
  <c r="BI388"/>
  <c r="BH388"/>
  <c r="BG388"/>
  <c r="BF388"/>
  <c r="T388"/>
  <c r="R388"/>
  <c r="P388"/>
  <c r="BI386"/>
  <c r="BH386"/>
  <c r="BG386"/>
  <c r="BF386"/>
  <c r="T386"/>
  <c r="R386"/>
  <c r="P386"/>
  <c r="BI380"/>
  <c r="BH380"/>
  <c r="BG380"/>
  <c r="BF380"/>
  <c r="T380"/>
  <c r="R380"/>
  <c r="P380"/>
  <c r="BI371"/>
  <c r="BH371"/>
  <c r="BG371"/>
  <c r="BF371"/>
  <c r="T371"/>
  <c r="T370"/>
  <c r="R371"/>
  <c r="R370"/>
  <c r="P371"/>
  <c r="P370"/>
  <c r="BI368"/>
  <c r="BH368"/>
  <c r="BG368"/>
  <c r="BF368"/>
  <c r="T368"/>
  <c r="T367"/>
  <c r="R368"/>
  <c r="R367"/>
  <c r="P368"/>
  <c r="P367"/>
  <c r="BI365"/>
  <c r="BH365"/>
  <c r="BG365"/>
  <c r="BF365"/>
  <c r="T365"/>
  <c r="R365"/>
  <c r="P365"/>
  <c r="BI363"/>
  <c r="BH363"/>
  <c r="BG363"/>
  <c r="BF363"/>
  <c r="T363"/>
  <c r="R363"/>
  <c r="P363"/>
  <c r="BI360"/>
  <c r="BH360"/>
  <c r="BG360"/>
  <c r="BF360"/>
  <c r="T360"/>
  <c r="R360"/>
  <c r="P360"/>
  <c r="BI359"/>
  <c r="BH359"/>
  <c r="BG359"/>
  <c r="BF359"/>
  <c r="T359"/>
  <c r="R359"/>
  <c r="P359"/>
  <c r="BI356"/>
  <c r="BH356"/>
  <c r="BG356"/>
  <c r="BF356"/>
  <c r="T356"/>
  <c r="R356"/>
  <c r="P356"/>
  <c r="BI353"/>
  <c r="BH353"/>
  <c r="BG353"/>
  <c r="BF353"/>
  <c r="T353"/>
  <c r="R353"/>
  <c r="P353"/>
  <c r="BI352"/>
  <c r="BH352"/>
  <c r="BG352"/>
  <c r="BF352"/>
  <c r="T352"/>
  <c r="R352"/>
  <c r="P352"/>
  <c r="BI316"/>
  <c r="BH316"/>
  <c r="BG316"/>
  <c r="BF316"/>
  <c r="T316"/>
  <c r="R316"/>
  <c r="P316"/>
  <c r="BI315"/>
  <c r="BH315"/>
  <c r="BG315"/>
  <c r="BF315"/>
  <c r="T315"/>
  <c r="R315"/>
  <c r="P315"/>
  <c r="BI278"/>
  <c r="BH278"/>
  <c r="BG278"/>
  <c r="BF278"/>
  <c r="T278"/>
  <c r="R278"/>
  <c r="P278"/>
  <c r="BI276"/>
  <c r="BH276"/>
  <c r="BG276"/>
  <c r="BF276"/>
  <c r="T276"/>
  <c r="R276"/>
  <c r="P276"/>
  <c r="BI274"/>
  <c r="BH274"/>
  <c r="BG274"/>
  <c r="BF274"/>
  <c r="T274"/>
  <c r="R274"/>
  <c r="P274"/>
  <c r="BI266"/>
  <c r="BH266"/>
  <c r="BG266"/>
  <c r="BF266"/>
  <c r="T266"/>
  <c r="R266"/>
  <c r="P266"/>
  <c r="BI221"/>
  <c r="BH221"/>
  <c r="BG221"/>
  <c r="BF221"/>
  <c r="T221"/>
  <c r="R221"/>
  <c r="P221"/>
  <c r="BI219"/>
  <c r="BH219"/>
  <c r="BG219"/>
  <c r="BF219"/>
  <c r="T219"/>
  <c r="R219"/>
  <c r="P219"/>
  <c r="BI217"/>
  <c r="BH217"/>
  <c r="BG217"/>
  <c r="BF217"/>
  <c r="T217"/>
  <c r="R217"/>
  <c r="P217"/>
  <c r="BI215"/>
  <c r="BH215"/>
  <c r="BG215"/>
  <c r="BF215"/>
  <c r="T215"/>
  <c r="R215"/>
  <c r="P215"/>
  <c r="BI213"/>
  <c r="BH213"/>
  <c r="BG213"/>
  <c r="BF213"/>
  <c r="T213"/>
  <c r="R213"/>
  <c r="P213"/>
  <c r="BI211"/>
  <c r="BH211"/>
  <c r="BG211"/>
  <c r="BF211"/>
  <c r="T211"/>
  <c r="R211"/>
  <c r="P211"/>
  <c r="BI203"/>
  <c r="BH203"/>
  <c r="BG203"/>
  <c r="BF203"/>
  <c r="T203"/>
  <c r="R203"/>
  <c r="P203"/>
  <c r="BI201"/>
  <c r="BH201"/>
  <c r="BG201"/>
  <c r="BF201"/>
  <c r="T201"/>
  <c r="R201"/>
  <c r="P201"/>
  <c r="BI193"/>
  <c r="BH193"/>
  <c r="BG193"/>
  <c r="BF193"/>
  <c r="T193"/>
  <c r="R193"/>
  <c r="P193"/>
  <c r="BI189"/>
  <c r="BH189"/>
  <c r="BG189"/>
  <c r="BF189"/>
  <c r="T189"/>
  <c r="R189"/>
  <c r="P189"/>
  <c r="BI185"/>
  <c r="BH185"/>
  <c r="BG185"/>
  <c r="BF185"/>
  <c r="T185"/>
  <c r="R185"/>
  <c r="P185"/>
  <c r="BI183"/>
  <c r="BH183"/>
  <c r="BG183"/>
  <c r="BF183"/>
  <c r="T183"/>
  <c r="R183"/>
  <c r="P183"/>
  <c r="BI175"/>
  <c r="BH175"/>
  <c r="BG175"/>
  <c r="BF175"/>
  <c r="T175"/>
  <c r="R175"/>
  <c r="P175"/>
  <c r="BI173"/>
  <c r="BH173"/>
  <c r="BG173"/>
  <c r="BF173"/>
  <c r="T173"/>
  <c r="R173"/>
  <c r="P173"/>
  <c r="BI170"/>
  <c r="BH170"/>
  <c r="BG170"/>
  <c r="BF170"/>
  <c r="T170"/>
  <c r="R170"/>
  <c r="P170"/>
  <c r="BI168"/>
  <c r="BH168"/>
  <c r="BG168"/>
  <c r="BF168"/>
  <c r="T168"/>
  <c r="R168"/>
  <c r="P168"/>
  <c r="BI128"/>
  <c r="BH128"/>
  <c r="BG128"/>
  <c r="BF128"/>
  <c r="T128"/>
  <c r="R128"/>
  <c r="P128"/>
  <c r="BI92"/>
  <c r="BH92"/>
  <c r="BG92"/>
  <c r="BF92"/>
  <c r="T92"/>
  <c r="R92"/>
  <c r="P92"/>
  <c r="J86"/>
  <c r="J85"/>
  <c r="F85"/>
  <c r="F83"/>
  <c r="E81"/>
  <c r="J55"/>
  <c r="J54"/>
  <c r="F54"/>
  <c r="F52"/>
  <c r="E50"/>
  <c r="J18"/>
  <c r="E18"/>
  <c r="F55"/>
  <c r="J17"/>
  <c r="J12"/>
  <c r="J52"/>
  <c r="E7"/>
  <c r="E48"/>
  <c i="2" r="J37"/>
  <c r="J36"/>
  <c i="1" r="AY55"/>
  <c i="2" r="J35"/>
  <c i="1" r="AX55"/>
  <c i="2" r="BI482"/>
  <c r="BH482"/>
  <c r="BG482"/>
  <c r="BF482"/>
  <c r="T482"/>
  <c r="R482"/>
  <c r="P482"/>
  <c r="BI480"/>
  <c r="BH480"/>
  <c r="BG480"/>
  <c r="BF480"/>
  <c r="T480"/>
  <c r="R480"/>
  <c r="P480"/>
  <c r="BI478"/>
  <c r="BH478"/>
  <c r="BG478"/>
  <c r="BF478"/>
  <c r="T478"/>
  <c r="R478"/>
  <c r="P478"/>
  <c r="BI469"/>
  <c r="BH469"/>
  <c r="BG469"/>
  <c r="BF469"/>
  <c r="T469"/>
  <c r="R469"/>
  <c r="P469"/>
  <c r="BI467"/>
  <c r="BH467"/>
  <c r="BG467"/>
  <c r="BF467"/>
  <c r="T467"/>
  <c r="R467"/>
  <c r="P467"/>
  <c r="BI464"/>
  <c r="BH464"/>
  <c r="BG464"/>
  <c r="BF464"/>
  <c r="T464"/>
  <c r="R464"/>
  <c r="P464"/>
  <c r="BI460"/>
  <c r="BH460"/>
  <c r="BG460"/>
  <c r="BF460"/>
  <c r="T460"/>
  <c r="R460"/>
  <c r="P460"/>
  <c r="BI456"/>
  <c r="BH456"/>
  <c r="BG456"/>
  <c r="BF456"/>
  <c r="T456"/>
  <c r="R456"/>
  <c r="P456"/>
  <c r="BI452"/>
  <c r="BH452"/>
  <c r="BG452"/>
  <c r="BF452"/>
  <c r="T452"/>
  <c r="R452"/>
  <c r="P452"/>
  <c r="BI448"/>
  <c r="BH448"/>
  <c r="BG448"/>
  <c r="BF448"/>
  <c r="T448"/>
  <c r="R448"/>
  <c r="P448"/>
  <c r="BI444"/>
  <c r="BH444"/>
  <c r="BG444"/>
  <c r="BF444"/>
  <c r="T444"/>
  <c r="R444"/>
  <c r="P444"/>
  <c r="BI440"/>
  <c r="BH440"/>
  <c r="BG440"/>
  <c r="BF440"/>
  <c r="T440"/>
  <c r="R440"/>
  <c r="P440"/>
  <c r="BI438"/>
  <c r="BH438"/>
  <c r="BG438"/>
  <c r="BF438"/>
  <c r="T438"/>
  <c r="R438"/>
  <c r="P438"/>
  <c r="BI437"/>
  <c r="BH437"/>
  <c r="BG437"/>
  <c r="BF437"/>
  <c r="T437"/>
  <c r="R437"/>
  <c r="P437"/>
  <c r="BI436"/>
  <c r="BH436"/>
  <c r="BG436"/>
  <c r="BF436"/>
  <c r="T436"/>
  <c r="R436"/>
  <c r="P436"/>
  <c r="BI435"/>
  <c r="BH435"/>
  <c r="BG435"/>
  <c r="BF435"/>
  <c r="T435"/>
  <c r="R435"/>
  <c r="P435"/>
  <c r="BI434"/>
  <c r="BH434"/>
  <c r="BG434"/>
  <c r="BF434"/>
  <c r="T434"/>
  <c r="R434"/>
  <c r="P434"/>
  <c r="BI433"/>
  <c r="BH433"/>
  <c r="BG433"/>
  <c r="BF433"/>
  <c r="T433"/>
  <c r="R433"/>
  <c r="P433"/>
  <c r="BI432"/>
  <c r="BH432"/>
  <c r="BG432"/>
  <c r="BF432"/>
  <c r="T432"/>
  <c r="R432"/>
  <c r="P432"/>
  <c r="BI425"/>
  <c r="BH425"/>
  <c r="BG425"/>
  <c r="BF425"/>
  <c r="T425"/>
  <c r="R425"/>
  <c r="P425"/>
  <c r="BI423"/>
  <c r="BH423"/>
  <c r="BG423"/>
  <c r="BF423"/>
  <c r="T423"/>
  <c r="R423"/>
  <c r="P423"/>
  <c r="BI421"/>
  <c r="BH421"/>
  <c r="BG421"/>
  <c r="BF421"/>
  <c r="T421"/>
  <c r="R421"/>
  <c r="P421"/>
  <c r="BI419"/>
  <c r="BH419"/>
  <c r="BG419"/>
  <c r="BF419"/>
  <c r="T419"/>
  <c r="R419"/>
  <c r="P419"/>
  <c r="BI417"/>
  <c r="BH417"/>
  <c r="BG417"/>
  <c r="BF417"/>
  <c r="T417"/>
  <c r="R417"/>
  <c r="P417"/>
  <c r="BI411"/>
  <c r="BH411"/>
  <c r="BG411"/>
  <c r="BF411"/>
  <c r="T411"/>
  <c r="R411"/>
  <c r="P411"/>
  <c r="BI408"/>
  <c r="BH408"/>
  <c r="BG408"/>
  <c r="BF408"/>
  <c r="T408"/>
  <c r="T407"/>
  <c r="R408"/>
  <c r="R407"/>
  <c r="P408"/>
  <c r="P407"/>
  <c r="BI405"/>
  <c r="BH405"/>
  <c r="BG405"/>
  <c r="BF405"/>
  <c r="T405"/>
  <c r="R405"/>
  <c r="P405"/>
  <c r="BI403"/>
  <c r="BH403"/>
  <c r="BG403"/>
  <c r="BF403"/>
  <c r="T403"/>
  <c r="R403"/>
  <c r="P403"/>
  <c r="BI400"/>
  <c r="BH400"/>
  <c r="BG400"/>
  <c r="BF400"/>
  <c r="T400"/>
  <c r="R400"/>
  <c r="P400"/>
  <c r="BI399"/>
  <c r="BH399"/>
  <c r="BG399"/>
  <c r="BF399"/>
  <c r="T399"/>
  <c r="R399"/>
  <c r="P399"/>
  <c r="BI396"/>
  <c r="BH396"/>
  <c r="BG396"/>
  <c r="BF396"/>
  <c r="T396"/>
  <c r="R396"/>
  <c r="P396"/>
  <c r="BI393"/>
  <c r="BH393"/>
  <c r="BG393"/>
  <c r="BF393"/>
  <c r="T393"/>
  <c r="R393"/>
  <c r="P393"/>
  <c r="BI392"/>
  <c r="BH392"/>
  <c r="BG392"/>
  <c r="BF392"/>
  <c r="T392"/>
  <c r="R392"/>
  <c r="P392"/>
  <c r="BI336"/>
  <c r="BH336"/>
  <c r="BG336"/>
  <c r="BF336"/>
  <c r="T336"/>
  <c r="R336"/>
  <c r="P336"/>
  <c r="BI335"/>
  <c r="BH335"/>
  <c r="BG335"/>
  <c r="BF335"/>
  <c r="T335"/>
  <c r="R335"/>
  <c r="P335"/>
  <c r="BI324"/>
  <c r="BH324"/>
  <c r="BG324"/>
  <c r="BF324"/>
  <c r="T324"/>
  <c r="R324"/>
  <c r="P324"/>
  <c r="BI316"/>
  <c r="BH316"/>
  <c r="BG316"/>
  <c r="BF316"/>
  <c r="T316"/>
  <c r="R316"/>
  <c r="P316"/>
  <c r="BI314"/>
  <c r="BH314"/>
  <c r="BG314"/>
  <c r="BF314"/>
  <c r="T314"/>
  <c r="R314"/>
  <c r="P314"/>
  <c r="BI312"/>
  <c r="BH312"/>
  <c r="BG312"/>
  <c r="BF312"/>
  <c r="T312"/>
  <c r="R312"/>
  <c r="P312"/>
  <c r="BI310"/>
  <c r="BH310"/>
  <c r="BG310"/>
  <c r="BF310"/>
  <c r="T310"/>
  <c r="R310"/>
  <c r="P310"/>
  <c r="BI247"/>
  <c r="BH247"/>
  <c r="BG247"/>
  <c r="BF247"/>
  <c r="T247"/>
  <c r="R247"/>
  <c r="P247"/>
  <c r="BI245"/>
  <c r="BH245"/>
  <c r="BG245"/>
  <c r="BF245"/>
  <c r="T245"/>
  <c r="R245"/>
  <c r="P245"/>
  <c r="BI243"/>
  <c r="BH243"/>
  <c r="BG243"/>
  <c r="BF243"/>
  <c r="T243"/>
  <c r="R243"/>
  <c r="P243"/>
  <c r="BI238"/>
  <c r="BH238"/>
  <c r="BG238"/>
  <c r="BF238"/>
  <c r="T238"/>
  <c r="R238"/>
  <c r="P238"/>
  <c r="BI236"/>
  <c r="BH236"/>
  <c r="BG236"/>
  <c r="BF236"/>
  <c r="T236"/>
  <c r="R236"/>
  <c r="P236"/>
  <c r="BI234"/>
  <c r="BH234"/>
  <c r="BG234"/>
  <c r="BF234"/>
  <c r="T234"/>
  <c r="R234"/>
  <c r="P234"/>
  <c r="BI230"/>
  <c r="BH230"/>
  <c r="BG230"/>
  <c r="BF230"/>
  <c r="T230"/>
  <c r="R230"/>
  <c r="P230"/>
  <c r="BI228"/>
  <c r="BH228"/>
  <c r="BG228"/>
  <c r="BF228"/>
  <c r="T228"/>
  <c r="R228"/>
  <c r="P228"/>
  <c r="BI226"/>
  <c r="BH226"/>
  <c r="BG226"/>
  <c r="BF226"/>
  <c r="T226"/>
  <c r="R226"/>
  <c r="P226"/>
  <c r="BI225"/>
  <c r="BH225"/>
  <c r="BG225"/>
  <c r="BF225"/>
  <c r="T225"/>
  <c r="R225"/>
  <c r="P225"/>
  <c r="BI216"/>
  <c r="BH216"/>
  <c r="BG216"/>
  <c r="BF216"/>
  <c r="T216"/>
  <c r="R216"/>
  <c r="P216"/>
  <c r="BI214"/>
  <c r="BH214"/>
  <c r="BG214"/>
  <c r="BF214"/>
  <c r="T214"/>
  <c r="R214"/>
  <c r="P214"/>
  <c r="BI211"/>
  <c r="BH211"/>
  <c r="BG211"/>
  <c r="BF211"/>
  <c r="T211"/>
  <c r="R211"/>
  <c r="P211"/>
  <c r="BI209"/>
  <c r="BH209"/>
  <c r="BG209"/>
  <c r="BF209"/>
  <c r="T209"/>
  <c r="R209"/>
  <c r="P209"/>
  <c r="BI145"/>
  <c r="BH145"/>
  <c r="BG145"/>
  <c r="BF145"/>
  <c r="T145"/>
  <c r="R145"/>
  <c r="P145"/>
  <c r="BI89"/>
  <c r="BH89"/>
  <c r="BG89"/>
  <c r="BF89"/>
  <c r="T89"/>
  <c r="R89"/>
  <c r="P89"/>
  <c r="J83"/>
  <c r="J82"/>
  <c r="F82"/>
  <c r="F80"/>
  <c r="E78"/>
  <c r="J55"/>
  <c r="J54"/>
  <c r="F54"/>
  <c r="F52"/>
  <c r="E50"/>
  <c r="J18"/>
  <c r="E18"/>
  <c r="F55"/>
  <c r="J17"/>
  <c r="J12"/>
  <c r="J80"/>
  <c r="E7"/>
  <c r="E76"/>
  <c i="1" r="L50"/>
  <c r="AM50"/>
  <c r="AM49"/>
  <c r="L49"/>
  <c r="AM47"/>
  <c r="L47"/>
  <c r="L45"/>
  <c r="L44"/>
  <c i="5" r="J368"/>
  <c r="BK348"/>
  <c r="BK330"/>
  <c r="BK318"/>
  <c i="4" r="BK288"/>
  <c r="BK283"/>
  <c r="BK271"/>
  <c r="BK258"/>
  <c r="J247"/>
  <c r="J240"/>
  <c r="BK193"/>
  <c r="J158"/>
  <c r="BK138"/>
  <c i="3" r="J448"/>
  <c r="J418"/>
  <c r="J413"/>
  <c r="BK386"/>
  <c r="J353"/>
  <c r="BK315"/>
  <c r="BK274"/>
  <c r="BK217"/>
  <c r="J211"/>
  <c r="BK173"/>
  <c i="2" r="BK480"/>
  <c r="J467"/>
  <c r="J438"/>
  <c r="J434"/>
  <c r="J423"/>
  <c r="BK399"/>
  <c r="J324"/>
  <c r="J245"/>
  <c r="J225"/>
  <c i="1" r="AS54"/>
  <c i="7" r="BK108"/>
  <c r="J104"/>
  <c r="J98"/>
  <c r="J93"/>
  <c r="J87"/>
  <c i="6" r="BK115"/>
  <c r="J106"/>
  <c r="J104"/>
  <c r="J99"/>
  <c r="J95"/>
  <c r="J87"/>
  <c i="5" r="BK401"/>
  <c r="BK366"/>
  <c r="BK363"/>
  <c r="J343"/>
  <c r="J319"/>
  <c r="J254"/>
  <c r="J231"/>
  <c r="BK220"/>
  <c r="J93"/>
  <c i="4" r="J269"/>
  <c r="J262"/>
  <c r="BK254"/>
  <c r="J235"/>
  <c r="J225"/>
  <c r="J193"/>
  <c r="BK154"/>
  <c r="J138"/>
  <c i="3" r="BK457"/>
  <c r="BK445"/>
  <c r="BK426"/>
  <c r="BK412"/>
  <c r="J406"/>
  <c r="J386"/>
  <c r="BK365"/>
  <c r="J360"/>
  <c r="BK353"/>
  <c r="BK278"/>
  <c r="J189"/>
  <c r="BK175"/>
  <c r="J128"/>
  <c i="2" r="J456"/>
  <c r="BK440"/>
  <c r="BK435"/>
  <c r="J399"/>
  <c r="J336"/>
  <c r="BK324"/>
  <c r="J312"/>
  <c r="J238"/>
  <c r="BK225"/>
  <c r="BK145"/>
  <c i="9" r="BK110"/>
  <c r="J107"/>
  <c r="J102"/>
  <c r="J101"/>
  <c r="J98"/>
  <c r="J97"/>
  <c r="BK95"/>
  <c r="J94"/>
  <c r="BK91"/>
  <c r="J89"/>
  <c r="J87"/>
  <c r="J85"/>
  <c i="8" r="J107"/>
  <c i="10" r="J99"/>
  <c i="8" r="BK102"/>
  <c r="J98"/>
  <c r="BK96"/>
  <c r="J94"/>
  <c r="J91"/>
  <c r="J85"/>
  <c i="7" r="J111"/>
  <c r="J99"/>
  <c i="5" r="BK417"/>
  <c r="BK403"/>
  <c r="BK395"/>
  <c r="BK373"/>
  <c r="J366"/>
  <c r="J357"/>
  <c r="BK338"/>
  <c r="BK322"/>
  <c r="J312"/>
  <c r="J240"/>
  <c r="J222"/>
  <c r="BK207"/>
  <c i="4" r="J288"/>
  <c r="BK269"/>
  <c r="BK264"/>
  <c r="J257"/>
  <c r="BK243"/>
  <c r="BK231"/>
  <c r="J206"/>
  <c r="J160"/>
  <c r="J146"/>
  <c r="J110"/>
  <c i="3" r="J455"/>
  <c r="J436"/>
  <c r="BK428"/>
  <c r="J412"/>
  <c r="J390"/>
  <c r="J365"/>
  <c r="BK211"/>
  <c r="J170"/>
  <c i="2" r="J480"/>
  <c r="J464"/>
  <c r="BK438"/>
  <c r="BK432"/>
  <c r="BK419"/>
  <c r="BK400"/>
  <c r="BK310"/>
  <c r="BK236"/>
  <c r="BK216"/>
  <c r="J209"/>
  <c i="7" r="BK117"/>
  <c r="BK111"/>
  <c r="J107"/>
  <c r="BK104"/>
  <c r="BK96"/>
  <c r="BK92"/>
  <c r="BK87"/>
  <c i="6" r="BK118"/>
  <c r="J112"/>
  <c r="BK108"/>
  <c r="BK103"/>
  <c r="BK99"/>
  <c r="J96"/>
  <c r="BK92"/>
  <c r="BK87"/>
  <c r="J85"/>
  <c i="5" r="BK420"/>
  <c r="J373"/>
  <c r="J365"/>
  <c r="BK359"/>
  <c r="BK354"/>
  <c r="J352"/>
  <c r="J338"/>
  <c r="BK250"/>
  <c r="BK240"/>
  <c r="BK93"/>
  <c i="4" r="BK285"/>
  <c r="J277"/>
  <c r="BK260"/>
  <c r="J228"/>
  <c r="J202"/>
  <c r="J195"/>
  <c r="J168"/>
  <c r="BK162"/>
  <c r="BK148"/>
  <c i="3" r="J426"/>
  <c r="BK406"/>
  <c r="J371"/>
  <c r="BK360"/>
  <c r="J359"/>
  <c r="J276"/>
  <c r="J219"/>
  <c r="BK213"/>
  <c r="BK193"/>
  <c r="BK185"/>
  <c r="BK170"/>
  <c i="2" r="BK482"/>
  <c r="J440"/>
  <c r="J432"/>
  <c r="J405"/>
  <c r="BK393"/>
  <c r="J335"/>
  <c r="J310"/>
  <c r="J216"/>
  <c i="10" r="BK99"/>
  <c r="BK97"/>
  <c r="J96"/>
  <c i="8" r="BK95"/>
  <c i="7" r="BK114"/>
  <c r="BK107"/>
  <c r="BK99"/>
  <c r="BK95"/>
  <c r="BK89"/>
  <c i="6" r="J121"/>
  <c r="BK112"/>
  <c r="J108"/>
  <c r="BK101"/>
  <c r="BK96"/>
  <c r="J92"/>
  <c r="BK85"/>
  <c i="5" r="J393"/>
  <c r="BK372"/>
  <c r="BK371"/>
  <c r="BK347"/>
  <c r="J330"/>
  <c r="BK311"/>
  <c r="BK242"/>
  <c r="J227"/>
  <c r="BK214"/>
  <c i="4" r="BK277"/>
  <c r="BK263"/>
  <c r="J259"/>
  <c r="BK240"/>
  <c r="BK228"/>
  <c r="J205"/>
  <c r="J164"/>
  <c r="BK141"/>
  <c r="BK110"/>
  <c i="3" r="J450"/>
  <c r="BK434"/>
  <c r="J415"/>
  <c r="J411"/>
  <c r="BK392"/>
  <c r="J380"/>
  <c r="J315"/>
  <c r="J266"/>
  <c r="BK203"/>
  <c r="J183"/>
  <c r="BK168"/>
  <c i="2" r="BK460"/>
  <c r="BK448"/>
  <c r="BK417"/>
  <c r="J403"/>
  <c r="BK335"/>
  <c r="BK316"/>
  <c r="BK245"/>
  <c r="J234"/>
  <c i="10" r="BK93"/>
  <c r="BK84"/>
  <c i="9" r="J110"/>
  <c r="J104"/>
  <c r="BK101"/>
  <c r="BK98"/>
  <c r="BK97"/>
  <c r="J96"/>
  <c r="BK94"/>
  <c r="J92"/>
  <c r="BK89"/>
  <c r="BK87"/>
  <c i="8" r="J110"/>
  <c i="10" r="BK88"/>
  <c i="8" r="BK104"/>
  <c r="BK101"/>
  <c r="BK98"/>
  <c r="BK94"/>
  <c r="BK91"/>
  <c r="J87"/>
  <c i="7" r="J112"/>
  <c r="BK106"/>
  <c r="BK98"/>
  <c i="5" r="BK414"/>
  <c r="BK393"/>
  <c r="J372"/>
  <c r="J359"/>
  <c r="BK352"/>
  <c r="J327"/>
  <c r="BK319"/>
  <c r="BK253"/>
  <c r="BK229"/>
  <c r="BK212"/>
  <c i="4" r="BK289"/>
  <c r="J271"/>
  <c r="BK262"/>
  <c r="BK255"/>
  <c r="BK235"/>
  <c r="BK200"/>
  <c r="J162"/>
  <c r="J148"/>
  <c r="BK133"/>
  <c i="3" r="J452"/>
  <c r="J434"/>
  <c r="BK416"/>
  <c r="J392"/>
  <c r="BK368"/>
  <c r="J213"/>
  <c r="BK183"/>
  <c r="BK92"/>
  <c i="2" r="BK469"/>
  <c r="J444"/>
  <c r="BK434"/>
  <c r="BK411"/>
  <c r="BK392"/>
  <c r="BK312"/>
  <c r="BK238"/>
  <c r="BK228"/>
  <c r="BK211"/>
  <c i="7" r="BK120"/>
  <c r="BK112"/>
  <c r="J103"/>
  <c r="J100"/>
  <c r="BK93"/>
  <c r="J89"/>
  <c i="6" r="J115"/>
  <c r="BK113"/>
  <c r="BK106"/>
  <c r="BK104"/>
  <c r="BK100"/>
  <c r="BK97"/>
  <c r="BK93"/>
  <c r="J89"/>
  <c i="5" r="J417"/>
  <c r="BK412"/>
  <c r="J403"/>
  <c r="J379"/>
  <c r="BK367"/>
  <c r="BK361"/>
  <c r="J347"/>
  <c r="BK336"/>
  <c r="BK327"/>
  <c r="J315"/>
  <c r="J244"/>
  <c r="BK222"/>
  <c i="4" r="J289"/>
  <c r="J263"/>
  <c r="J254"/>
  <c r="J243"/>
  <c r="J231"/>
  <c r="BK205"/>
  <c r="BK197"/>
  <c r="BK150"/>
  <c r="BK92"/>
  <c i="3" r="J428"/>
  <c r="BK415"/>
  <c r="J388"/>
  <c r="BK356"/>
  <c r="J316"/>
  <c r="J278"/>
  <c r="J221"/>
  <c r="J203"/>
  <c r="J168"/>
  <c i="2" r="J469"/>
  <c r="J460"/>
  <c r="BK436"/>
  <c r="BK425"/>
  <c r="BK408"/>
  <c r="J396"/>
  <c r="BK247"/>
  <c r="BK230"/>
  <c r="BK209"/>
  <c i="10" r="BK98"/>
  <c r="J97"/>
  <c i="8" r="J96"/>
  <c i="7" r="J106"/>
  <c r="BK103"/>
  <c r="J97"/>
  <c r="J91"/>
  <c i="6" r="BK121"/>
  <c r="J118"/>
  <c r="BK107"/>
  <c r="BK105"/>
  <c r="J100"/>
  <c r="J97"/>
  <c r="J91"/>
  <c i="5" r="J410"/>
  <c r="BK368"/>
  <c r="BK365"/>
  <c r="J361"/>
  <c r="J336"/>
  <c r="BK315"/>
  <c r="J250"/>
  <c r="J212"/>
  <c r="J207"/>
  <c r="J150"/>
  <c i="4" r="BK267"/>
  <c r="BK257"/>
  <c r="BK237"/>
  <c r="BK202"/>
  <c r="J200"/>
  <c r="BK168"/>
  <c r="BK146"/>
  <c r="BK136"/>
  <c i="3" r="BK455"/>
  <c r="BK448"/>
  <c r="J422"/>
  <c r="BK418"/>
  <c r="J416"/>
  <c r="J368"/>
  <c r="J363"/>
  <c r="J356"/>
  <c r="BK316"/>
  <c r="J274"/>
  <c r="BK215"/>
  <c r="J185"/>
  <c i="2" r="BK452"/>
  <c r="J437"/>
  <c r="BK433"/>
  <c r="J419"/>
  <c r="BK405"/>
  <c r="J392"/>
  <c r="J236"/>
  <c r="J214"/>
  <c r="J89"/>
  <c i="10" r="J88"/>
  <c i="9" r="BK107"/>
  <c r="BK102"/>
  <c i="8" r="J102"/>
  <c r="J97"/>
  <c r="BK92"/>
  <c r="BK89"/>
  <c r="BK87"/>
  <c i="7" r="J114"/>
  <c r="J108"/>
  <c i="5" r="J420"/>
  <c r="BK408"/>
  <c r="J386"/>
  <c r="J371"/>
  <c r="J354"/>
  <c r="BK345"/>
  <c r="BK324"/>
  <c r="BK254"/>
  <c r="BK231"/>
  <c r="J220"/>
  <c r="BK150"/>
  <c i="4" r="J283"/>
  <c r="J265"/>
  <c r="BK259"/>
  <c r="J253"/>
  <c r="BK224"/>
  <c r="BK164"/>
  <c r="J150"/>
  <c i="3" r="J457"/>
  <c r="J445"/>
  <c r="BK432"/>
  <c r="BK422"/>
  <c r="BK411"/>
  <c r="BK380"/>
  <c r="BK219"/>
  <c r="BK201"/>
  <c r="J175"/>
  <c i="2" r="J482"/>
  <c r="BK467"/>
  <c r="J452"/>
  <c r="J435"/>
  <c r="BK423"/>
  <c r="J408"/>
  <c r="BK396"/>
  <c r="BK314"/>
  <c r="BK243"/>
  <c r="J230"/>
  <c r="BK214"/>
  <c i="8" r="BK85"/>
  <c i="7" r="J105"/>
  <c r="J102"/>
  <c r="BK97"/>
  <c r="J95"/>
  <c r="BK91"/>
  <c r="J85"/>
  <c i="6" r="J109"/>
  <c r="J107"/>
  <c r="J105"/>
  <c r="J101"/>
  <c r="J98"/>
  <c r="BK95"/>
  <c r="BK91"/>
  <c i="5" r="BK422"/>
  <c r="J414"/>
  <c r="J408"/>
  <c r="J395"/>
  <c r="J370"/>
  <c r="BK357"/>
  <c r="BK343"/>
  <c r="J334"/>
  <c r="J324"/>
  <c r="J311"/>
  <c r="J242"/>
  <c r="J214"/>
  <c i="4" r="J281"/>
  <c r="BK265"/>
  <c r="J255"/>
  <c r="BK253"/>
  <c r="BK232"/>
  <c r="BK206"/>
  <c r="BK160"/>
  <c r="J141"/>
  <c i="3" r="BK430"/>
  <c r="BK417"/>
  <c r="BK390"/>
  <c r="BK363"/>
  <c r="J352"/>
  <c r="BK266"/>
  <c r="J215"/>
  <c r="J201"/>
  <c r="BK189"/>
  <c i="2" r="BK478"/>
  <c r="BK464"/>
  <c r="BK437"/>
  <c r="J433"/>
  <c r="J421"/>
  <c r="J400"/>
  <c r="BK336"/>
  <c r="J228"/>
  <c r="J145"/>
  <c i="10" r="J98"/>
  <c r="BK96"/>
  <c i="7" r="J117"/>
  <c r="BK105"/>
  <c r="BK102"/>
  <c r="J96"/>
  <c r="J92"/>
  <c r="BK85"/>
  <c i="6" r="J113"/>
  <c r="BK109"/>
  <c r="J103"/>
  <c r="BK98"/>
  <c r="J93"/>
  <c r="BK89"/>
  <c i="5" r="J412"/>
  <c r="BK386"/>
  <c r="J367"/>
  <c r="J345"/>
  <c r="J322"/>
  <c r="BK312"/>
  <c r="J253"/>
  <c r="J229"/>
  <c r="J210"/>
  <c i="4" r="BK281"/>
  <c r="J264"/>
  <c r="J260"/>
  <c r="BK247"/>
  <c r="J232"/>
  <c r="J224"/>
  <c r="BK195"/>
  <c r="BK158"/>
  <c r="J133"/>
  <c i="3" r="BK452"/>
  <c r="BK436"/>
  <c r="J432"/>
  <c r="BK413"/>
  <c r="BK410"/>
  <c r="BK388"/>
  <c r="BK359"/>
  <c r="BK352"/>
  <c r="BK276"/>
  <c r="BK221"/>
  <c r="J173"/>
  <c r="J92"/>
  <c i="2" r="BK444"/>
  <c r="J436"/>
  <c r="BK421"/>
  <c r="J411"/>
  <c r="J393"/>
  <c r="J314"/>
  <c r="J243"/>
  <c r="BK226"/>
  <c r="J211"/>
  <c i="10" r="J93"/>
  <c r="J84"/>
  <c i="9" r="BK104"/>
  <c r="BK96"/>
  <c r="J95"/>
  <c r="BK92"/>
  <c r="J91"/>
  <c r="BK85"/>
  <c i="8" r="BK110"/>
  <c r="BK107"/>
  <c r="J104"/>
  <c r="J101"/>
  <c r="BK97"/>
  <c r="J95"/>
  <c r="J92"/>
  <c r="J89"/>
  <c i="7" r="J120"/>
  <c r="BK100"/>
  <c i="5" r="J422"/>
  <c r="BK410"/>
  <c r="J401"/>
  <c r="BK379"/>
  <c r="BK370"/>
  <c r="J363"/>
  <c r="J348"/>
  <c r="BK334"/>
  <c r="J318"/>
  <c r="BK244"/>
  <c r="BK227"/>
  <c r="BK210"/>
  <c i="4" r="J285"/>
  <c r="J267"/>
  <c r="J258"/>
  <c r="J237"/>
  <c r="BK225"/>
  <c r="J197"/>
  <c r="J154"/>
  <c r="J136"/>
  <c r="J92"/>
  <c i="3" r="BK450"/>
  <c r="J430"/>
  <c r="J417"/>
  <c r="J410"/>
  <c r="BK371"/>
  <c r="J217"/>
  <c r="J193"/>
  <c r="BK128"/>
  <c i="2" r="J478"/>
  <c r="BK456"/>
  <c r="J448"/>
  <c r="J425"/>
  <c r="J417"/>
  <c r="BK403"/>
  <c r="J316"/>
  <c r="J247"/>
  <c r="BK234"/>
  <c r="J226"/>
  <c r="BK89"/>
  <c l="1" r="R334"/>
  <c r="R88"/>
  <c r="BK431"/>
  <c r="J431"/>
  <c r="J65"/>
  <c r="T431"/>
  <c r="T477"/>
  <c i="3" r="R314"/>
  <c r="R91"/>
  <c r="BK405"/>
  <c r="J405"/>
  <c r="J66"/>
  <c r="T405"/>
  <c r="BK447"/>
  <c r="J447"/>
  <c r="J67"/>
  <c r="P447"/>
  <c r="R447"/>
  <c r="T447"/>
  <c r="T453"/>
  <c r="J454"/>
  <c r="J69"/>
  <c i="4" r="T204"/>
  <c r="T91"/>
  <c r="BK246"/>
  <c r="J246"/>
  <c r="J65"/>
  <c r="R246"/>
  <c r="P256"/>
  <c r="BK280"/>
  <c r="J280"/>
  <c r="J67"/>
  <c r="T280"/>
  <c r="T287"/>
  <c r="T286"/>
  <c i="5" r="P252"/>
  <c r="P92"/>
  <c i="7" r="P116"/>
  <c r="P84"/>
  <c r="P83"/>
  <c r="P82"/>
  <c i="1" r="AU60"/>
  <c i="7" r="R116"/>
  <c r="R84"/>
  <c r="R83"/>
  <c r="R82"/>
  <c i="8" r="R106"/>
  <c r="R84"/>
  <c r="R83"/>
  <c r="R82"/>
  <c i="10" r="BK83"/>
  <c r="BK82"/>
  <c r="J82"/>
  <c r="J60"/>
  <c i="8" r="P106"/>
  <c r="P84"/>
  <c r="P83"/>
  <c r="P82"/>
  <c i="1" r="AU61"/>
  <c i="8" r="T106"/>
  <c r="T84"/>
  <c r="T83"/>
  <c r="T82"/>
  <c i="9" r="BK106"/>
  <c r="J106"/>
  <c r="J62"/>
  <c r="P106"/>
  <c r="P84"/>
  <c r="P83"/>
  <c r="P82"/>
  <c i="1" r="AU62"/>
  <c i="9" r="R106"/>
  <c r="R84"/>
  <c r="R83"/>
  <c r="R82"/>
  <c r="T106"/>
  <c r="T84"/>
  <c r="T83"/>
  <c r="T82"/>
  <c i="10" r="P83"/>
  <c r="P82"/>
  <c r="P81"/>
  <c i="1" r="AU63"/>
  <c i="2" r="P334"/>
  <c r="P88"/>
  <c r="BK410"/>
  <c r="J410"/>
  <c r="J64"/>
  <c r="R410"/>
  <c r="P431"/>
  <c r="BK477"/>
  <c r="J477"/>
  <c r="J66"/>
  <c r="R477"/>
  <c i="3" r="T314"/>
  <c r="T91"/>
  <c r="BK379"/>
  <c r="J379"/>
  <c r="J65"/>
  <c r="R379"/>
  <c r="P405"/>
  <c i="4" r="R204"/>
  <c r="R91"/>
  <c r="BK256"/>
  <c r="J256"/>
  <c r="J66"/>
  <c r="T256"/>
  <c r="R280"/>
  <c r="BK287"/>
  <c r="BK286"/>
  <c r="J286"/>
  <c r="J68"/>
  <c r="R287"/>
  <c r="R286"/>
  <c i="5" r="T252"/>
  <c r="T92"/>
  <c r="BK333"/>
  <c r="J333"/>
  <c r="J65"/>
  <c r="R333"/>
  <c r="BK356"/>
  <c r="J356"/>
  <c r="J66"/>
  <c r="T356"/>
  <c r="P392"/>
  <c r="R392"/>
  <c r="P419"/>
  <c r="P418"/>
  <c r="R419"/>
  <c r="R418"/>
  <c i="6" r="BK117"/>
  <c r="J117"/>
  <c r="J62"/>
  <c r="T117"/>
  <c r="T84"/>
  <c r="T83"/>
  <c r="T82"/>
  <c i="10" r="R83"/>
  <c r="R82"/>
  <c r="R81"/>
  <c i="2" r="BK334"/>
  <c r="J334"/>
  <c r="J62"/>
  <c r="T334"/>
  <c r="T88"/>
  <c r="T87"/>
  <c r="T86"/>
  <c r="P410"/>
  <c r="T410"/>
  <c r="R431"/>
  <c r="P477"/>
  <c i="3" r="BK314"/>
  <c r="J314"/>
  <c r="J62"/>
  <c r="P314"/>
  <c r="P91"/>
  <c r="P90"/>
  <c r="P89"/>
  <c i="1" r="AU56"/>
  <c i="3" r="P379"/>
  <c r="T379"/>
  <c r="R405"/>
  <c i="4" r="BK204"/>
  <c r="J204"/>
  <c r="J62"/>
  <c r="P204"/>
  <c r="P91"/>
  <c r="P90"/>
  <c r="P89"/>
  <c i="1" r="AU57"/>
  <c i="4" r="P246"/>
  <c r="T246"/>
  <c r="R256"/>
  <c r="P280"/>
  <c r="P287"/>
  <c r="P286"/>
  <c i="5" r="BK252"/>
  <c r="J252"/>
  <c r="J62"/>
  <c r="R252"/>
  <c r="R92"/>
  <c r="R91"/>
  <c r="R90"/>
  <c r="P333"/>
  <c r="T333"/>
  <c r="P356"/>
  <c r="R356"/>
  <c r="BK392"/>
  <c r="J392"/>
  <c r="J67"/>
  <c r="T392"/>
  <c r="BK419"/>
  <c r="J419"/>
  <c r="J70"/>
  <c r="T419"/>
  <c r="T418"/>
  <c i="6" r="P117"/>
  <c r="P84"/>
  <c r="P83"/>
  <c r="P82"/>
  <c i="1" r="AU59"/>
  <c i="6" r="R117"/>
  <c r="R84"/>
  <c r="R83"/>
  <c r="R82"/>
  <c i="7" r="BK116"/>
  <c r="J116"/>
  <c r="J62"/>
  <c r="T116"/>
  <c r="T84"/>
  <c r="T83"/>
  <c r="T82"/>
  <c i="8" r="BK106"/>
  <c r="J106"/>
  <c r="J62"/>
  <c i="10" r="T83"/>
  <c r="T82"/>
  <c r="T81"/>
  <c i="2" r="E48"/>
  <c r="BE209"/>
  <c r="BE211"/>
  <c r="BE214"/>
  <c r="BE226"/>
  <c r="BE236"/>
  <c r="BE243"/>
  <c r="BE247"/>
  <c r="BE310"/>
  <c r="BE312"/>
  <c r="BE324"/>
  <c r="BE336"/>
  <c r="BE392"/>
  <c r="BE393"/>
  <c r="BE399"/>
  <c r="BE408"/>
  <c r="BE411"/>
  <c r="BE417"/>
  <c r="BE423"/>
  <c r="BE437"/>
  <c r="BE444"/>
  <c r="BE452"/>
  <c r="BE464"/>
  <c r="BE469"/>
  <c r="BE478"/>
  <c r="BE480"/>
  <c r="BE482"/>
  <c i="3" r="E79"/>
  <c r="BE92"/>
  <c r="BE189"/>
  <c r="BE193"/>
  <c r="BE203"/>
  <c r="BE215"/>
  <c r="BE221"/>
  <c r="BE406"/>
  <c r="BE410"/>
  <c r="BE417"/>
  <c r="BE418"/>
  <c r="BE426"/>
  <c r="BE430"/>
  <c r="BE436"/>
  <c r="BE448"/>
  <c r="BE452"/>
  <c r="BE455"/>
  <c r="BK370"/>
  <c r="J370"/>
  <c r="J64"/>
  <c i="4" r="F55"/>
  <c r="BE92"/>
  <c r="BE138"/>
  <c r="BE146"/>
  <c r="BE162"/>
  <c r="BE164"/>
  <c r="BE168"/>
  <c r="BE197"/>
  <c r="BE206"/>
  <c r="BE224"/>
  <c r="BE232"/>
  <c r="BE243"/>
  <c r="BE254"/>
  <c r="BE255"/>
  <c r="BE258"/>
  <c r="BE260"/>
  <c r="BE263"/>
  <c r="BE264"/>
  <c r="BE267"/>
  <c r="BE283"/>
  <c r="BE288"/>
  <c i="5" r="BE93"/>
  <c r="BE150"/>
  <c r="BE207"/>
  <c r="BE210"/>
  <c r="BE212"/>
  <c r="BE214"/>
  <c r="BE222"/>
  <c r="BE227"/>
  <c r="BE244"/>
  <c r="BE318"/>
  <c r="BE322"/>
  <c r="BE330"/>
  <c r="BE336"/>
  <c r="BE348"/>
  <c r="BE354"/>
  <c r="BE361"/>
  <c r="BE368"/>
  <c r="BE372"/>
  <c r="BE373"/>
  <c r="BE379"/>
  <c r="BE403"/>
  <c r="BE412"/>
  <c r="BE417"/>
  <c i="7" r="BE97"/>
  <c r="BE108"/>
  <c r="BE111"/>
  <c i="8" r="J52"/>
  <c r="F55"/>
  <c r="E72"/>
  <c r="BE85"/>
  <c r="BE87"/>
  <c r="BE89"/>
  <c r="BE91"/>
  <c r="BE92"/>
  <c r="BE94"/>
  <c r="BE96"/>
  <c r="BE97"/>
  <c r="BE98"/>
  <c r="BE101"/>
  <c r="BE102"/>
  <c r="BE107"/>
  <c r="BE110"/>
  <c i="10" r="BE84"/>
  <c r="BE88"/>
  <c r="BE98"/>
  <c i="8" r="BE104"/>
  <c r="BK84"/>
  <c r="J84"/>
  <c r="J61"/>
  <c i="9" r="E48"/>
  <c r="J52"/>
  <c r="F55"/>
  <c r="BE85"/>
  <c r="BE87"/>
  <c r="BE89"/>
  <c r="BE91"/>
  <c r="BE92"/>
  <c r="BE94"/>
  <c r="BE95"/>
  <c r="BE96"/>
  <c r="BE97"/>
  <c r="BE98"/>
  <c r="BE101"/>
  <c r="BE102"/>
  <c r="BE104"/>
  <c r="BE107"/>
  <c r="BE110"/>
  <c r="BK84"/>
  <c r="J84"/>
  <c r="J61"/>
  <c i="10" r="E48"/>
  <c r="J52"/>
  <c r="F55"/>
  <c r="BE99"/>
  <c i="2" r="J52"/>
  <c r="F83"/>
  <c r="BE89"/>
  <c r="BE225"/>
  <c r="BE228"/>
  <c r="BE234"/>
  <c r="BE314"/>
  <c r="BE316"/>
  <c r="BE400"/>
  <c r="BE403"/>
  <c r="BE419"/>
  <c r="BE434"/>
  <c r="BE436"/>
  <c r="BE438"/>
  <c r="BE440"/>
  <c r="BE448"/>
  <c r="BE456"/>
  <c r="BK88"/>
  <c r="J88"/>
  <c r="J61"/>
  <c r="BK407"/>
  <c r="J407"/>
  <c r="J63"/>
  <c i="3" r="J83"/>
  <c r="F86"/>
  <c r="BE128"/>
  <c r="BE173"/>
  <c r="BE183"/>
  <c r="BE201"/>
  <c r="BE213"/>
  <c r="BE219"/>
  <c r="BE266"/>
  <c r="BE274"/>
  <c r="BE278"/>
  <c r="BE316"/>
  <c r="BE352"/>
  <c r="BE365"/>
  <c r="BE380"/>
  <c r="BE386"/>
  <c r="BE388"/>
  <c r="BE390"/>
  <c r="BE411"/>
  <c r="BE412"/>
  <c r="BE415"/>
  <c r="BE422"/>
  <c r="BE432"/>
  <c r="BE445"/>
  <c r="BE450"/>
  <c r="BE457"/>
  <c r="BK91"/>
  <c r="J91"/>
  <c r="J61"/>
  <c i="4" r="BE110"/>
  <c r="BE133"/>
  <c r="BE141"/>
  <c r="BE150"/>
  <c r="BE154"/>
  <c r="BE193"/>
  <c r="BE200"/>
  <c r="BE202"/>
  <c r="BE225"/>
  <c r="BE235"/>
  <c r="BE240"/>
  <c r="BE253"/>
  <c r="BE262"/>
  <c r="BE265"/>
  <c r="BE271"/>
  <c r="BE277"/>
  <c r="BK91"/>
  <c r="BK242"/>
  <c r="J242"/>
  <c r="J64"/>
  <c i="5" r="E48"/>
  <c r="J52"/>
  <c r="BE229"/>
  <c r="BE231"/>
  <c r="BE250"/>
  <c r="BE253"/>
  <c r="BE311"/>
  <c r="BE319"/>
  <c r="BE343"/>
  <c r="BE359"/>
  <c r="BE363"/>
  <c r="BE366"/>
  <c r="BE370"/>
  <c r="BE371"/>
  <c r="BE386"/>
  <c r="BE393"/>
  <c r="BE395"/>
  <c r="BK92"/>
  <c r="J92"/>
  <c r="J61"/>
  <c r="BK416"/>
  <c r="J416"/>
  <c r="J68"/>
  <c i="6" r="J52"/>
  <c r="F55"/>
  <c r="E72"/>
  <c r="BE87"/>
  <c r="BE92"/>
  <c r="BE93"/>
  <c r="BE95"/>
  <c r="BE97"/>
  <c r="BE100"/>
  <c r="BE104"/>
  <c r="BE105"/>
  <c r="BE108"/>
  <c r="BE109"/>
  <c r="BE113"/>
  <c r="BE115"/>
  <c r="BE118"/>
  <c r="BK84"/>
  <c r="J84"/>
  <c r="J61"/>
  <c i="7" r="E48"/>
  <c r="J52"/>
  <c r="BE87"/>
  <c r="BE92"/>
  <c r="BE98"/>
  <c r="BE99"/>
  <c r="BE100"/>
  <c r="BE104"/>
  <c r="BE105"/>
  <c r="BE112"/>
  <c r="BE117"/>
  <c r="BE120"/>
  <c i="8" r="BE95"/>
  <c i="10" r="BE93"/>
  <c r="BE96"/>
  <c r="BE97"/>
  <c i="2" r="BE145"/>
  <c r="BE216"/>
  <c r="BE230"/>
  <c r="BE238"/>
  <c r="BE245"/>
  <c r="BE335"/>
  <c r="BE396"/>
  <c r="BE405"/>
  <c r="BE421"/>
  <c r="BE425"/>
  <c r="BE432"/>
  <c r="BE433"/>
  <c r="BE435"/>
  <c r="BE460"/>
  <c r="BE467"/>
  <c i="3" r="BE168"/>
  <c r="BE170"/>
  <c r="BE175"/>
  <c r="BE185"/>
  <c r="BE211"/>
  <c r="BE217"/>
  <c r="BE276"/>
  <c r="BE315"/>
  <c r="BE353"/>
  <c r="BE356"/>
  <c r="BE359"/>
  <c r="BE360"/>
  <c r="BE363"/>
  <c r="BE368"/>
  <c r="BE371"/>
  <c r="BE392"/>
  <c r="BE413"/>
  <c r="BE416"/>
  <c r="BE428"/>
  <c r="BE434"/>
  <c r="BK367"/>
  <c r="J367"/>
  <c r="J63"/>
  <c i="4" r="E48"/>
  <c r="J52"/>
  <c r="BE136"/>
  <c r="BE148"/>
  <c r="BE158"/>
  <c r="BE160"/>
  <c r="BE195"/>
  <c r="BE205"/>
  <c r="BE228"/>
  <c r="BE231"/>
  <c r="BE237"/>
  <c r="BE247"/>
  <c r="BE257"/>
  <c r="BE259"/>
  <c r="BE269"/>
  <c r="BE281"/>
  <c r="BE285"/>
  <c r="BE289"/>
  <c r="BK239"/>
  <c r="J239"/>
  <c r="J63"/>
  <c i="5" r="F55"/>
  <c r="BE220"/>
  <c r="BE240"/>
  <c r="BE242"/>
  <c r="BE254"/>
  <c r="BE312"/>
  <c r="BE315"/>
  <c r="BE324"/>
  <c r="BE327"/>
  <c r="BE334"/>
  <c r="BE338"/>
  <c r="BE345"/>
  <c r="BE347"/>
  <c r="BE352"/>
  <c r="BE357"/>
  <c r="BE365"/>
  <c r="BE367"/>
  <c r="BE401"/>
  <c r="BE408"/>
  <c r="BE410"/>
  <c r="BE414"/>
  <c r="BE420"/>
  <c r="BE422"/>
  <c r="BK326"/>
  <c r="J326"/>
  <c r="J63"/>
  <c r="BK329"/>
  <c r="J329"/>
  <c r="J64"/>
  <c i="6" r="BE85"/>
  <c r="BE89"/>
  <c r="BE91"/>
  <c r="BE96"/>
  <c r="BE98"/>
  <c r="BE99"/>
  <c r="BE101"/>
  <c r="BE103"/>
  <c r="BE106"/>
  <c r="BE107"/>
  <c r="BE112"/>
  <c r="BE121"/>
  <c i="7" r="F55"/>
  <c r="BE85"/>
  <c r="BE89"/>
  <c r="BE91"/>
  <c r="BE93"/>
  <c r="BE95"/>
  <c r="BE96"/>
  <c r="BE102"/>
  <c r="BE103"/>
  <c r="BE106"/>
  <c r="BE107"/>
  <c r="BE114"/>
  <c r="BK84"/>
  <c r="J84"/>
  <c r="J61"/>
  <c r="J34"/>
  <c i="1" r="AW60"/>
  <c i="10" r="J34"/>
  <c i="1" r="AW63"/>
  <c i="5" r="J34"/>
  <c i="1" r="AW58"/>
  <c i="2" r="F34"/>
  <c i="1" r="BA55"/>
  <c i="5" r="F36"/>
  <c i="1" r="BC58"/>
  <c i="3" r="F36"/>
  <c i="1" r="BC56"/>
  <c i="9" r="F35"/>
  <c i="1" r="BB62"/>
  <c i="2" r="J34"/>
  <c i="1" r="AW55"/>
  <c i="6" r="J34"/>
  <c i="1" r="AW59"/>
  <c i="7" r="F34"/>
  <c i="1" r="BA60"/>
  <c i="9" r="F37"/>
  <c i="1" r="BD62"/>
  <c i="4" r="F34"/>
  <c i="1" r="BA57"/>
  <c i="7" r="F36"/>
  <c i="1" r="BC60"/>
  <c i="7" r="F37"/>
  <c i="1" r="BD60"/>
  <c i="4" r="F37"/>
  <c i="1" r="BD57"/>
  <c i="6" r="F37"/>
  <c i="1" r="BD59"/>
  <c i="10" r="F36"/>
  <c i="1" r="BC63"/>
  <c i="2" r="F35"/>
  <c i="1" r="BB55"/>
  <c i="4" r="F35"/>
  <c i="1" r="BB57"/>
  <c i="3" r="F37"/>
  <c i="1" r="BD56"/>
  <c i="8" r="J34"/>
  <c i="1" r="AW61"/>
  <c i="9" r="J34"/>
  <c i="1" r="AW62"/>
  <c i="2" r="F36"/>
  <c i="1" r="BC55"/>
  <c i="9" r="F34"/>
  <c i="1" r="BA62"/>
  <c i="10" r="F37"/>
  <c i="1" r="BD63"/>
  <c i="7" r="F35"/>
  <c i="1" r="BB60"/>
  <c i="4" r="F36"/>
  <c i="1" r="BC57"/>
  <c i="4" r="J34"/>
  <c i="1" r="AW57"/>
  <c i="6" r="F34"/>
  <c i="1" r="BA59"/>
  <c i="5" r="F35"/>
  <c i="1" r="BB58"/>
  <c i="8" r="F36"/>
  <c i="1" r="BC61"/>
  <c i="9" r="F36"/>
  <c i="1" r="BC62"/>
  <c i="5" r="F37"/>
  <c i="1" r="BD58"/>
  <c i="8" r="F34"/>
  <c i="1" r="BA61"/>
  <c i="8" r="F37"/>
  <c i="1" r="BD61"/>
  <c i="3" r="F34"/>
  <c i="1" r="BA56"/>
  <c i="8" r="F35"/>
  <c i="1" r="BB61"/>
  <c i="10" r="F34"/>
  <c i="1" r="BA63"/>
  <c i="6" r="F35"/>
  <c i="1" r="BB59"/>
  <c i="3" r="J34"/>
  <c i="1" r="AW56"/>
  <c i="3" r="F35"/>
  <c i="1" r="BB56"/>
  <c i="2" r="F37"/>
  <c i="1" r="BD55"/>
  <c i="10" r="F35"/>
  <c i="1" r="BB63"/>
  <c i="6" r="F36"/>
  <c i="1" r="BC59"/>
  <c i="5" r="F34"/>
  <c i="1" r="BA58"/>
  <c i="2" l="1" r="P87"/>
  <c r="P86"/>
  <c i="1" r="AU55"/>
  <c i="3" r="R90"/>
  <c r="R89"/>
  <c i="4" r="R90"/>
  <c r="R89"/>
  <c i="5" r="P91"/>
  <c r="P90"/>
  <c i="1" r="AU58"/>
  <c i="5" r="T91"/>
  <c r="T90"/>
  <c i="4" r="T90"/>
  <c r="T89"/>
  <c i="3" r="T90"/>
  <c r="T89"/>
  <c i="2" r="R87"/>
  <c r="R86"/>
  <c i="4" r="BK90"/>
  <c r="J90"/>
  <c r="J60"/>
  <c i="2" r="BK87"/>
  <c r="J87"/>
  <c r="J60"/>
  <c i="3" r="BK90"/>
  <c r="J90"/>
  <c r="J60"/>
  <c i="4" r="J91"/>
  <c r="J61"/>
  <c r="J287"/>
  <c r="J69"/>
  <c i="5" r="BK91"/>
  <c r="J91"/>
  <c r="J60"/>
  <c i="7" r="BK83"/>
  <c r="J83"/>
  <c r="J60"/>
  <c i="8" r="BK83"/>
  <c r="BK82"/>
  <c r="J82"/>
  <c r="J59"/>
  <c i="10" r="J83"/>
  <c r="J61"/>
  <c i="9" r="BK83"/>
  <c r="J83"/>
  <c r="J60"/>
  <c i="10" r="BK81"/>
  <c r="J81"/>
  <c r="J59"/>
  <c i="5" r="BK418"/>
  <c r="J418"/>
  <c r="J69"/>
  <c i="6" r="BK83"/>
  <c r="J83"/>
  <c r="J60"/>
  <c i="5" r="F33"/>
  <c i="1" r="AZ58"/>
  <c r="BC54"/>
  <c r="AY54"/>
  <c i="8" r="F33"/>
  <c i="1" r="AZ61"/>
  <c i="9" r="J33"/>
  <c i="1" r="AV62"/>
  <c r="AT62"/>
  <c i="4" r="F33"/>
  <c i="1" r="AZ57"/>
  <c i="7" r="J33"/>
  <c i="1" r="AV60"/>
  <c r="AT60"/>
  <c r="BB54"/>
  <c r="W31"/>
  <c i="4" r="J33"/>
  <c i="1" r="AV57"/>
  <c r="AT57"/>
  <c i="9" r="F33"/>
  <c i="1" r="AZ62"/>
  <c i="10" r="F33"/>
  <c i="1" r="AZ63"/>
  <c i="8" r="J33"/>
  <c i="1" r="AV61"/>
  <c r="AT61"/>
  <c i="10" r="J33"/>
  <c i="1" r="AV63"/>
  <c r="AT63"/>
  <c i="6" r="F33"/>
  <c i="1" r="AZ59"/>
  <c r="BD54"/>
  <c r="W33"/>
  <c i="3" r="J33"/>
  <c i="1" r="AV56"/>
  <c r="AT56"/>
  <c i="2" r="F33"/>
  <c i="1" r="AZ55"/>
  <c i="6" r="J33"/>
  <c i="1" r="AV59"/>
  <c r="AT59"/>
  <c i="3" r="F33"/>
  <c i="1" r="AZ56"/>
  <c i="2" r="J33"/>
  <c i="1" r="AV55"/>
  <c r="AT55"/>
  <c r="AU54"/>
  <c i="7" r="F33"/>
  <c i="1" r="AZ60"/>
  <c r="BA54"/>
  <c r="AW54"/>
  <c r="AK30"/>
  <c i="5" r="J33"/>
  <c i="1" r="AV58"/>
  <c r="AT58"/>
  <c i="2" l="1" r="BK86"/>
  <c r="J86"/>
  <c i="4" r="BK89"/>
  <c r="J89"/>
  <c r="J59"/>
  <c i="8" r="J83"/>
  <c r="J60"/>
  <c i="9" r="BK82"/>
  <c r="J82"/>
  <c r="J59"/>
  <c i="3" r="BK89"/>
  <c r="J89"/>
  <c r="J59"/>
  <c i="5" r="BK90"/>
  <c r="J90"/>
  <c i="6" r="BK82"/>
  <c r="J82"/>
  <c r="J59"/>
  <c i="7" r="BK82"/>
  <c r="J82"/>
  <c r="J59"/>
  <c i="2" r="J30"/>
  <c i="1" r="AG55"/>
  <c r="AN55"/>
  <c i="10" r="J30"/>
  <c i="1" r="AG63"/>
  <c r="AN63"/>
  <c i="5" r="J30"/>
  <c i="1" r="AG58"/>
  <c r="AN58"/>
  <c r="AZ54"/>
  <c r="AV54"/>
  <c r="AK29"/>
  <c r="W32"/>
  <c r="AX54"/>
  <c i="8" r="J30"/>
  <c i="1" r="AG61"/>
  <c r="AN61"/>
  <c r="W30"/>
  <c i="2" l="1" r="J59"/>
  <c i="5" r="J39"/>
  <c r="J59"/>
  <c i="2" r="J39"/>
  <c i="8" r="J39"/>
  <c i="10" r="J39"/>
  <c i="1" r="AT54"/>
  <c i="4" r="J30"/>
  <c i="1" r="AG57"/>
  <c r="AN57"/>
  <c i="7" r="J30"/>
  <c i="1" r="AG60"/>
  <c r="AN60"/>
  <c i="6" r="J30"/>
  <c i="1" r="AG59"/>
  <c r="AN59"/>
  <c i="9" r="J30"/>
  <c i="1" r="AG62"/>
  <c r="AN62"/>
  <c r="W29"/>
  <c i="3" r="J30"/>
  <c i="1" r="AG56"/>
  <c r="AN56"/>
  <c i="9" l="1" r="J39"/>
  <c i="4" r="J39"/>
  <c i="6" r="J39"/>
  <c i="3" r="J39"/>
  <c i="7" r="J39"/>
  <c i="1" r="AG54"/>
  <c r="AK26"/>
  <c r="AK35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<sst xmlns="http://schemas.openxmlformats.org/spreadsheetml/2006/main">
  <si>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</si>
  <si>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</si>
  <si>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</si>
  <si>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</si>
  <si>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</si>
  <si>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{88419fa0-cb7e-40b5-a554-b07e56104341}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</si>
  <si>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</si>
  <si>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</si>
  <si>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</si>
  <si>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</si>
  <si>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</si>
  <si>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</si>
  <si>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</si>
  <si>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</si>
  <si>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PK-18-4001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</si>
  <si>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</si>
  <si>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</si>
  <si>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Realizace společných zařízení, k.ú. Klášterec nad Orlicí</t>
  </si>
  <si>
    <t>KSO:</t>
  </si>
  <si>
    <t>822 29</t>
  </si>
  <si>
    <t>CC-CZ:</t>
  </si>
  <si>
    <t>21121</t>
  </si>
  <si>
    <t>Místo:</t>
  </si>
  <si>
    <t>Klášterec nad Orlicí</t>
  </si>
  <si>
    <t>Datum:</t>
  </si>
  <si>
    <t>25. 12. 2020</t>
  </si>
  <si>
    <t>Zadavatel:</t>
  </si>
  <si>
    <t>IČ:</t>
  </si>
  <si>
    <t>012 12 774</t>
  </si>
  <si>
    <t>ČR, Státní pozemkový úřad pro Pardubický kraj</t>
  </si>
  <si>
    <t>DIČ:</t>
  </si>
  <si>
    <t/>
  </si>
  <si>
    <t>Uchazeč:</t>
  </si>
  <si>
    <t>Vyplň údaj</t>
  </si>
  <si>
    <t>Projektant:</t>
  </si>
  <si>
    <t>274 82 456</t>
  </si>
  <si>
    <t>PK Adamec, s.r.o., Komenského 42, 56151 Letohrad</t>
  </si>
  <si>
    <t>True</t>
  </si>
  <si>
    <t>Zpracovatel:</t>
  </si>
  <si>
    <t>Adamec Jiří, tel. 608 878 955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</si>
  <si>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</si>
  <si>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</si>
  <si>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</si>
  <si>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</si>
  <si>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</si>
  <si>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</si>
  <si>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</si>
  <si>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</si>
  <si>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</si>
  <si>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</si>
  <si>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</si>
  <si>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</si>
  <si>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</si>
  <si>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</si>
  <si>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</si>
  <si>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</si>
  <si>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</si>
  <si>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</si>
  <si>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</si>
  <si>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</si>
  <si>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</si>
  <si>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</si>
  <si>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</si>
  <si>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</si>
  <si>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</si>
  <si>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</si>
  <si>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</si>
  <si>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</si>
  <si>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</si>
  <si>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</si>
  <si>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</si>
  <si>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</si>
  <si>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</si>
  <si>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</si>
  <si>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</si>
  <si>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</si>
  <si>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</si>
  <si>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</si>
  <si>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</si>
  <si>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</si>
  <si>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</si>
  <si>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 101</t>
  </si>
  <si>
    <t>Polní cesta C 35, typ A - v části Zadní Dvůr</t>
  </si>
  <si>
    <t>STA</t>
  </si>
  <si>
    <t>1</t>
  </si>
  <si>
    <t>{c4777484-90e1-44ec-9353-469432145eb0}</t>
  </si>
  <si>
    <t>2</t>
  </si>
  <si>
    <t>SO 102</t>
  </si>
  <si>
    <t>Polní cesta C 49, typ B - v části Přední Důl a mezi brodem a č.ev.61</t>
  </si>
  <si>
    <t>{63743f8e-1de1-4f21-8513-ebc6986c608c}</t>
  </si>
  <si>
    <t>SO 103</t>
  </si>
  <si>
    <t>Polní cesta C 51, typ B - v části Lhotka</t>
  </si>
  <si>
    <t>{5bc32809-cb4c-4c58-a890-02288cdc6dab}</t>
  </si>
  <si>
    <t>SO 107</t>
  </si>
  <si>
    <t>Polní cesta C 72, typ A - v části Nad kasárnami</t>
  </si>
  <si>
    <t>{a01e8b40-e80b-456d-8883-69bed2734ec0}</t>
  </si>
  <si>
    <t>SO 801</t>
  </si>
  <si>
    <t>Polní cesta C 35a - typ A, v části Zadní důl - náhradní výsadba</t>
  </si>
  <si>
    <t>{e6d23579-f7f7-420f-a73f-c653c38d0560}</t>
  </si>
  <si>
    <t>SO 802</t>
  </si>
  <si>
    <t xml:space="preserve">Polní cesta  C 49 - typ B,  v části Přední důl - náhradní výsadba</t>
  </si>
  <si>
    <t>{ad3914f8-2ce6-4ead-bb87-94047f7db4d1}</t>
  </si>
  <si>
    <t>SO 803</t>
  </si>
  <si>
    <t>Polní cesta C 51 - typ B, v části Lhotka - náhradní výsadba</t>
  </si>
  <si>
    <t>{fdfab305-56c5-4264-b2d2-ee9a3542a8bf}</t>
  </si>
  <si>
    <t>SO 807</t>
  </si>
  <si>
    <t>Polní cesta C 72, typ A, v části Nad kasárnami - náhradní výsadba</t>
  </si>
  <si>
    <t>{8f662160-e71c-428f-bd05-7e9c07f8f584}</t>
  </si>
  <si>
    <t>SO 901</t>
  </si>
  <si>
    <t>ostatní náklady</t>
  </si>
  <si>
    <t>{4b3b0117-944c-433b-b6db-39b250245f2d}</t>
  </si>
  <si>
    <t>KRYCÍ LIST SOUPISU PRACÍ</t>
  </si>
  <si>
    <t>Objekt:</t>
  </si>
  <si>
    <t>SO 101 - Polní cesta C 35, typ A - v části Zadní Dvůr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</si>
  <si>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</si>
  <si>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</si>
  <si>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</si>
  <si>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</si>
  <si>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</si>
  <si>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</si>
  <si>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  18 - Zemní práce - povrchové úpravy terénu</t>
  </si>
  <si>
    <t xml:space="preserve">    2 - Zakládání</t>
  </si>
  <si>
    <t xml:space="preserve">    5 - Komunikace</t>
  </si>
  <si>
    <t xml:space="preserve">    9 - Ostatní konstrukce a práce-bourání</t>
  </si>
  <si>
    <t xml:space="preserve">    997 - Přesun sutě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</si>
  <si>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</si>
  <si>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</si>
  <si>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</si>
  <si>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</si>
  <si>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</si>
  <si>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</si>
  <si>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</si>
  <si>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</si>
  <si>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</si>
  <si>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</si>
  <si>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</si>
  <si>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</si>
  <si>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</si>
  <si>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</si>
  <si>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</si>
  <si>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</si>
  <si>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</si>
  <si>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</si>
  <si>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121103111</t>
  </si>
  <si>
    <t>Skrývka zemin schopných zúrodnění v rovině a ve sklonu do 1:5</t>
  </si>
  <si>
    <t>m3</t>
  </si>
  <si>
    <t>CS ÚRS 2020 01</t>
  </si>
  <si>
    <t>4</t>
  </si>
  <si>
    <t>-1595341718</t>
  </si>
  <si>
    <t>VV</t>
  </si>
  <si>
    <t>skrývka zeminy</t>
  </si>
  <si>
    <t xml:space="preserve">"km 0,000"                (12,5 + 0)   *  (0,6+0,8)*0,15</t>
  </si>
  <si>
    <t xml:space="preserve">"km 0,025"               (12,5 + 12,5)  * (0,6+0,8)*0,15</t>
  </si>
  <si>
    <t xml:space="preserve">"km 0,050"                (12,5 + 12,5)  * (0,8+1,2)*0,15</t>
  </si>
  <si>
    <t xml:space="preserve">"km 0,075"                (12,5 + 12,5)  * (0,8+0,5)*0,15</t>
  </si>
  <si>
    <t xml:space="preserve">"km 0,100"                (12,5 + 12,5)  * (1,0+0,8)*0,15</t>
  </si>
  <si>
    <t xml:space="preserve">"km 0,125"                (12,5 + 12,5)  * (0,8 + 0,8)*0,15</t>
  </si>
  <si>
    <t xml:space="preserve">"km 0,150"                (12,5 + 12,5)  * (1,2+0,8)*0,15</t>
  </si>
  <si>
    <t xml:space="preserve">"km 0,175"                (12,5 + 12,5)  * (0,6+1,6)*0,15</t>
  </si>
  <si>
    <t xml:space="preserve">"km 0,200"                (12,5 + 12,5)  * (0,3+1,2)*0,15</t>
  </si>
  <si>
    <t xml:space="preserve">"km 0,225"                (12,5 + 12,5)  * (0,6 +0,75)*0,15</t>
  </si>
  <si>
    <t xml:space="preserve">"km 0,250"                (12,5 + 12,5)  * (0,75+3,3)*0,15</t>
  </si>
  <si>
    <t xml:space="preserve">"km 0,275"                (12,5 + 12,5)  * (0,5+1,3)*0,15</t>
  </si>
  <si>
    <t xml:space="preserve">"km 0,300"                (12,5 + 12,5)  *(0,75+1,7)*0,15</t>
  </si>
  <si>
    <t xml:space="preserve">"km 0,325"                (12,5 + 12,5)  *(4,7+0,8)*0,15</t>
  </si>
  <si>
    <t xml:space="preserve">"km 0,350"                (12,5 + 12,5)  * (1,1+0,6)*0,15</t>
  </si>
  <si>
    <t xml:space="preserve">"km 0,375"                (12,5 + 12,5)  * (1,2+0,6)*0,15</t>
  </si>
  <si>
    <t xml:space="preserve">"km 0,400"                (12,5 + 12,5)  * (0,8+0,4)*0,15</t>
  </si>
  <si>
    <t xml:space="preserve">"km 0,425"                (12,5 + 12,5)  * (0,6+3,5+0,3)*0,15</t>
  </si>
  <si>
    <t xml:space="preserve">"km 0,450"                (12,5 + 12,5)  * (1,1+1,0)*0,15</t>
  </si>
  <si>
    <t xml:space="preserve">"km 0,475"                (12,5 + 12,5)  * (0,4+1,4)*0,15</t>
  </si>
  <si>
    <t xml:space="preserve">"km 0,500"                (12,5 + 12,5)  * (1,0+0,8)*0,15</t>
  </si>
  <si>
    <t xml:space="preserve">"km 0,525"                (12,5 + 12,5)  * (0,4+0,8)*0,15</t>
  </si>
  <si>
    <t xml:space="preserve">"km 0,550"                (12,5 + 15,0)  * (0,9+0,8)*0,15</t>
  </si>
  <si>
    <t xml:space="preserve">"km 0,580"                (15,0 + 8,5)  *  (1,5+4,9)*0,15</t>
  </si>
  <si>
    <t xml:space="preserve">"km 0,597"                (8,5 + 9,5)  *   (3,0+4,0)*0,15</t>
  </si>
  <si>
    <t xml:space="preserve">"km 0,616"                (9,5 + 14,5)  * (1,9+1,2)*0,15</t>
  </si>
  <si>
    <t xml:space="preserve">"km 0,645"                (14,5 + 15,0)  * (1,4+1,0)*0,15</t>
  </si>
  <si>
    <t xml:space="preserve">"km 0,675"                (15,0 + 12,5)  * (0,75+1,1)*0,15</t>
  </si>
  <si>
    <t xml:space="preserve">"km 0,700"                (12,5 + 12,5)  * (1,75+0,9)*0,15</t>
  </si>
  <si>
    <t xml:space="preserve">"km 0,725"                (12,5 + 12,5)  * (1,2+0,9)*0,15</t>
  </si>
  <si>
    <t xml:space="preserve">"km 0,750"                (12,5 + 12,5)  * (1,8+0,5) *0,15</t>
  </si>
  <si>
    <t xml:space="preserve">"km 0,775"                (12,5 + 14,415)  * (2,0+3,5)*0,15</t>
  </si>
  <si>
    <t xml:space="preserve">"km 0,80383"           (14,415 + 13,085)  * (2,0+2,4)*0,15</t>
  </si>
  <si>
    <t xml:space="preserve">"km 0,830"               (13,085 + 15,0)  * (1,1+2,7)*0,15</t>
  </si>
  <si>
    <t xml:space="preserve">"km 0,860"               (15,0 + 12,5)  * (2,0+1,8)*0,15</t>
  </si>
  <si>
    <t xml:space="preserve">"km 0,885"               (12,5+15,0)  * (1,2+0,8)*0,15</t>
  </si>
  <si>
    <t xml:space="preserve">"km 0,915"               (15,0+12,5)  * (2,8+0,5)*0,15</t>
  </si>
  <si>
    <t xml:space="preserve">"km 0,940"               (12,5+12,5)  * (1,8+0,5)*0,15</t>
  </si>
  <si>
    <t xml:space="preserve">"km 0,965"               (12,5+10,0)  * (1,4+0,2)*0,15</t>
  </si>
  <si>
    <t xml:space="preserve">"km 0,985"               (10,0+  9,0)  * (1,0+0,8)*0,15</t>
  </si>
  <si>
    <t xml:space="preserve">"km 1,003"               (9,0+   8,5)  * (4,2+4,0)*0,15</t>
  </si>
  <si>
    <t xml:space="preserve">"km 1,020"               (8,5 + 10,0)  * (3,8+0,2)*0,15</t>
  </si>
  <si>
    <t xml:space="preserve">"km 1,040"               (10,0 + 12,5)  * (3,8+1,6)*0,15</t>
  </si>
  <si>
    <t xml:space="preserve">"km 1,065"               (12,5 + 12,5)  * (1,8+0,2)*0,15</t>
  </si>
  <si>
    <t xml:space="preserve">"km 1,090"               (12,5 + 12,5)  * (1,6+0,2)*0,15</t>
  </si>
  <si>
    <t xml:space="preserve">"km 1,115"               (12,5 + 15,0)  * (1,2+0,6)*0,15</t>
  </si>
  <si>
    <t xml:space="preserve">"km 1,145"               (15,0 + 15,0)  * (1,3+0,1)*0,15</t>
  </si>
  <si>
    <t xml:space="preserve">"km 1,175"               (15,0 + 15,0)  * (1,6+0)*0,15</t>
  </si>
  <si>
    <t xml:space="preserve">"km 1,205"               (15,0 + 12,5)  * (1,2+0,3)*0,15</t>
  </si>
  <si>
    <t xml:space="preserve">"km 1,230"               (12,5 + 12,5)  * (1,4+0)*0,15</t>
  </si>
  <si>
    <t xml:space="preserve">"km 1,255"               (12,5 + 10,0)  * (1,3+0,2)*0,15</t>
  </si>
  <si>
    <t xml:space="preserve">"km 1,275"               (10,0 + 8,0)  * (1,0+1,5)*0,15</t>
  </si>
  <si>
    <t xml:space="preserve">"km 1,291"               (8,0)  * (0,9+1,8)*0,15</t>
  </si>
  <si>
    <t>Součet</t>
  </si>
  <si>
    <t>122151106</t>
  </si>
  <si>
    <t>Odkopávky a prokopávky nezapažené strojně v hornině třídy těžitelnosti I skupiny 1 a 2 přes 1 000 do 5 000 m3</t>
  </si>
  <si>
    <t>1642443373</t>
  </si>
  <si>
    <t xml:space="preserve">odkopávky </t>
  </si>
  <si>
    <t xml:space="preserve">"km 0,000"                (12,5 + 0)   *0,79 </t>
  </si>
  <si>
    <t xml:space="preserve">"km 0,025"               (12,5 + 12,5)  * 0,27</t>
  </si>
  <si>
    <t xml:space="preserve">"km 0,050"                (12,5 + 12,5)  * 0,04</t>
  </si>
  <si>
    <t xml:space="preserve">"km 0,075"                (12,5 + 12,5)  * 0,03</t>
  </si>
  <si>
    <t xml:space="preserve">"km 0,100"                (12,5 + 12,5)  * 0,10</t>
  </si>
  <si>
    <t xml:space="preserve">"km 0,125"                (12,5 + 12,5)  * 0,01</t>
  </si>
  <si>
    <t xml:space="preserve">"km 0,150"                (12,5 + 12,5)  * 0,02</t>
  </si>
  <si>
    <t xml:space="preserve">"km 0,175"                (12,5 + 12,5)  * 0,03</t>
  </si>
  <si>
    <t xml:space="preserve">"km 0,200"                (12,5 + 12,5)  * 0,32</t>
  </si>
  <si>
    <t xml:space="preserve">"km 0,225"                (12,5 + 12,5)  * 0,02</t>
  </si>
  <si>
    <t xml:space="preserve">"km 0,250"                (12,5 + 12,5)  * 0,45</t>
  </si>
  <si>
    <t xml:space="preserve">"km 0,275"                (12,5 + 12,5)  * 0,00</t>
  </si>
  <si>
    <t xml:space="preserve">"km 0,300"                (12,5 + 12,5)  * 0,01</t>
  </si>
  <si>
    <t xml:space="preserve">"km 0,325"                (12,5 + 12,5)  * 1,13</t>
  </si>
  <si>
    <t xml:space="preserve">"km 0,350"                (12,5 + 12,5)  * 0,05</t>
  </si>
  <si>
    <t xml:space="preserve">"km 0,375"                (12,5 + 12,5)  * 0,05</t>
  </si>
  <si>
    <t xml:space="preserve">"km 0,400"                (12,5 + 12,5)  * 0,05</t>
  </si>
  <si>
    <t xml:space="preserve">"km 0,425"                (12,5 + 12,5)  * 0,32</t>
  </si>
  <si>
    <t xml:space="preserve">"km 0,450"                (12,5 + 12,5)  * 0,0</t>
  </si>
  <si>
    <t xml:space="preserve">"km 0,475"                (12,5 + 12,5)  * 0,0</t>
  </si>
  <si>
    <t xml:space="preserve">"km 0,500"                (12,5 + 12,5)  * 0,05</t>
  </si>
  <si>
    <t xml:space="preserve">"km 0,525"                (12,5 + 12,5)  * 0,29</t>
  </si>
  <si>
    <t xml:space="preserve">"km 0,550"                (12,5 + 15,0)  * 0,08</t>
  </si>
  <si>
    <t xml:space="preserve">"km 0,580"                (15,0 + 8,5)  * 0,44</t>
  </si>
  <si>
    <t xml:space="preserve">"km 0,597"                (8,5 + 9,5)  * 0,82</t>
  </si>
  <si>
    <t xml:space="preserve">"km 0,616"                (9,5 + 14,5)  * 0,10</t>
  </si>
  <si>
    <t xml:space="preserve">"km 0,645"                (14,5 + 15,0)  * 0,08</t>
  </si>
  <si>
    <t xml:space="preserve">"km 0,675"                (15,0 + 12,5)  * 0,10</t>
  </si>
  <si>
    <t xml:space="preserve">"km 0,700"                (12,5 + 12,5)  * 0,10</t>
  </si>
  <si>
    <t xml:space="preserve">"km 0,725"                (12,5 + 12,5)  * 0,09</t>
  </si>
  <si>
    <t xml:space="preserve">"km 0,750"                (12,5 + 12,5)  * 0,57</t>
  </si>
  <si>
    <t xml:space="preserve">"km 0,775"                (12,5 + 14,415)  * 0,06</t>
  </si>
  <si>
    <t xml:space="preserve">"km 0,80383"           (14,415 + 13,085)  * 3,6</t>
  </si>
  <si>
    <t xml:space="preserve">"km 0,830"               (13,085 + 15,0)  * 0,29</t>
  </si>
  <si>
    <t xml:space="preserve">"km 0,860"               (15,0 + 12,5)  * 0,10</t>
  </si>
  <si>
    <t xml:space="preserve">"km 0,885"               (12,5+15,0)  * 0,00</t>
  </si>
  <si>
    <t xml:space="preserve">"km 0,915"               (15,0+12,5)  * 0,35</t>
  </si>
  <si>
    <t xml:space="preserve">"km 0,940"               (12,5+12,5)  * 0,27</t>
  </si>
  <si>
    <t xml:space="preserve">"km 0,965"               (12,5+10,0)  * 0,03</t>
  </si>
  <si>
    <t xml:space="preserve">"km 0,985"               (10,0+  9,0)  * 0,00</t>
  </si>
  <si>
    <t xml:space="preserve">"km 1,003"               (9,0+   8,5)  * 1,18</t>
  </si>
  <si>
    <t xml:space="preserve">"km 1,020"               (8,5 + 10,0)  * 0,56</t>
  </si>
  <si>
    <t xml:space="preserve">"km 1,040"               (10,0 + 12,5)  * 1,99</t>
  </si>
  <si>
    <t xml:space="preserve">"km 1,065"               (12,5 + 12,5)  * 0,17</t>
  </si>
  <si>
    <t xml:space="preserve">"km 1,090"               (12,5 + 12,5)  * 0,02</t>
  </si>
  <si>
    <t xml:space="preserve">"km 1,115"               (12,5 + 15,0)  * 0,01</t>
  </si>
  <si>
    <t xml:space="preserve">"km 1,145"               (15,0 + 15,0)  * 0,22</t>
  </si>
  <si>
    <t xml:space="preserve">"km 1,175"               (15,0 + 15,0)  * 0,08</t>
  </si>
  <si>
    <t xml:space="preserve">"km 1,205"               (15,0 + 12,5)  * 0,07</t>
  </si>
  <si>
    <t xml:space="preserve">"km 1,230"               (12,5 + 12,5)  * 0,05</t>
  </si>
  <si>
    <t xml:space="preserve">"km 1,255"               (12,5 + 10,0)  * 0,14</t>
  </si>
  <si>
    <t xml:space="preserve">"km 1,275"               (10,0 + 8,0)  * 0,00</t>
  </si>
  <si>
    <t xml:space="preserve">"km 1,291"               (8,0)  * 0,36</t>
  </si>
  <si>
    <t>Mezisoučet</t>
  </si>
  <si>
    <t>3</t>
  </si>
  <si>
    <t xml:space="preserve">"- I skupina 3"         - 372,260*0,5</t>
  </si>
  <si>
    <t>Odkopávky pro výměnu zeminy</t>
  </si>
  <si>
    <t>1153,59</t>
  </si>
  <si>
    <t xml:space="preserve">"-I skup 3"              - 1153,59 *0,5</t>
  </si>
  <si>
    <t>186,13 + 576,795</t>
  </si>
  <si>
    <t>122251106</t>
  </si>
  <si>
    <t>Odkopávky a prokopávky nezapažené strojně v hornině třídy těžitelnosti I skupiny 3 přes 1 000 do 5 000 m3</t>
  </si>
  <si>
    <t>1250592557</t>
  </si>
  <si>
    <t xml:space="preserve">"odkopávky+ výměna"                     186,13+576,795</t>
  </si>
  <si>
    <t>131203102</t>
  </si>
  <si>
    <t>Hloubení zapažených i nezapažených jam ručním nebo pneumatickým nářadím s urovnáním dna do předepsaného profilu a spádu v horninách tř. 3 nesoudržných</t>
  </si>
  <si>
    <t>-629465866</t>
  </si>
  <si>
    <t>patky pro značky-vrtané DN 400 mm</t>
  </si>
  <si>
    <t xml:space="preserve">(0,1256*0,8)*  2</t>
  </si>
  <si>
    <t>5</t>
  </si>
  <si>
    <t>131203109</t>
  </si>
  <si>
    <t>Hloubení zapažených i nezapažených jam ručním nebo pneumatickým nářadím s urovnáním dna do předepsaného profilu a spádu v horninách tř. 3 Příplatek k cenám za lepivost horniny tř. 3</t>
  </si>
  <si>
    <t>-535494717</t>
  </si>
  <si>
    <t>0,201 * 0,5</t>
  </si>
  <si>
    <t>6</t>
  </si>
  <si>
    <t>132151104</t>
  </si>
  <si>
    <t>Hloubení nezapažených rýh šířky do 800 mm strojně s urovnáním dna do předepsaného profilu a spádu v hornině třídy těžitelnosti I skupiny 1 a 2 přes 100 m3</t>
  </si>
  <si>
    <t>1755737865</t>
  </si>
  <si>
    <t>zasakovací rýhy</t>
  </si>
  <si>
    <t xml:space="preserve">"km 0,00-063"                   ((0,5+0,3)/2*0,7) * 630</t>
  </si>
  <si>
    <t xml:space="preserve">"km 0,79-1,011"                ((0,5+0,3)/2*0,7) * 221</t>
  </si>
  <si>
    <t xml:space="preserve">"km 1,0111-1,062"           ((0,5+0,3)/2*0,7) *   51</t>
  </si>
  <si>
    <t xml:space="preserve">"km 1,062- 1,291"                ((0,5+0,3)/2*0,7) * 229</t>
  </si>
  <si>
    <t xml:space="preserve">"- skup 3"                            -316,68 *0,5</t>
  </si>
  <si>
    <t>7</t>
  </si>
  <si>
    <t>132251104</t>
  </si>
  <si>
    <t>Hloubení nezapažených rýh šířky do 800 mm strojně s urovnáním dna do předepsaného profilu a spádu v hornině třídy těžitelnosti I skupiny 3 přes 100 m3</t>
  </si>
  <si>
    <t>848983291</t>
  </si>
  <si>
    <t>8</t>
  </si>
  <si>
    <t>162301101</t>
  </si>
  <si>
    <t>Vodorovné přemístění výkopku nebo sypaniny po suchu na obvyklém dopravním prostředku, bez naložení výkopku, avšak se složením bez rozhrnutí z horniny tř. 1 až 4 na vzdálenost přes 50 do 500 m</t>
  </si>
  <si>
    <t>-2094592617</t>
  </si>
  <si>
    <t xml:space="preserve">"ornice tam a zpět"                                  (1952*0,2)  *2        </t>
  </si>
  <si>
    <t>9</t>
  </si>
  <si>
    <t>162751113</t>
  </si>
  <si>
    <t>Vodorovné přemístění výkopku nebo sypaniny po suchu na obvyklém dopravním prostředku, bez naložení výkopku, avšak se složením bez rozhrnutí z horniny třídy těžitelnosti I skupiny 1 až 3 na vzdálenost přes 5 000 do 6 000 m</t>
  </si>
  <si>
    <t>-1154956366</t>
  </si>
  <si>
    <t xml:space="preserve">"odvoz zbylá ornice na skládku obce"         501,083-292,87</t>
  </si>
  <si>
    <t>10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</si>
  <si>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</si>
  <si>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</si>
  <si>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-732950686</t>
  </si>
  <si>
    <t xml:space="preserve">"odkopávky"            (260+576,795) + (111,678+576,795)</t>
  </si>
  <si>
    <t xml:space="preserve">"rýhy"                          (158,34+158,36)</t>
  </si>
  <si>
    <t>11</t>
  </si>
  <si>
    <t>162751119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</si>
  <si>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</si>
  <si>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352021738</t>
  </si>
  <si>
    <t>1841,968 *5</t>
  </si>
  <si>
    <t>12</t>
  </si>
  <si>
    <t>167101102</t>
  </si>
  <si>
    <t>Nakládání, skládání a překládání neulehlého výkopku nebo sypaniny nakládání, množství přes 100 m3, z hornin tř. 1 až 4</t>
  </si>
  <si>
    <t>-1593744592</t>
  </si>
  <si>
    <t xml:space="preserve">"ornice zpět"                          1952,455*0,2</t>
  </si>
  <si>
    <t>13</t>
  </si>
  <si>
    <t>171152111</t>
  </si>
  <si>
    <t>Uložení sypaniny do zhutněných násypů pro silnice, dálnice a letiště s rozprostřením sypaniny ve vrstvách, s hrubým urovnáním a uzavřením povrchu násypu z hornin nesoudržných sypkých v aktivní zóně</t>
  </si>
  <si>
    <t>-1145709432</t>
  </si>
  <si>
    <t>násypy kom</t>
  </si>
  <si>
    <t xml:space="preserve">"km 0,775"                (12,5 + 14,415)  * 0,96</t>
  </si>
  <si>
    <t xml:space="preserve">"km 0,915"               (15,0+12,5)  * 0,13</t>
  </si>
  <si>
    <t>14</t>
  </si>
  <si>
    <t>M</t>
  </si>
  <si>
    <t>58331200</t>
  </si>
  <si>
    <t>štěrkopísek netříděný zásypový</t>
  </si>
  <si>
    <t>t</t>
  </si>
  <si>
    <t>861628470</t>
  </si>
  <si>
    <t>29,419*1,8</t>
  </si>
  <si>
    <t>171201231</t>
  </si>
  <si>
    <t>Poplatek za uložení stavebního odpadu na recyklační skládce (skládkovné) zeminy a kamení zatříděného do Katalogu odpadů pod kódem 17 05 04</t>
  </si>
  <si>
    <t>-697341959</t>
  </si>
  <si>
    <t xml:space="preserve">1841,968  *1,8</t>
  </si>
  <si>
    <t>16</t>
  </si>
  <si>
    <t>174101101</t>
  </si>
  <si>
    <t>Zásyp sypaninou z jakékoliv horniny strojně s uložením výkopku ve vrstvách se zhutněním jam, šachet, rýh nebo kolem objektů v těchto vykopávkách</t>
  </si>
  <si>
    <t>455898093</t>
  </si>
  <si>
    <t>výměna zeminy</t>
  </si>
  <si>
    <t xml:space="preserve">"km 0,000"                (12,5 + 0)      * 1,19 </t>
  </si>
  <si>
    <t xml:space="preserve">"km 0,025"               (12,5 + 12,5)  * 1,19</t>
  </si>
  <si>
    <t xml:space="preserve">"km 0,050"                (12,5 + 12,5)  * 0,62</t>
  </si>
  <si>
    <t xml:space="preserve">"km 0,075"                (12,5 + 12,5)  * 0,19</t>
  </si>
  <si>
    <t xml:space="preserve">"km 0,100"                (12,5 + 12,5)  * 0,51</t>
  </si>
  <si>
    <t xml:space="preserve">"km 0,125"                (12,5 + 12,5)  * 0,50</t>
  </si>
  <si>
    <t xml:space="preserve">"km 0,150"                (12,5 + 12,5)  * 0,60</t>
  </si>
  <si>
    <t xml:space="preserve">"km 0,175"                (12,5 + 12,5)  * 0,65</t>
  </si>
  <si>
    <t xml:space="preserve">"km 0,200"                (12,5 + 12,5)  * 1,19</t>
  </si>
  <si>
    <t xml:space="preserve">"km 0,225"                (12,5 + 12,5)  * 0,25</t>
  </si>
  <si>
    <t xml:space="preserve">"km 0,250"                (12,5 + 12,5)  * 0,96</t>
  </si>
  <si>
    <t xml:space="preserve">"km 0,275"                (12,5 + 12,5)  * 0,56</t>
  </si>
  <si>
    <t xml:space="preserve">"km 0,300"                (12,5 + 12,5)  * 0,73</t>
  </si>
  <si>
    <t xml:space="preserve">"km 0,325"                (12,5 + 12,5)  * 1,63</t>
  </si>
  <si>
    <t xml:space="preserve">"km 0,350"                (12,5 + 12,5)  * 0,51</t>
  </si>
  <si>
    <t xml:space="preserve">"km 0,375"                (12,5 + 12,5)  * 0,55</t>
  </si>
  <si>
    <t xml:space="preserve">"km 0,400"                (12,5 + 12,5)  * 0,38</t>
  </si>
  <si>
    <t xml:space="preserve">"km 0,425"                (12,5 + 12,5)  * 2,44</t>
  </si>
  <si>
    <t xml:space="preserve">"km 0,450"                (12,5 + 12,5)  * 0,63</t>
  </si>
  <si>
    <t xml:space="preserve">"km 0,475"                (12,5 + 12,5)  * 0,49</t>
  </si>
  <si>
    <t xml:space="preserve">"km 0,500"                (12,5 + 12,5)  * 0,57</t>
  </si>
  <si>
    <t xml:space="preserve">"km 0,525"                (12,5 + 12,5)  * 1,19</t>
  </si>
  <si>
    <t xml:space="preserve">"km 0,550"                (12,5 + 15,0)  * 0,54</t>
  </si>
  <si>
    <t xml:space="preserve">"km 0,580"                (15,0 + 8,5)  * 2,67</t>
  </si>
  <si>
    <t xml:space="preserve">"km 0,597"                (8,5 + 9,5)  * 1,66</t>
  </si>
  <si>
    <t xml:space="preserve">"km 0,616"                (9,5 + 14,5)  * 0,93</t>
  </si>
  <si>
    <t xml:space="preserve">"km 0,645"                (14,5 + 15,0)  * 0,48</t>
  </si>
  <si>
    <t xml:space="preserve">"km 0,675"                (15,0 + 12,5)  * 0,55</t>
  </si>
  <si>
    <t xml:space="preserve">"km 0,700"                (12,5 + 12,5)  * 0,62</t>
  </si>
  <si>
    <t xml:space="preserve">"km 0,725"                (12,5 + 12,5)  * 0,52</t>
  </si>
  <si>
    <t xml:space="preserve">"km 0,750"                (12,5 + 12,5)  * 1,24</t>
  </si>
  <si>
    <t xml:space="preserve">"km 0,775"                (12,5 + 14,415)  * 0,63</t>
  </si>
  <si>
    <t xml:space="preserve">"km 0,80383"           (14,415 + 13,085)  * 0,0</t>
  </si>
  <si>
    <t xml:space="preserve">"km 0,830"               (13,085 + 15,0)  * 1,17</t>
  </si>
  <si>
    <t xml:space="preserve">"km 0,860"               (15,0 + 12,5)  * 1,13</t>
  </si>
  <si>
    <t xml:space="preserve">"km 0,885"               (12,5+15,0)  * 0,64</t>
  </si>
  <si>
    <t xml:space="preserve">"km 0,915"               (15,0+12,5)  * 1,28</t>
  </si>
  <si>
    <t xml:space="preserve">"km 0,940"               (12,5+12,5)  * 1,16</t>
  </si>
  <si>
    <t xml:space="preserve">"km 0,965"               (12,5+10,0)  * 1,27</t>
  </si>
  <si>
    <t xml:space="preserve">"km 0,985"               (10,0+  9,0)  * 0,58</t>
  </si>
  <si>
    <t xml:space="preserve">"km 1,003"               (9,0+   8,5)  * 5,82</t>
  </si>
  <si>
    <t xml:space="preserve">"km 1,020"               (8,5 + 10,0)  * 0,47</t>
  </si>
  <si>
    <t xml:space="preserve">"km 1,040"               (10,0 + 12,5)  * 1,42</t>
  </si>
  <si>
    <t xml:space="preserve">"km 1,065"               (12,5 + 12,5)  * 1,55</t>
  </si>
  <si>
    <t xml:space="preserve">"km 1,090"               (12,5 + 12,5)  * 0,50</t>
  </si>
  <si>
    <t xml:space="preserve">"km 1,115"               (12,5 + 15,0)  * 0,53</t>
  </si>
  <si>
    <t xml:space="preserve">"km 1,145"               (15,0 + 15,0)  * 0,41</t>
  </si>
  <si>
    <t xml:space="preserve">"km 1,175"               (15,0 + 15,0)  * 0,47</t>
  </si>
  <si>
    <t xml:space="preserve">"km 1,205"               (15,0 + 12,5)  * 0,45</t>
  </si>
  <si>
    <t xml:space="preserve">"km 1,230"               (12,5 + 12,5)  * 0,45</t>
  </si>
  <si>
    <t xml:space="preserve">"km 1,255"               (12,5 + 10,0)  *0,53</t>
  </si>
  <si>
    <t xml:space="preserve">"km 1,275"               (10,0 + 8,0)  * 1,38</t>
  </si>
  <si>
    <t xml:space="preserve">"km 1,291"               (8,0)  * 1,78</t>
  </si>
  <si>
    <t>zasakovací rýha</t>
  </si>
  <si>
    <t>17</t>
  </si>
  <si>
    <t>-85123626</t>
  </si>
  <si>
    <t xml:space="preserve">"výměna zeminy"                 (1153,59)  *1,8 </t>
  </si>
  <si>
    <t>18</t>
  </si>
  <si>
    <t>58333674</t>
  </si>
  <si>
    <t>kamenivo těžené hrubé frakce 16/32</t>
  </si>
  <si>
    <t>-1153409459</t>
  </si>
  <si>
    <t xml:space="preserve">"vsakovací příkopy"                 (316,68) *  1,8      </t>
  </si>
  <si>
    <t>19</t>
  </si>
  <si>
    <t>181951112</t>
  </si>
  <si>
    <t>Úprava pláně vyrovnáním výškových rozdílů strojně v hornině třídy těžitelnosti I, skupiny 1 až 3 se zhutněním</t>
  </si>
  <si>
    <t>m2</t>
  </si>
  <si>
    <t>309119459</t>
  </si>
  <si>
    <t xml:space="preserve">"A"               4640 + 1291*1,8</t>
  </si>
  <si>
    <t>20</t>
  </si>
  <si>
    <t>182103222</t>
  </si>
  <si>
    <t>Zpevnění svahu plůtky s výplní křížově uspořádanými ve vzdálenosti 1 m od sebe výšky do 250 mm s výplní plůtkových polí sklonu přes 1:2 do 1:1 lomovým kamenem</t>
  </si>
  <si>
    <t>-1059221519</t>
  </si>
  <si>
    <t xml:space="preserve">"km 0,580"                (15,0 + 8,5)  *  (2,0)</t>
  </si>
  <si>
    <t xml:space="preserve">"km 0,750"                (12,5 + 12,5)  * (1,0)</t>
  </si>
  <si>
    <t xml:space="preserve">"km 0,775"                (12,5 + 14,415)  * (3,0)</t>
  </si>
  <si>
    <t xml:space="preserve">"km 0,940"               (12,5+12,5)  * (0,5)</t>
  </si>
  <si>
    <t xml:space="preserve">"km 1,020"               (8,5 + 10,0)  * (2,0)</t>
  </si>
  <si>
    <t xml:space="preserve">"km 1,040"               (10,0 + 12,5)  * (1,4)</t>
  </si>
  <si>
    <t>182201101</t>
  </si>
  <si>
    <t>Svahování trvalých svahů do projektovaných profilů strojně s potřebným přemístěním výkopku při svahování násypů v jakékoliv hornině</t>
  </si>
  <si>
    <t>1879531108</t>
  </si>
  <si>
    <t xml:space="preserve">"km 0,597"                (8,5 + 9,5)  *   (2,2)</t>
  </si>
  <si>
    <t xml:space="preserve">"km 0,80383"           (10,0)  * (3,0+2)</t>
  </si>
  <si>
    <t>Zemní práce - povrchové úpravy terénu</t>
  </si>
  <si>
    <t>22</t>
  </si>
  <si>
    <t>181151312</t>
  </si>
  <si>
    <t>Plošná úprava terénu v zemině tř. 1 až 4 s urovnáním povrchu bez doplnění ornice souvislé plochy přes 500 m2 při nerovnostech terénu přes 50 do 100 mm na svahu přes 1:5 do 1:2</t>
  </si>
  <si>
    <t>526831846</t>
  </si>
  <si>
    <t>23</t>
  </si>
  <si>
    <t>181301113</t>
  </si>
  <si>
    <t>Rozprostření a urovnání ornice v rovině nebo ve svahu sklonu do 1:5 strojně při souvislé ploše přes 500 m2, tl. vrstvy do 200 mm</t>
  </si>
  <si>
    <t>-1973852369</t>
  </si>
  <si>
    <t xml:space="preserve">"km 0,000"                (12,5 + 0)   *  (0,5+0,5)</t>
  </si>
  <si>
    <t xml:space="preserve">"km 0,025"               (12,5 + 12,5)  * (1,4+0,5)</t>
  </si>
  <si>
    <t xml:space="preserve">"km 0,050"                (12,5 + 12,5)  * (0,5+0,5)</t>
  </si>
  <si>
    <t xml:space="preserve">"km 0,075"                (12,5 + 12,5)  * (0,5+0,5)</t>
  </si>
  <si>
    <t xml:space="preserve">"km 0,100"                (12,5 + 12,5)  * (0,5+0,8)</t>
  </si>
  <si>
    <t xml:space="preserve">"km 0,125"                (12,5 + 12,5)  * (0,5 + 0,5)</t>
  </si>
  <si>
    <t xml:space="preserve">"km 0,150"                (12,5 + 12,5)  * (0,5+0,5)</t>
  </si>
  <si>
    <t xml:space="preserve">"km 0,175"                (12,5 + 12,5)  * (0,5+0,5)</t>
  </si>
  <si>
    <t xml:space="preserve">"km 0,200"                (12,5 + 12,5)  * (0,5+0,5)</t>
  </si>
  <si>
    <t xml:space="preserve">"km 0,225"                (12,5 + 12,5)  * (0,5 +0,5)</t>
  </si>
  <si>
    <t xml:space="preserve">"km 0,250"                (12,5 + 12,5)  * (0,6 +0,5)</t>
  </si>
  <si>
    <t xml:space="preserve">"km 0,275"                (12,5 + 12,5)  * (0,5+0,5)</t>
  </si>
  <si>
    <t xml:space="preserve">"km 0,300"                (12,5 + 12,5)  *(0,5+0,5)</t>
  </si>
  <si>
    <t xml:space="preserve">"km 0,325"                (12,5 + 12,5)  *(4,0+0,5)</t>
  </si>
  <si>
    <t xml:space="preserve">"km 0,350"                (12,5 + 12,5)  * (0,5+0,5)</t>
  </si>
  <si>
    <t xml:space="preserve">"km 0,375"                (12,5 + 12,5)  * (0,5+0,5)</t>
  </si>
  <si>
    <t xml:space="preserve">"km 0,400"                (12,5 + 12,5)  * (0,5+0,5)</t>
  </si>
  <si>
    <t xml:space="preserve">"km 0,425"                (12,5 + 12,5)  * (0,6+3,5+0,3)</t>
  </si>
  <si>
    <t xml:space="preserve">"km 0,450"                (12,5 + 12,5)  * (0,5+0,5)</t>
  </si>
  <si>
    <t xml:space="preserve">"km 0,475"                (12,5 + 12,5)  * (0,5+0,5)</t>
  </si>
  <si>
    <t xml:space="preserve">"km 0,500"                (12,5 + 12,5)  * (0,5+0,5)</t>
  </si>
  <si>
    <t xml:space="preserve">"km 0,525"                (12,5 + 12,5)  * (0,5+0,5)</t>
  </si>
  <si>
    <t xml:space="preserve">"km 0,550"                (12,5 + 15,0)  * (0,5+0,5)</t>
  </si>
  <si>
    <t xml:space="preserve">"km 0,580"                (15,0 + 8,5)  *  (1,0+2,0)</t>
  </si>
  <si>
    <t xml:space="preserve">"km 0,597"                (8,5 + 9,5)  *   (1,5+3,0)</t>
  </si>
  <si>
    <t xml:space="preserve">"km 0,616"                (9,5 + 14,5)  * (1,2+0,5)</t>
  </si>
  <si>
    <t xml:space="preserve">"km 0,645"                (14,5 + 15,0)  * (0,5+0,5)</t>
  </si>
  <si>
    <t xml:space="preserve">"km 0,675"                (15,0 + 12,5)  * (0,5+0,5)</t>
  </si>
  <si>
    <t xml:space="preserve">"km 0,700"                (12,5 + 12,5)  * (0,5+0,5)</t>
  </si>
  <si>
    <t xml:space="preserve">"km 0,725"                (12,5 + 12,5)  * (0,5+0,5)</t>
  </si>
  <si>
    <t xml:space="preserve">"km 0,750"                (12,5 + 12,5)  * (0,7+0,5)</t>
  </si>
  <si>
    <t xml:space="preserve">"km 0,775"                (12,5 + 14,415)  * (0,8+2,5)</t>
  </si>
  <si>
    <t xml:space="preserve">"km 0,80383"           (14,415 + 13,085)  * (2,5+1,0)</t>
  </si>
  <si>
    <t xml:space="preserve">"km 0,830"               (13,085 + 15,0)  * (0,5+0,5)</t>
  </si>
  <si>
    <t xml:space="preserve">"km 0,860"               (15,0 + 12,5)  * (0,5+0,5)</t>
  </si>
  <si>
    <t xml:space="preserve">"km 0,885"               (12,5+15,0)  * (0,5+0,5)</t>
  </si>
  <si>
    <t xml:space="preserve">"km 0,915"               (15,0+12,5)  * (0,5+2,5)</t>
  </si>
  <si>
    <t xml:space="preserve">"km 0,940"               (12,5+12,5)  * (0,5+0,3)</t>
  </si>
  <si>
    <t xml:space="preserve">"km 0,965"               (12,5+10,0)  * (0,5+0,5)</t>
  </si>
  <si>
    <t xml:space="preserve">"km 0,985"               (10,0+  9,0)  * (0,5+0,5)</t>
  </si>
  <si>
    <t xml:space="preserve">"km 1,003"               (9,0+   8,5)  * (3,0+4,0)</t>
  </si>
  <si>
    <t xml:space="preserve">"km 1,020"               (8,5 + 10,0)  * (2,0+0,5)</t>
  </si>
  <si>
    <t xml:space="preserve">"km 1,040"               (10,0 + 12,5)  * (1,0+0,5)</t>
  </si>
  <si>
    <t xml:space="preserve">"km 1,065"               (12,5 + 12,5)  * (0,5+0,5)</t>
  </si>
  <si>
    <t xml:space="preserve">"km 1,090"               (12,5 + 12,5)  * (0,5+0,5)</t>
  </si>
  <si>
    <t xml:space="preserve">"km 1,115"               (12,5 + 15,0)  * (0,5+0,5)</t>
  </si>
  <si>
    <t xml:space="preserve">"km 1,145"               (15,0 + 15,0)  * (0,5+0,5)</t>
  </si>
  <si>
    <t xml:space="preserve">"km 1,175"               (15,0 + 15,0)  * (0,5+0,5)</t>
  </si>
  <si>
    <t xml:space="preserve">"km 1,205"               (15,0 + 12,5)  * (0,5+0,5)</t>
  </si>
  <si>
    <t xml:space="preserve">"km 1,230"               (12,5 + 12,5)  * (0,5+0,5)</t>
  </si>
  <si>
    <t xml:space="preserve">"km 1,255"               (12,5 + 10,0)  * (0,5+0,5)</t>
  </si>
  <si>
    <t xml:space="preserve">"km 1,275"               (10,0 + 8,0)  * (0,5+0,5)</t>
  </si>
  <si>
    <t xml:space="preserve">"km 1,291"               (8,0)  * (0,5+0,5)</t>
  </si>
  <si>
    <t>24</t>
  </si>
  <si>
    <t>181451122</t>
  </si>
  <si>
    <t>Založení trávníku na půdě předem připravené plochy přes 1000 m2 výsevem včetně utažení lučního na svahu přes 1:5 do 1:2</t>
  </si>
  <si>
    <t>-1397752804</t>
  </si>
  <si>
    <t>25</t>
  </si>
  <si>
    <t>00572472</t>
  </si>
  <si>
    <t>osivo směs travní krajinná-rovinná</t>
  </si>
  <si>
    <t>kg</t>
  </si>
  <si>
    <t>-701361184</t>
  </si>
  <si>
    <t>1952,455</t>
  </si>
  <si>
    <t>1952,455*0,015 'Přepočtené koeficientem množství</t>
  </si>
  <si>
    <t>26</t>
  </si>
  <si>
    <t>10371500</t>
  </si>
  <si>
    <t>substrát pro trávníky VL</t>
  </si>
  <si>
    <t>-862846589</t>
  </si>
  <si>
    <t>1952,455*0,03 'Přepočtené koeficientem množství</t>
  </si>
  <si>
    <t>27</t>
  </si>
  <si>
    <t>184802211</t>
  </si>
  <si>
    <t>Chemické odplevelení půdy před založením kultury, trávníku nebo zpevněných ploch o výměře jednotlivě přes 20 m2 na svahu přes 1:5 do 1:2 postřikem na široko</t>
  </si>
  <si>
    <t>258485701</t>
  </si>
  <si>
    <t>28</t>
  </si>
  <si>
    <t>185802113</t>
  </si>
  <si>
    <t>Hnojení půdy nebo trávníku v rovině nebo na svahu do 1:5 umělým hnojivem na široko</t>
  </si>
  <si>
    <t>1392753446</t>
  </si>
  <si>
    <t>1952</t>
  </si>
  <si>
    <t>1952*8E-05 'Přepočtené koeficientem množství</t>
  </si>
  <si>
    <t>29</t>
  </si>
  <si>
    <t>185804312</t>
  </si>
  <si>
    <t>Zalití rostlin vodou plochy záhonů jednotlivě přes 20 m2</t>
  </si>
  <si>
    <t>-1582048310</t>
  </si>
  <si>
    <t xml:space="preserve">"zalití 2x po výsadbě"                          1952*0,005*2</t>
  </si>
  <si>
    <t>30</t>
  </si>
  <si>
    <t>185851121.1</t>
  </si>
  <si>
    <t>Dovoz vody pro zálivku rostlin za vzdálenost do 1000 m</t>
  </si>
  <si>
    <t>vlastní dle zkušenosti</t>
  </si>
  <si>
    <t>502619476</t>
  </si>
  <si>
    <t xml:space="preserve">"zalití 2x po výsadbě"                         1952*0,005*2</t>
  </si>
  <si>
    <t>Zakládání</t>
  </si>
  <si>
    <t>31</t>
  </si>
  <si>
    <t>275321311</t>
  </si>
  <si>
    <t>Základy z betonu železového (bez výztuže) patky z betonu bez zvýšených nároků na prostředí tř. C 16/20</t>
  </si>
  <si>
    <t>-870298268</t>
  </si>
  <si>
    <t xml:space="preserve">"patka DZ"                       (0,1256*0,8)*  2  *1,1</t>
  </si>
  <si>
    <t>Komunikace</t>
  </si>
  <si>
    <t>32</t>
  </si>
  <si>
    <t>564851111</t>
  </si>
  <si>
    <t>Podklad ze štěrkodrti ŠD s rozprostřením a zhutněním, po zhutnění tl. 150 mm</t>
  </si>
  <si>
    <t>-382087882</t>
  </si>
  <si>
    <t>"0/32"</t>
  </si>
  <si>
    <t xml:space="preserve">"KOM A"                4640 + 1291*1,6</t>
  </si>
  <si>
    <t>0/63"</t>
  </si>
  <si>
    <t xml:space="preserve">"KOM A"               4640 + 1291*1,8</t>
  </si>
  <si>
    <t>33</t>
  </si>
  <si>
    <t>565155111</t>
  </si>
  <si>
    <t>Asfaltový beton vrstva podkladní ACP 16 (obalované kamenivo střednězrnné - OKS) s rozprostřením a zhutněním v pruhu šířky přes 1,5 do 3 m, po zhutnění tl. 70 mm</t>
  </si>
  <si>
    <t>1286969296</t>
  </si>
  <si>
    <t xml:space="preserve">"kce A"              4640</t>
  </si>
  <si>
    <t>34</t>
  </si>
  <si>
    <t>569951133</t>
  </si>
  <si>
    <t>Zpevnění krajnic nebo komunikací pro pěší s rozprostřením a zhutněním, po zhutnění asfaltovým recyklátem tl. 150 mm</t>
  </si>
  <si>
    <t>718718581</t>
  </si>
  <si>
    <t xml:space="preserve">"A"         1255</t>
  </si>
  <si>
    <t>35</t>
  </si>
  <si>
    <t>573191111</t>
  </si>
  <si>
    <t>Postřik infiltrační kationaktivní emulzí v množství 1,00 kg/m2</t>
  </si>
  <si>
    <t>1345946484</t>
  </si>
  <si>
    <t>36</t>
  </si>
  <si>
    <t>577134131</t>
  </si>
  <si>
    <t>Asfaltový beton vrstva obrusná ACO 11 (ABS) s rozprostřením a se zhutněním z modifikovaného asfaltu v pruhu šířky přes do 1,5 do 3 m, po zhutnění tl. 40 mm</t>
  </si>
  <si>
    <t>1787007768</t>
  </si>
  <si>
    <t>37</t>
  </si>
  <si>
    <t>597361121</t>
  </si>
  <si>
    <t>Svodnice vody ocelová šířky 120 mm, kotvená do betonu</t>
  </si>
  <si>
    <t>m</t>
  </si>
  <si>
    <t>1311912274</t>
  </si>
  <si>
    <t xml:space="preserve">"v km 0,055"        4,0</t>
  </si>
  <si>
    <t xml:space="preserve">"v km 0,415"        4,5</t>
  </si>
  <si>
    <t xml:space="preserve">"v km 0,530"        4,0</t>
  </si>
  <si>
    <t xml:space="preserve">"v km 0,975"        4,0</t>
  </si>
  <si>
    <t>Ostatní konstrukce a práce-bourání</t>
  </si>
  <si>
    <t>38</t>
  </si>
  <si>
    <t>914511112</t>
  </si>
  <si>
    <t>Montáž sloupku dopravních značek délky do 3,5 m do hliníkové patky</t>
  </si>
  <si>
    <t>kus</t>
  </si>
  <si>
    <t>-1344289580</t>
  </si>
  <si>
    <t>39</t>
  </si>
  <si>
    <t>40445225</t>
  </si>
  <si>
    <t>sloupek Zn pro dopravní značku D 60mm v 350mm</t>
  </si>
  <si>
    <t>1806171524</t>
  </si>
  <si>
    <t>40</t>
  </si>
  <si>
    <t>40445240</t>
  </si>
  <si>
    <t>patka hliníková pro sloupek D 60 mm</t>
  </si>
  <si>
    <t>-981501365</t>
  </si>
  <si>
    <t>41</t>
  </si>
  <si>
    <t>914111111</t>
  </si>
  <si>
    <t>Montáž svislé dopravní značky základní velikosti do 1 m2 objímkami na sloupky nebo konzoly</t>
  </si>
  <si>
    <t>-683028795</t>
  </si>
  <si>
    <t>42</t>
  </si>
  <si>
    <t>40445253</t>
  </si>
  <si>
    <t>víčko plastové na sloupek D 60mm</t>
  </si>
  <si>
    <t>982995018</t>
  </si>
  <si>
    <t>43</t>
  </si>
  <si>
    <t>40445256</t>
  </si>
  <si>
    <t>svorka upínací na sloupek dopravní značky D 60mm</t>
  </si>
  <si>
    <t>1574247800</t>
  </si>
  <si>
    <t>44</t>
  </si>
  <si>
    <t>40445650</t>
  </si>
  <si>
    <t>dodatkové tabulky E7, E12, E13 500x300mm</t>
  </si>
  <si>
    <t>-1437865596</t>
  </si>
  <si>
    <t xml:space="preserve">"nápis Polní cesta"          2</t>
  </si>
  <si>
    <t>45</t>
  </si>
  <si>
    <t>919735112</t>
  </si>
  <si>
    <t>Řezání stávajícího živičného krytu nebo podkladu hloubky přes 50 do 100 mm</t>
  </si>
  <si>
    <t>1523490838</t>
  </si>
  <si>
    <t xml:space="preserve">"Km 0,00"                 3,0+1,0*2</t>
  </si>
  <si>
    <t xml:space="preserve">"Km 1,291"               3,0+20,0+15,0</t>
  </si>
  <si>
    <t>46</t>
  </si>
  <si>
    <t>113107342</t>
  </si>
  <si>
    <t>Odstranění podkladů nebo krytů strojně plochy jednotlivě do 50 m2 s přemístěním hmot na skládku na vzdálenost do 3 m nebo s naložením na dopravní prostředek živičných, o tl. vrstvy přes 50 do 100 mm</t>
  </si>
  <si>
    <t>288648810</t>
  </si>
  <si>
    <t xml:space="preserve">"Km 0,00"                 3,0 *0,5</t>
  </si>
  <si>
    <t xml:space="preserve">"Km 1,291"               (3,0+20,0+15,0)*0,5</t>
  </si>
  <si>
    <t>47</t>
  </si>
  <si>
    <t>919122122</t>
  </si>
  <si>
    <t>Utěsnění dilatačních spár zálivkou za tepla v cementobetonovém nebo živičném krytu včetně adhezního nátěru s těsnicím profilem pod zálivkou, pro komůrky šířky 15 mm, hloubky 30 mm</t>
  </si>
  <si>
    <t>75399676</t>
  </si>
  <si>
    <t>48</t>
  </si>
  <si>
    <t>919441211</t>
  </si>
  <si>
    <t>Čelo propustku včetně římsy ze zdiva z lomového kamene, pro propustek z trub DN 300 až 500 mm,vč založení</t>
  </si>
  <si>
    <t>-1253215522</t>
  </si>
  <si>
    <t xml:space="preserve">"propustek v km 0,803"          2</t>
  </si>
  <si>
    <t xml:space="preserve">"propustek v km 0,990"          2</t>
  </si>
  <si>
    <t>49</t>
  </si>
  <si>
    <t>919443111</t>
  </si>
  <si>
    <t>Vtoková jímka propustku ze zdiva z lomového kamene na maltu cementovou, propustku z trub DN do 800 mm</t>
  </si>
  <si>
    <t>-1689749696</t>
  </si>
  <si>
    <t>50</t>
  </si>
  <si>
    <t>919521120</t>
  </si>
  <si>
    <t>Zřízení silničního propustku z trub betonových nebo železobetonových DN 400 mm</t>
  </si>
  <si>
    <t>1196230872</t>
  </si>
  <si>
    <t xml:space="preserve">"propustek v km 0,803"           5</t>
  </si>
  <si>
    <t xml:space="preserve">"propustek v km 0,990"          6</t>
  </si>
  <si>
    <t>51</t>
  </si>
  <si>
    <t>59221001</t>
  </si>
  <si>
    <t>trouba ŽB 8úhelníková zesílená DN 400</t>
  </si>
  <si>
    <t>1996760844</t>
  </si>
  <si>
    <t>11*1,02 'Přepočtené koeficientem množství</t>
  </si>
  <si>
    <t>52</t>
  </si>
  <si>
    <t>919535557</t>
  </si>
  <si>
    <t>Obetonování trubního propustku betonem prostým bez zvýšených nároků na prostředí tř. C 16/20</t>
  </si>
  <si>
    <t>955884225</t>
  </si>
  <si>
    <t>(11,0* 0,110) * 2*2</t>
  </si>
  <si>
    <t>53</t>
  </si>
  <si>
    <t>919726121</t>
  </si>
  <si>
    <t>Geotextilie netkaná pro ochranu, separaci nebo filtraci měrná hmotnost do 200 g/m2</t>
  </si>
  <si>
    <t>CS ÚRS 2019 01</t>
  </si>
  <si>
    <t>-184568747</t>
  </si>
  <si>
    <t xml:space="preserve">"km 0,00-063"                    (0,5+0,3 + 0,7*2)*1,2 * 630</t>
  </si>
  <si>
    <t xml:space="preserve">"km 0,79-1,011"                (0,5+0,3 + 0,7*2)*1,2 * 221</t>
  </si>
  <si>
    <t xml:space="preserve">"km 1,0111-1,062"            (0,5+0,3 + 0,7*2)*1,2 *   51</t>
  </si>
  <si>
    <t xml:space="preserve">"km 1,062- 1,291"             (0,5+0,3 + 0,7*2)*1,2 * 229</t>
  </si>
  <si>
    <t>2985,84*1,15 'Přepočtené koeficientem množství</t>
  </si>
  <si>
    <t>997</t>
  </si>
  <si>
    <t>Přesun sutě</t>
  </si>
  <si>
    <t>54</t>
  </si>
  <si>
    <t>997221571</t>
  </si>
  <si>
    <t>Vodorovná doprava vybouraných hmot bez naložení, ale se složením a s hrubým urovnáním na vzdálenost do 1 km</t>
  </si>
  <si>
    <t>-670242087</t>
  </si>
  <si>
    <t xml:space="preserve">"živice"         4,51</t>
  </si>
  <si>
    <t>55</t>
  </si>
  <si>
    <t>997221579</t>
  </si>
  <si>
    <t>Vodorovná doprava vybouraných hmot bez naložení, ale se složením a s hrubým urovnáním na vzdálenost Příplatek k ceně za každý další i započatý 1 km přes 1 km</t>
  </si>
  <si>
    <t>-473625379</t>
  </si>
  <si>
    <t>4,51 * 14</t>
  </si>
  <si>
    <t>56</t>
  </si>
  <si>
    <t>997221875</t>
  </si>
  <si>
    <t>Poplatek za uložení stavebního odpadu na recyklační skládce (skládkovné) asfaltového bez obsahu dehtu zatříděného do Katalogu odpadů pod kódem 17 03 02</t>
  </si>
  <si>
    <t>-429825678</t>
  </si>
  <si>
    <t>SO 102 - Polní cesta C 49, typ B - v části Přední Důl a mezi brodem a č.ev.61</t>
  </si>
  <si>
    <t xml:space="preserve">    4 - Vodorovné konstrukce</t>
  </si>
  <si>
    <t>M - Montáže potrubí</t>
  </si>
  <si>
    <t xml:space="preserve">    23-M - Montáže ocelové konstrukceí</t>
  </si>
  <si>
    <t>1061475754</t>
  </si>
  <si>
    <t xml:space="preserve">"km 0,000"                (15,0)           * (0,9+0,6)*0,15</t>
  </si>
  <si>
    <t xml:space="preserve">"km 0,030"                (15,0+15,0) * (1,1+0,8) *0,15</t>
  </si>
  <si>
    <t xml:space="preserve">"km 0,060"                (15,0+15,0) * (1,5+0,6) *0,15</t>
  </si>
  <si>
    <t xml:space="preserve">"km 0,090"                (15,0+15,0) * (1,9 + 0,2)*0,15</t>
  </si>
  <si>
    <t xml:space="preserve">"km 0,120"                (15,0+12,5) * (1,7+0) *0,15</t>
  </si>
  <si>
    <t xml:space="preserve">"km 0,145"                (12,5+12,5) * (1,4+0,4) *0,15</t>
  </si>
  <si>
    <t xml:space="preserve">"km 0,170"                (12,5+15,0) * (3,5+0,9) *0,15</t>
  </si>
  <si>
    <t xml:space="preserve">"km 0,200"                (15+12,5) *    (1,5 + 0,3) * 0,15</t>
  </si>
  <si>
    <t xml:space="preserve">"km 0,225"                (12,5+ 12,5) * (1,8+0,3)*0,15</t>
  </si>
  <si>
    <t xml:space="preserve">"km 0,250"                (12,5+ 12,5) * (3,5+0,8) *0,15</t>
  </si>
  <si>
    <t xml:space="preserve">"km 0,275"                (12,5+ 10,0) * (1,8+0)*0,15</t>
  </si>
  <si>
    <t xml:space="preserve">"km 0,295"                (10,0+ 12,5) * (2,8+0,4)*0,15</t>
  </si>
  <si>
    <t xml:space="preserve">"km 0,320"                (12,5+ 12,5) *(3,0+1,1)*0,15</t>
  </si>
  <si>
    <t xml:space="preserve">"km 0,345"                (12,5+ 10,0) * (2,2+1,0)*0,15</t>
  </si>
  <si>
    <t xml:space="preserve">"km 0,365"                (10,0+  7,5) * (1,0+1,4)*0,15</t>
  </si>
  <si>
    <t xml:space="preserve">"km 0,380"                (7,5+ 7,5) * (2,0+0)*0,15</t>
  </si>
  <si>
    <t xml:space="preserve">"km 0,395"                (7,5+15,0) * (1,7+0,5) *0,15</t>
  </si>
  <si>
    <t xml:space="preserve">"km 0,425"                (15,0+15,0) * (1,2+0,5)*0,15</t>
  </si>
  <si>
    <t xml:space="preserve">"km 0,455"                (15,0+15,0) * (1,0+0,7)*0,15</t>
  </si>
  <si>
    <t xml:space="preserve">"km 0,485"                (15,0+8,225) * (0,8+0,8)*0,15</t>
  </si>
  <si>
    <t xml:space="preserve">"km 0,50145"           (8,225+11,775) * (3,0+2,5)*0,15              "propustek"</t>
  </si>
  <si>
    <t xml:space="preserve">"km 0,525"               (11,775+14,0) * (2,3+1,5)*0,15          </t>
  </si>
  <si>
    <t xml:space="preserve">"km 0,553"               (14,0 +10,0) * (3,8+1,2)*0,15           </t>
  </si>
  <si>
    <t xml:space="preserve">"km 0,573"               (10,0 +11,0) * (1,7+1,0) *0,15      </t>
  </si>
  <si>
    <t xml:space="preserve">"km 0,595"               (11,0 +15,0) * (3,0+1,3)*0,15      </t>
  </si>
  <si>
    <t xml:space="preserve">"km 0,625"               (15,0 +12,5) * (1,5+0,6)*0,15           </t>
  </si>
  <si>
    <t xml:space="preserve">"km 0,650"               (12,5 +12,5) * (1,7+0,6)*0,15           </t>
  </si>
  <si>
    <t xml:space="preserve">"km 0,675"               (12,5 +12,5) * (1,1+1,0)*0,15          </t>
  </si>
  <si>
    <t xml:space="preserve">"km 0,700"               (12,5 +12,5) * (2,8+0,8)*0,15           </t>
  </si>
  <si>
    <t xml:space="preserve">"km 0,725"               (12,5 +12,5) * (3,0+1,2)*0,15          </t>
  </si>
  <si>
    <t xml:space="preserve">"km 0,750"               (12,5 +12,5) * (0,2+0,9)*0,15           </t>
  </si>
  <si>
    <t xml:space="preserve">"km 0,775"               (12,5 +12,5) * (0,5+2,8)*0,15           </t>
  </si>
  <si>
    <t xml:space="preserve">"km 0,800"               (12,5 +12,5) * (0,3+1,2)*0,15           </t>
  </si>
  <si>
    <t xml:space="preserve">"km 0,825"               (12,5)            * (1,3+0,2)*0,15       </t>
  </si>
  <si>
    <t>1113055770</t>
  </si>
  <si>
    <t xml:space="preserve">"km 0,000"                (15,0) * 0,67 </t>
  </si>
  <si>
    <t xml:space="preserve">"km 0,030"                (15,0+15,0) * 0,74</t>
  </si>
  <si>
    <t xml:space="preserve">"km 0,060"                (15,0+15,0) * 0,20</t>
  </si>
  <si>
    <t xml:space="preserve">"km 0,090"                (15,0+15,0) * 0,33</t>
  </si>
  <si>
    <t xml:space="preserve">"km 0,120"                (15,0+12,5) * 0,31</t>
  </si>
  <si>
    <t xml:space="preserve">"km 0,145"                (12,5+12,5) * 0,03</t>
  </si>
  <si>
    <t xml:space="preserve">"km 0,170"                (12,5+15,0) * 0,59</t>
  </si>
  <si>
    <t xml:space="preserve">"km 0,200"                (15+12,5) * 0,19</t>
  </si>
  <si>
    <t xml:space="preserve">"km 0,225"                (12,5+ 12,5) * 0,28</t>
  </si>
  <si>
    <t xml:space="preserve">"km 0,250"                (12,5+ 12,5) * 0,14</t>
  </si>
  <si>
    <t xml:space="preserve">"km 0,275"                (12,5+ 10,0) * 0,16</t>
  </si>
  <si>
    <t xml:space="preserve">"km 0,295"                (10,0+ 12,5) * 0,55</t>
  </si>
  <si>
    <t xml:space="preserve">"km 0,320"                (12,5+ 12,5) * 0,82</t>
  </si>
  <si>
    <t xml:space="preserve">"km 0,345"                (12,5+ 10,0) * 0,21</t>
  </si>
  <si>
    <t xml:space="preserve">"km 0,365"                (10,0+  7,5) * 0,07</t>
  </si>
  <si>
    <t xml:space="preserve">"km 0,380"                (7,5+ 7,5) * 0,34</t>
  </si>
  <si>
    <t xml:space="preserve">"km 0,395"                (7,5+15,0) * 0,04</t>
  </si>
  <si>
    <t xml:space="preserve">"km 0,425"                (15,0+15,0) * 0,14</t>
  </si>
  <si>
    <t xml:space="preserve">"km 0,455"                (15,0+15,0) * 0,02</t>
  </si>
  <si>
    <t xml:space="preserve">"km 0,485"                (15,0+8,225) * 0,16</t>
  </si>
  <si>
    <t xml:space="preserve">"km 0,50145"           (8,225+11,775) * 1,95              "propustek"</t>
  </si>
  <si>
    <t xml:space="preserve">"km 0,525"               (11,775+14,0) * 0,49           </t>
  </si>
  <si>
    <t xml:space="preserve">"km 0,553"               (14,0 +10,0) * 1,21           </t>
  </si>
  <si>
    <t xml:space="preserve">"km 0,573"               (10,0 +11,0) * 0,47           </t>
  </si>
  <si>
    <t xml:space="preserve">"km 0,595"               (11,0 +15,0) * 0,75           </t>
  </si>
  <si>
    <t xml:space="preserve">"km 0,625"               (15,0 +12,5) * 0,05           </t>
  </si>
  <si>
    <t xml:space="preserve">"km 0,650"               (12,5 +12,5) * 0,18           </t>
  </si>
  <si>
    <t xml:space="preserve">"km 0,675"               (12,5 +12,5) * 0,13           </t>
  </si>
  <si>
    <t xml:space="preserve">"km 0,700"               (12,5 +12,5) * 0,35           </t>
  </si>
  <si>
    <t xml:space="preserve">"km 0,725"               (12,5 +12,5) * 0,71           </t>
  </si>
  <si>
    <t xml:space="preserve">"km 0,750"               (12,5 +12,5) * 0,03           </t>
  </si>
  <si>
    <t xml:space="preserve">"km 0,775"               (12,5 +12,5) * 0,11           </t>
  </si>
  <si>
    <t xml:space="preserve">"km 0,800"               (12,5 +12,5) * 0,03           </t>
  </si>
  <si>
    <t xml:space="preserve">"km 0,825"               (12,5)            * 0,58           </t>
  </si>
  <si>
    <t xml:space="preserve">"- skupina 3 - 50%"      - 303,481 *0,5      </t>
  </si>
  <si>
    <t>"výměna zeminy kom"</t>
  </si>
  <si>
    <t>1539,094</t>
  </si>
  <si>
    <t>Odkopávky a prokopávky nezapažené v hornině třídy těžitelnosti I, skupiny 3 objem do 5000 m3 strojně</t>
  </si>
  <si>
    <t>397236606</t>
  </si>
  <si>
    <t>303,181 * 0,5</t>
  </si>
  <si>
    <t>2047977233</t>
  </si>
  <si>
    <t>2024908621</t>
  </si>
  <si>
    <t>132112112</t>
  </si>
  <si>
    <t>Hloubení rýh šířky do 800 mm ručně zapažených i nezapažených, s urovnáním dna do předepsaného profilu a spádu v hornině třídy těžitelnosti I skupiny 1 a 2 nesoudržných</t>
  </si>
  <si>
    <t>-1544015229</t>
  </si>
  <si>
    <t>ochrana kabelů CETIN</t>
  </si>
  <si>
    <t xml:space="preserve">"km 0,250"         (0,6*0,3) *4,0 </t>
  </si>
  <si>
    <t xml:space="preserve">"km 0,573"         (0,6*0,3) *5,5</t>
  </si>
  <si>
    <t xml:space="preserve">"km 0,610"        (0,6*0,3)* 5,5</t>
  </si>
  <si>
    <t xml:space="preserve">"km 0,625"        (0,6*0,3) *51,0</t>
  </si>
  <si>
    <t xml:space="preserve">"SO102.2"          (0,6*0,3) *152,0</t>
  </si>
  <si>
    <t>-638387117</t>
  </si>
  <si>
    <t xml:space="preserve">"odvoz zbylá ornice na skládku obce"                 330,13-190,2</t>
  </si>
  <si>
    <t>-831138558</t>
  </si>
  <si>
    <t xml:space="preserve">"odkopávky"            1539,094+303,481</t>
  </si>
  <si>
    <t xml:space="preserve">"rýhy"                          207,788+39,24</t>
  </si>
  <si>
    <t>1539696276</t>
  </si>
  <si>
    <t xml:space="preserve">"odkopávky"            (1539,094+303,481)*5</t>
  </si>
  <si>
    <t xml:space="preserve">"rýhy"                          (207,788+39,24) *5</t>
  </si>
  <si>
    <t>175101101</t>
  </si>
  <si>
    <t>Obsypání potrubí sypaninou z vhodných hornin tř. 1 až 4 nebo materiálem připraveným podél výkopu ve vzdálenosti do 3 m od jeho kraje, pro jakoukoliv hloubku výkopu a míru zhutnění bez prohození sypaniny</t>
  </si>
  <si>
    <t>vlastní dle zkušeností</t>
  </si>
  <si>
    <t>621792143</t>
  </si>
  <si>
    <t>ochrana kabelu CETIN</t>
  </si>
  <si>
    <t xml:space="preserve">"km 0,250"        (0,6*0,3) *4,0</t>
  </si>
  <si>
    <t xml:space="preserve">"km 0,573"        (0,6*0,3) *5,5</t>
  </si>
  <si>
    <t xml:space="preserve">"km 0,610"        (0,6*0,3) *5,5</t>
  </si>
  <si>
    <t xml:space="preserve">"SO102.2"        (0,6*0,3) * 152,0</t>
  </si>
  <si>
    <t>583373030</t>
  </si>
  <si>
    <t>štěrkopísek frakce 0-8</t>
  </si>
  <si>
    <t>-1065896427</t>
  </si>
  <si>
    <t>39,24* 1,8</t>
  </si>
  <si>
    <t>-954271384</t>
  </si>
  <si>
    <t xml:space="preserve">"km 0,000 - 0,416 90"                ((0,5+0,3)/2*0,7) * 416,9</t>
  </si>
  <si>
    <t xml:space="preserve">"km 0,416 90 - 0,472 50"          ((0,5+0,3)/2*0,7) *    55,6 </t>
  </si>
  <si>
    <t xml:space="preserve">"km 0,472,5 - 0,512"                 ((0,5+0,3)/2*0,7) *   39,5  </t>
  </si>
  <si>
    <t xml:space="preserve">"km 0,512 - 0,576 30"               ((0,5+0,3)/2*0,7) *   64,3  </t>
  </si>
  <si>
    <t xml:space="preserve">"km 0,576 30 - 742 10"             ((0,5+0,3)/2*0,7) *  165,8  </t>
  </si>
  <si>
    <t>1449514073</t>
  </si>
  <si>
    <t xml:space="preserve">"ornice tam a zpět"                                (1268,0*0,15) *2        </t>
  </si>
  <si>
    <t>1542097055</t>
  </si>
  <si>
    <t xml:space="preserve">"ornice zpět"                            1268*0,15</t>
  </si>
  <si>
    <t>-444985814</t>
  </si>
  <si>
    <t xml:space="preserve">"km 0,775"               (17,5 +17,5) * 0,11           </t>
  </si>
  <si>
    <t>1679101057</t>
  </si>
  <si>
    <t xml:space="preserve">"dosypy komunikace"                 (3,85)  *1,8 </t>
  </si>
  <si>
    <t>1757300580</t>
  </si>
  <si>
    <t>(1539,094 + 303,481 + 207,788 + 39,24) *1,8</t>
  </si>
  <si>
    <t>1691498046</t>
  </si>
  <si>
    <t>výměna zeminy v KOM</t>
  </si>
  <si>
    <t xml:space="preserve">"km 0,000"                (15,0) * 1,60 </t>
  </si>
  <si>
    <t xml:space="preserve">"km 0,030"                (15,0+15,0) * 2,52</t>
  </si>
  <si>
    <t xml:space="preserve">"km 0,060"                (15,0+15,0) * 2,0</t>
  </si>
  <si>
    <t xml:space="preserve">"km 0,090"                (15,0+15,0) * 2,11</t>
  </si>
  <si>
    <t xml:space="preserve">"km 0,120"                (15,0+12,5) * 1,58</t>
  </si>
  <si>
    <t xml:space="preserve">"km 0,145"                (12,5+12,5) * 1,74</t>
  </si>
  <si>
    <t xml:space="preserve">"km 0,170"                (12,5+15,0) * 2,80</t>
  </si>
  <si>
    <t xml:space="preserve">"km 0,200"                (15+12,5) * 1,77</t>
  </si>
  <si>
    <t xml:space="preserve">"km 0,225"                (12,5+ 12,5) * 1,70</t>
  </si>
  <si>
    <t xml:space="preserve">"km 0,250"                (12,5+ 12,5) * 2,85</t>
  </si>
  <si>
    <t xml:space="preserve">"km 0,275"                (12,5+ 10,0) * 1,68</t>
  </si>
  <si>
    <t xml:space="preserve">"km 0,295"                (10,0+ 12,5) * 2,70</t>
  </si>
  <si>
    <t xml:space="preserve">"km 0,320"                (12,5+ 12,5) * 1,92</t>
  </si>
  <si>
    <t xml:space="preserve">"km 0,345"                (12,5+ 10,0) * 2,06</t>
  </si>
  <si>
    <t xml:space="preserve">"km 0,365"                (10,0+  7,5) * 1,93</t>
  </si>
  <si>
    <t xml:space="preserve">"km 0,380"                (7,5+ 7,5) * 1,92</t>
  </si>
  <si>
    <t xml:space="preserve">"km 0,395"                (7,5+15,0) * 1,85</t>
  </si>
  <si>
    <t xml:space="preserve">"km 0,425"                (15,0+15,0) * 1,59</t>
  </si>
  <si>
    <t xml:space="preserve">"km 0,455"                (15,0+15,0) * 1,66</t>
  </si>
  <si>
    <t xml:space="preserve">"km 0,485"                (15,0+8,225) * 1,75</t>
  </si>
  <si>
    <t xml:space="preserve">"km 0,50145"           (8,225+11,775) * 0,0             "propustek"</t>
  </si>
  <si>
    <t xml:space="preserve">"km 0,525"               (11,775+14,0) * 1,98           </t>
  </si>
  <si>
    <t xml:space="preserve">"km 0,553"               (14,0 +10,0) * 3,63           </t>
  </si>
  <si>
    <t xml:space="preserve">"km 0,573"               (10,0 +11,0) * 2,45     </t>
  </si>
  <si>
    <t xml:space="preserve">"km 0,595"               (11,0 +15,0) * 3,47          </t>
  </si>
  <si>
    <t xml:space="preserve">"km 0,625"               (15,0 +12,5) * 1,80          </t>
  </si>
  <si>
    <t xml:space="preserve">"km 0,650"               (12,5 +12,5) * 1,98           </t>
  </si>
  <si>
    <t xml:space="preserve">"km 0,675"               (12,5 +12,5) * 1,86           </t>
  </si>
  <si>
    <t xml:space="preserve">"km 0,700"               (12,5 +12,5) * 1,78         </t>
  </si>
  <si>
    <t xml:space="preserve">"km 0,725"               (12,5 +12,5) * 0,94          </t>
  </si>
  <si>
    <t xml:space="preserve">"km 0,750"               (12,5 +12,5) * 0,44           </t>
  </si>
  <si>
    <t xml:space="preserve">"km 0,775"               (12,5 +12,5) * 0,76           </t>
  </si>
  <si>
    <t xml:space="preserve">"km 0,800"               (12,5 +12,5) * 0,55           </t>
  </si>
  <si>
    <t xml:space="preserve">"km 0,825"               (12,5)            * 1,40           </t>
  </si>
  <si>
    <t xml:space="preserve">"km 0,000 - 0,416 90"                ((0,5+0,3)/2*0,7) * 416,9 </t>
  </si>
  <si>
    <t xml:space="preserve">"km 0,576 30 - 742 10"             ((0,5+0,3)/2*0,7) *  165,8 </t>
  </si>
  <si>
    <t>1723082304</t>
  </si>
  <si>
    <t xml:space="preserve">"km 0,000 - 0,416 90"                ((0,5+0,3)/2*0,7) * 416,9 *1,8</t>
  </si>
  <si>
    <t xml:space="preserve">"km 0,416 90 - 0,472 50"          ((0,5+0,3)/2*0,7) *    55,6 *1,8</t>
  </si>
  <si>
    <t xml:space="preserve">"km 0,472,5 - 0,512"                 ((0,5+0,3)/2*0,7) *   39,5  *1,8</t>
  </si>
  <si>
    <t xml:space="preserve">"km 0,512 - 0,576 30"               ((0,5+0,3)/2*0,7) *   64,3  *1,8</t>
  </si>
  <si>
    <t xml:space="preserve">"km 0,576 30 - 742 10"             ((0,5+0,3)/2*0,7) *  165,8  *1,8</t>
  </si>
  <si>
    <t>218663265</t>
  </si>
  <si>
    <t xml:space="preserve">"dosypy komunikace"                 (1539,0940)  *1,8 </t>
  </si>
  <si>
    <t>-277404589</t>
  </si>
  <si>
    <t xml:space="preserve">"B"         (2455+295) + 852*(0,5+0,7) </t>
  </si>
  <si>
    <t>-564568531</t>
  </si>
  <si>
    <t xml:space="preserve">"km 0,000"                (15,0)            * (1,0)</t>
  </si>
  <si>
    <t xml:space="preserve">"km 0,030"                (15,0+15,0) * (1,5+ 0,5) </t>
  </si>
  <si>
    <t xml:space="preserve">"km 0,060"                (15,0+15,0) * (0,5)</t>
  </si>
  <si>
    <t xml:space="preserve">"km 0,090"                (15,0+15,0) * (0,5)</t>
  </si>
  <si>
    <t xml:space="preserve">"km 0,120"                (15,0+12,5) * (0,0)</t>
  </si>
  <si>
    <t xml:space="preserve">"km 0,145"                (12,5+12,5) * (0)</t>
  </si>
  <si>
    <t xml:space="preserve">"km 0,170"                (12,5+15,0) * (0,3)</t>
  </si>
  <si>
    <t xml:space="preserve">"km 0,200"                (15+12,5) *    (0,3)</t>
  </si>
  <si>
    <t xml:space="preserve">"km 0,225"                (12,5+ 12,5) * (0,0)</t>
  </si>
  <si>
    <t xml:space="preserve">"km 0,250"                (12,5+ 12,5) * (1,0)</t>
  </si>
  <si>
    <t xml:space="preserve">"km 0,275"                (12,5+ 10,0) * (0,0)</t>
  </si>
  <si>
    <t xml:space="preserve">"km 0,295"                (10,0+ 12,5) * (0,8)</t>
  </si>
  <si>
    <t xml:space="preserve">"km 0,320"                (12,5+ 12,5) *(2,0+0,5)</t>
  </si>
  <si>
    <t xml:space="preserve">"km 0,345"                (12,5+ 10,0) * (1,0+0,5)</t>
  </si>
  <si>
    <t xml:space="preserve">"km 0,365"                (10,0+  7,5) * (0,5)</t>
  </si>
  <si>
    <t xml:space="preserve">"km 0,380"                (7,5+ 7,5) * (0,0)</t>
  </si>
  <si>
    <t xml:space="preserve">"km 0,395"                (7,5+15,0) * (0,5)</t>
  </si>
  <si>
    <t xml:space="preserve">"km 0,425"                (15,0+15,0) * (0,5)</t>
  </si>
  <si>
    <t xml:space="preserve">"km 0,455"                (15,0+15,0) * (0,3)</t>
  </si>
  <si>
    <t xml:space="preserve">"km 0,485"                (15,0+8,225) * (0,0)</t>
  </si>
  <si>
    <t xml:space="preserve">"km 0,50145"           (8,225+11,775) * (1,5+1,5)              "propustek"</t>
  </si>
  <si>
    <t xml:space="preserve">"km 0,525"               (11,775+14,0) * (0,0)      </t>
  </si>
  <si>
    <t xml:space="preserve">"km 0,553"               (14,0 +10,0) * (1,5)     </t>
  </si>
  <si>
    <t xml:space="preserve">"km 0,573"               (10,0 +11,0) * (0,0)</t>
  </si>
  <si>
    <t xml:space="preserve">"km 0,595"               (11,0 +15,0) * (0,5)</t>
  </si>
  <si>
    <t xml:space="preserve">"km 0,625"               (15,0 +12,5) * (0,3)      </t>
  </si>
  <si>
    <t xml:space="preserve">"km 0,650"               (12,5 +12,5) * (0,3+0,3)    </t>
  </si>
  <si>
    <t xml:space="preserve">"km 0,675"               (12,5 +12,5) * (1,3+0,3)      </t>
  </si>
  <si>
    <t xml:space="preserve">"km 0,700"               (12,5 +12,5) * (1,7+0,3)      </t>
  </si>
  <si>
    <t xml:space="preserve">"km 0,725"               (12,5 +12,5) * (2,0+0,3)</t>
  </si>
  <si>
    <t xml:space="preserve">"km 0,750"               (12,5 +12,5) * (2,0)         </t>
  </si>
  <si>
    <t xml:space="preserve">"km 0,775"               (12,5 +12,5) * (0,5+2,0)        </t>
  </si>
  <si>
    <t xml:space="preserve">"km 0,800"               (12,5 +12,5) * (0,3)     </t>
  </si>
  <si>
    <t xml:space="preserve">"km 0,825"               (12,5)            * (1,0)</t>
  </si>
  <si>
    <t>-1892830905</t>
  </si>
  <si>
    <t>914224402</t>
  </si>
  <si>
    <t xml:space="preserve">"km 0,000"                (15,0)            * (1,0+0,6)</t>
  </si>
  <si>
    <t xml:space="preserve">"km 0,060"                (15,0+15,0) * (0,5+0,5)</t>
  </si>
  <si>
    <t xml:space="preserve">"km 0,090"                (15,0+15,0) * (0,5+0,5)</t>
  </si>
  <si>
    <t xml:space="preserve">"km 0,120"                (15,0+12,5) * (0,5+0,5)</t>
  </si>
  <si>
    <t xml:space="preserve">"km 0,145"                (12,5+12,5) * (0,5+0,5)</t>
  </si>
  <si>
    <t xml:space="preserve">"km 0,170"                (12,5+15,0) * (3,5+0,5)</t>
  </si>
  <si>
    <t xml:space="preserve">"km 0,200"                (15+12,5) *    (0,5+0,5)</t>
  </si>
  <si>
    <t xml:space="preserve">"km 0,225"                (12,5+ 12,5) * (0,5+0,5)</t>
  </si>
  <si>
    <t xml:space="preserve">"km 0,250"                (12,5+ 12,5) * (2,4+0,5)</t>
  </si>
  <si>
    <t xml:space="preserve">"km 0,275"                (12,5+ 10,0) * (0,5+0,5)</t>
  </si>
  <si>
    <t xml:space="preserve">"km 0,295"                (10,0+ 12,5) * (0,5+1,5)</t>
  </si>
  <si>
    <t xml:space="preserve">"km 0,365"                (10,0+  7,5) * (0,5+0,5)</t>
  </si>
  <si>
    <t xml:space="preserve">"km 0,380"                (7,5+ 7,5) * (0,5+0,5)</t>
  </si>
  <si>
    <t xml:space="preserve">"km 0,395"                (7,5+15,0) * (0,5+0,5)</t>
  </si>
  <si>
    <t xml:space="preserve">"km 0,425"                (15,0+15,0) * (0,5+0,5)</t>
  </si>
  <si>
    <t xml:space="preserve">"km 0,455"                (15,0+15,0) * (0,5+0,5)</t>
  </si>
  <si>
    <t xml:space="preserve">"km 0,485"                (15,0+8,225) * (0,5+0,5)</t>
  </si>
  <si>
    <t xml:space="preserve">"km 0,525"               (11,775+14,0) * (0,5+0,5)      </t>
  </si>
  <si>
    <t xml:space="preserve">"km 0,553"               (14,0 +10,0) * (1,5+0,5)     </t>
  </si>
  <si>
    <t xml:space="preserve">"km 0,573"               (10,0 +11,0) * (0,5+0,5)</t>
  </si>
  <si>
    <t xml:space="preserve">"km 0,595"               (11,0 +15,0) * (0,5+0,5)</t>
  </si>
  <si>
    <t xml:space="preserve">"km 0,625"               (15,0 +12,5) * (0,5+0,5)      </t>
  </si>
  <si>
    <t xml:space="preserve">"km 0,650"               (12,5 +12,5) * (0,5+0,5)    </t>
  </si>
  <si>
    <t xml:space="preserve">"km 0,675"               (12,5 +12,5) * (0,5+0,5)      </t>
  </si>
  <si>
    <t xml:space="preserve">"km 0,700"               (12,5 +12,5) * (1,8+0,5)      </t>
  </si>
  <si>
    <t xml:space="preserve">"km 0,725"               (12,5 +12,5) * (2,0+0,5)</t>
  </si>
  <si>
    <t xml:space="preserve">"km 0,750"               (12,5 +12,5) * (2,0+0,5)         </t>
  </si>
  <si>
    <t xml:space="preserve">"km 0,775"               (12,5 +12,5) * (1,5+0,5)        </t>
  </si>
  <si>
    <t xml:space="preserve">"km 0,800"               (12,5 +12,5) * (0,5+0,5)     </t>
  </si>
  <si>
    <t xml:space="preserve">"km 0,825"               (12,5)            * (1,0+0,5)</t>
  </si>
  <si>
    <t>181411132</t>
  </si>
  <si>
    <t>Založení trávníku na půdě předem připravené plochy do 1000 m2 výsevem včetně utažení parkového na svahu přes 1:5 do 1:2</t>
  </si>
  <si>
    <t>2062620481</t>
  </si>
  <si>
    <t>314132979</t>
  </si>
  <si>
    <t>1268</t>
  </si>
  <si>
    <t>1268*0,015 'Přepočtené koeficientem množství</t>
  </si>
  <si>
    <t>604082137</t>
  </si>
  <si>
    <t>1268*0,03 'Přepočtené koeficientem množství</t>
  </si>
  <si>
    <t>-249410238</t>
  </si>
  <si>
    <t>1065694153</t>
  </si>
  <si>
    <t>1268*8E-05 'Přepočtené koeficientem množství</t>
  </si>
  <si>
    <t>1361693788</t>
  </si>
  <si>
    <t xml:space="preserve">"zalití 2x po výsadbě"              1268*0,005*2</t>
  </si>
  <si>
    <t>-10961861</t>
  </si>
  <si>
    <t>-695104617</t>
  </si>
  <si>
    <t>Vodorovné konstrukce</t>
  </si>
  <si>
    <t>451572111</t>
  </si>
  <si>
    <t>Lože pod potrubí, stoky a drobné objekty v otevřeném výkopu z kameniva drobného těženého 0 až 4 mm</t>
  </si>
  <si>
    <t>907827132</t>
  </si>
  <si>
    <t xml:space="preserve">"km 0,250"        (0,6*0,1) *4,0</t>
  </si>
  <si>
    <t xml:space="preserve">"km 0,573"        (0,6*0,1) *5,5</t>
  </si>
  <si>
    <t xml:space="preserve">"km 0,610"        (0,6*0,1) *5,5</t>
  </si>
  <si>
    <t xml:space="preserve">"km 0,625"        (0,6*0,1) *51,0</t>
  </si>
  <si>
    <t xml:space="preserve">"SO102.2"        (0,6*0,1) * 152,0</t>
  </si>
  <si>
    <t>-1980264090</t>
  </si>
  <si>
    <t xml:space="preserve">"B"                       (2455+295) + 852*(0,5+0,7)</t>
  </si>
  <si>
    <t xml:space="preserve">"B"                      (2455+295) + 852*(0,6+0,9)</t>
  </si>
  <si>
    <t>569551111</t>
  </si>
  <si>
    <t>Zpevnění krajnic nebo komunikací pro pěší s rozprostřením a zhutněním, po zhutnění prohozenou zeminou tl. 150 mm</t>
  </si>
  <si>
    <t>-12804630</t>
  </si>
  <si>
    <t>680+80</t>
  </si>
  <si>
    <t>573462113</t>
  </si>
  <si>
    <t>Dvojitý nátěr s obráceným podrťováním DNI s posypem kamenivem a se zaválcováním z emulze silniční, v množství 2,1 kg/m2</t>
  </si>
  <si>
    <t>791730195</t>
  </si>
  <si>
    <t>2455+295</t>
  </si>
  <si>
    <t>574381112</t>
  </si>
  <si>
    <t>Penetrační makadam PM s rozprostřením kameniva na sucho, s prolitím živicí, s posypem drtí a se zhutněním hrubý (PMH) z kameniva hrubého drceného, po zhutnění tl. 100 mm</t>
  </si>
  <si>
    <t>-174389717</t>
  </si>
  <si>
    <t>-417064666</t>
  </si>
  <si>
    <t xml:space="preserve">"v km 0,125"       4,0</t>
  </si>
  <si>
    <t xml:space="preserve">"v km 0,220"       4,0</t>
  </si>
  <si>
    <t xml:space="preserve">"v km 0,260"       4,0</t>
  </si>
  <si>
    <t xml:space="preserve">"v km 0,460"       3,5</t>
  </si>
  <si>
    <t xml:space="preserve">"v km 0,545"       5,0</t>
  </si>
  <si>
    <t xml:space="preserve">"v km 0,565"       5,0</t>
  </si>
  <si>
    <t xml:space="preserve">"v km 0,655"       4,0</t>
  </si>
  <si>
    <t xml:space="preserve">"v km 0,700"       4,0</t>
  </si>
  <si>
    <t xml:space="preserve">"v km 0,740"       4,0</t>
  </si>
  <si>
    <t xml:space="preserve">"v km 0,760"       3,5</t>
  </si>
  <si>
    <t xml:space="preserve">"v km 0,780"       3,5</t>
  </si>
  <si>
    <t>-349066241</t>
  </si>
  <si>
    <t xml:space="preserve">"km 0,000"        (2,5+15+8) *0,5</t>
  </si>
  <si>
    <t xml:space="preserve">"km 0,825"        (2,5) * 0,5</t>
  </si>
  <si>
    <t>240752198</t>
  </si>
  <si>
    <t>843080251</t>
  </si>
  <si>
    <t>-1810708455</t>
  </si>
  <si>
    <t>2121328402</t>
  </si>
  <si>
    <t>582553190</t>
  </si>
  <si>
    <t>1481884230</t>
  </si>
  <si>
    <t>-616174764</t>
  </si>
  <si>
    <t>525520466</t>
  </si>
  <si>
    <t xml:space="preserve">"km 0,000"        2,5+15+8</t>
  </si>
  <si>
    <t xml:space="preserve">"km 0,825"        2,5</t>
  </si>
  <si>
    <t>-215496488</t>
  </si>
  <si>
    <t>106326132</t>
  </si>
  <si>
    <t xml:space="preserve">"propustek v km 0,501"          2</t>
  </si>
  <si>
    <t>-119464071</t>
  </si>
  <si>
    <t xml:space="preserve">"propustek v km 0,51"                       2</t>
  </si>
  <si>
    <t>1953445336</t>
  </si>
  <si>
    <t xml:space="preserve">"propustek v km 0,501"            (0,55*2+2,22)</t>
  </si>
  <si>
    <t>-987501146</t>
  </si>
  <si>
    <t>3,92156862745098*1,02 'Přepočtené koeficientem množství</t>
  </si>
  <si>
    <t>-953726411</t>
  </si>
  <si>
    <t>(3,32* 0,110) * 2</t>
  </si>
  <si>
    <t>714991116</t>
  </si>
  <si>
    <t xml:space="preserve">"km 0,000 - 0,416 90"                ((0,5+0,3)+0,7*2) * 416,9 *1,2</t>
  </si>
  <si>
    <t xml:space="preserve">"km 0,416 90 - 0,472 50"          ((0,5+0,3)+0,7*2) *    55,6 *1,2</t>
  </si>
  <si>
    <t xml:space="preserve">"km 0,472,5 - 0,512"                 ((0,5+0,3)+0,7*2) *   39,5  *1,2</t>
  </si>
  <si>
    <t xml:space="preserve">"km 0,512 - 0,576 30"               ((0,5+0,3) +0,7*2) *   64,3  *1,2</t>
  </si>
  <si>
    <t xml:space="preserve">"km 0,576 30 - 742 10"             ((0,5+0,3) +0,7*2) *  165,8  *1,2</t>
  </si>
  <si>
    <t>1959,144*1,15 'Přepočtené koeficientem množství</t>
  </si>
  <si>
    <t>919726122</t>
  </si>
  <si>
    <t>Geotextilie netkaná pro ochranu, separaci nebo filtraci měrná hmotnost přes 200 do 300 g/m2</t>
  </si>
  <si>
    <t>-1226415691</t>
  </si>
  <si>
    <t xml:space="preserve">"B"         ((2455+295) + 825*(0,5+0,7)  +(825*0,6*2))*1,2</t>
  </si>
  <si>
    <t>1616486421</t>
  </si>
  <si>
    <t xml:space="preserve">"živice"      3,08</t>
  </si>
  <si>
    <t>57</t>
  </si>
  <si>
    <t>2082121308</t>
  </si>
  <si>
    <t xml:space="preserve">3,08  * 14</t>
  </si>
  <si>
    <t>58</t>
  </si>
  <si>
    <t>950209408</t>
  </si>
  <si>
    <t>Montáže potrubí</t>
  </si>
  <si>
    <t>23-M</t>
  </si>
  <si>
    <t>Montáže ocelové konstrukceí</t>
  </si>
  <si>
    <t>59</t>
  </si>
  <si>
    <t>899722112</t>
  </si>
  <si>
    <t>Krytí potrubí z plastů výstražnou fólií z PVC šířky 25 cm</t>
  </si>
  <si>
    <t>1195686806</t>
  </si>
  <si>
    <t xml:space="preserve">"kabel   CETIN"                   218</t>
  </si>
  <si>
    <t>60</t>
  </si>
  <si>
    <t>KOPOHALF 110</t>
  </si>
  <si>
    <t>dodávka a osazení dělené chráníčky KOPOHALF DN 110 na kabel vč. utěsnění</t>
  </si>
  <si>
    <t>vlastní. dle zkušeností</t>
  </si>
  <si>
    <t>64</t>
  </si>
  <si>
    <t>236995624</t>
  </si>
  <si>
    <t xml:space="preserve">"km 0,250"        4,0</t>
  </si>
  <si>
    <t xml:space="preserve">"km 0,573"        5,5</t>
  </si>
  <si>
    <t xml:space="preserve">"km 0,610"        5,5</t>
  </si>
  <si>
    <t xml:space="preserve">"km 0,625"        51,0</t>
  </si>
  <si>
    <t xml:space="preserve">"SO102.2"        152,0</t>
  </si>
  <si>
    <t>SO 103 - Polní cesta C 51, typ B - v části Lhotka</t>
  </si>
  <si>
    <t>-2037459209</t>
  </si>
  <si>
    <t xml:space="preserve">"km 0,000"        (12,5)             * (0,7+0,8)*0,15</t>
  </si>
  <si>
    <t xml:space="preserve">"km 0,025"        (12,5 + 12,5) * (1,5+0,5)*0,15</t>
  </si>
  <si>
    <t xml:space="preserve">"km 0,050"        (12,5 + 12,5) * (1,5+0,5)*0,15</t>
  </si>
  <si>
    <t xml:space="preserve">"km 0,075"        (12,5 + 12,5) * (1,7+0,3)*0,15</t>
  </si>
  <si>
    <t xml:space="preserve">"km 0,100"        (12,5 + 12,5) * (1,1+0,0)*0,15</t>
  </si>
  <si>
    <t xml:space="preserve">"km 0,125"        (12,5 + 12,5) *(1,3+0,7) *0,15</t>
  </si>
  <si>
    <t xml:space="preserve">"km 0,150"        (12,5 + 12,5) * (1,5+0,5)*0,15</t>
  </si>
  <si>
    <t xml:space="preserve">"km 0,175"        (12,5 + 12,5) * (2,6+2,5)*0,15</t>
  </si>
  <si>
    <t xml:space="preserve">"km 0,200"        (12,5 + 12,5) * (1,2+1,1)*0,15</t>
  </si>
  <si>
    <t xml:space="preserve">"km 0,225"        (12,5 + 12,5) * (1,0+1,5)*0,15</t>
  </si>
  <si>
    <t xml:space="preserve">"km 0,250"        (12,5 + 12,5) * (1,2+1,2)*0,15</t>
  </si>
  <si>
    <t xml:space="preserve">"km 0,275"        (12,5 + 12,5) * (1,3+1,2)*0,15</t>
  </si>
  <si>
    <t xml:space="preserve">"km 0,300"        (12,5 + 15,0) * (1,2+1,2)*0,15</t>
  </si>
  <si>
    <t xml:space="preserve">"km 0,330"        (15,0 + 14,375) * (0,8+1,4) *0,15</t>
  </si>
  <si>
    <t xml:space="preserve">"km 0,35875"   (14,375+9,375) *(1,0+1,8)*0,15</t>
  </si>
  <si>
    <t xml:space="preserve">"km 0,37750"   (9,375) * (0,8+1,0)*0,15</t>
  </si>
  <si>
    <t>122251105</t>
  </si>
  <si>
    <t>Odkopávky a prokopávky nezapažené strojně v hornině třídy těžitelnosti I skupiny 3 přes 500 do 1 000 m3</t>
  </si>
  <si>
    <t>969776554</t>
  </si>
  <si>
    <t>zářez pro KOM</t>
  </si>
  <si>
    <t xml:space="preserve">"km 0,000"        (12,5) * 0,46</t>
  </si>
  <si>
    <t xml:space="preserve">"km 0,025"        (12,5 + 12,5) * 0,03</t>
  </si>
  <si>
    <t xml:space="preserve">"km 0,050"        (12,5 + 12,5) * 0,11</t>
  </si>
  <si>
    <t xml:space="preserve">"km 0,075"        (12,5 + 12,5) * 0,08</t>
  </si>
  <si>
    <t xml:space="preserve">"km 0,100"        (12,5 + 12,5) * 0,09</t>
  </si>
  <si>
    <t xml:space="preserve">"km 0,125"        (12,5 + 12,5) * 0,30</t>
  </si>
  <si>
    <t xml:space="preserve">"km 0,150"        (12,5 + 12,5) * 0,09</t>
  </si>
  <si>
    <t xml:space="preserve">"km 0,175"        (12,5 + 12,5) * 0,03</t>
  </si>
  <si>
    <t xml:space="preserve">"km 0,200"        (12,5 + 12,5) * 0,03</t>
  </si>
  <si>
    <t xml:space="preserve">"km 0,225"        (12,5 + 12,5) * 0,05</t>
  </si>
  <si>
    <t xml:space="preserve">"km 0,250"        (12,5 + 12,5) * 0,09</t>
  </si>
  <si>
    <t xml:space="preserve">"km 0,275"        (12,5 + 12,5) * 0,05</t>
  </si>
  <si>
    <t xml:space="preserve">"km 0,300"        (12,5 + 15,0) * 0,11</t>
  </si>
  <si>
    <t xml:space="preserve">"km 0,330"        (15,0 + 14,375) * 0,16</t>
  </si>
  <si>
    <t xml:space="preserve">"km 0,35875"   (14,375+9,375) * 0,75</t>
  </si>
  <si>
    <t xml:space="preserve">"km 0,37750"   (9,375) * 0,62</t>
  </si>
  <si>
    <t>Výměna zeminy v KOM</t>
  </si>
  <si>
    <t>805,019</t>
  </si>
  <si>
    <t>626776874</t>
  </si>
  <si>
    <t>1723289222</t>
  </si>
  <si>
    <t>132212112</t>
  </si>
  <si>
    <t>Hloubení rýh šířky do 800 mm ručně zapažených i nezapažených, s urovnáním dna do předepsaného profilu a spádu v hornině třídy těžitelnosti I skupiny 3 nesoudržných</t>
  </si>
  <si>
    <t>1124465966</t>
  </si>
  <si>
    <t xml:space="preserve">"km 0,358"         (0,6*0,3) *3,0 </t>
  </si>
  <si>
    <t>-1228897299</t>
  </si>
  <si>
    <t>"zasakovací rýhy"</t>
  </si>
  <si>
    <t xml:space="preserve">"km 0,000 - 0,121"              ((0,3+0,5)/2) *0,7*   121</t>
  </si>
  <si>
    <t xml:space="preserve">"km 0,121-0,360"                ((0,3+0,5)/2) *0,7*   239</t>
  </si>
  <si>
    <t>-462344681</t>
  </si>
  <si>
    <t xml:space="preserve">"ornice tam a zpět"                                  (377,5*0,15) *2        </t>
  </si>
  <si>
    <t>-1862385589</t>
  </si>
  <si>
    <t xml:space="preserve">"ornice na skládku obce"            132,038-56,625</t>
  </si>
  <si>
    <t>-1537742732</t>
  </si>
  <si>
    <t xml:space="preserve">"odkopávky vč. výměny"             60,85+805,019</t>
  </si>
  <si>
    <t xml:space="preserve">"rýhy strojně+ ručně"                   100,8+0,54</t>
  </si>
  <si>
    <t>-2022035470</t>
  </si>
  <si>
    <t xml:space="preserve">"odkopávky vč. výměny"             (60,85+805,019) *5</t>
  </si>
  <si>
    <t xml:space="preserve">"rýhy strojně+ ručně"                   (100,8+0,54)*5</t>
  </si>
  <si>
    <t>-1157371310</t>
  </si>
  <si>
    <t xml:space="preserve">"ornice zpět"                            56,625</t>
  </si>
  <si>
    <t>-1405062086</t>
  </si>
  <si>
    <t xml:space="preserve">"km 0,35875"   (14,375+9,375) * 0,27</t>
  </si>
  <si>
    <t>-663932972</t>
  </si>
  <si>
    <t xml:space="preserve">"dosypy komunikace"                 (6,160)  *1,8 </t>
  </si>
  <si>
    <t>-1510482123</t>
  </si>
  <si>
    <t xml:space="preserve">"odkopávky vč. výměny"             (60,85+805,019)*1,8</t>
  </si>
  <si>
    <t xml:space="preserve">"rýhy strojně+ ručně"                   (100,8+0,54)*1,8</t>
  </si>
  <si>
    <t>1380275881</t>
  </si>
  <si>
    <t>výměna zeminy pro KOM</t>
  </si>
  <si>
    <t xml:space="preserve">"km 0,000"        (12,5) * 0,2,05</t>
  </si>
  <si>
    <t xml:space="preserve">"km 0,025"        (12,5 + 12,5) * 1,85</t>
  </si>
  <si>
    <t xml:space="preserve">"km 0,050"        (12,5 + 12,5) * 1,99</t>
  </si>
  <si>
    <t xml:space="preserve">"km 0,075"        (12,5 + 12,5) * 1,89</t>
  </si>
  <si>
    <t xml:space="preserve">"km 0,100"        (12,5 + 12,5) * 1,79</t>
  </si>
  <si>
    <t xml:space="preserve">"km 0,125"        (12,5 + 12,5) * 1,93</t>
  </si>
  <si>
    <t xml:space="preserve">"km 0,150"        (12,5 + 12,5) * 1,8</t>
  </si>
  <si>
    <t xml:space="preserve">"km 0,175"        (12,5 + 12,5) * 3,21</t>
  </si>
  <si>
    <t xml:space="preserve">"km 0,200"        (12,5 + 12,5) * 2,14</t>
  </si>
  <si>
    <t xml:space="preserve">"km 0,225"        (12,5 + 12,5) * 2,2</t>
  </si>
  <si>
    <t xml:space="preserve">"km 0,250"        (12,5 + 12,5) * 2,24</t>
  </si>
  <si>
    <t xml:space="preserve">"km 0,275"        (12,5 + 12,5) * 2,23</t>
  </si>
  <si>
    <t xml:space="preserve">"km 0,300"        (12,5 + 15,0) * 2,21</t>
  </si>
  <si>
    <t xml:space="preserve">"km 0,330"        (15,0 + 14,375) * 2,11</t>
  </si>
  <si>
    <t xml:space="preserve">"km 0,35875"   (14,375+9,375) * 3,19</t>
  </si>
  <si>
    <t xml:space="preserve">"km 0,37750"   (9,375) * 2,64</t>
  </si>
  <si>
    <t>rýhy</t>
  </si>
  <si>
    <t>1114958792</t>
  </si>
  <si>
    <t xml:space="preserve">" vsakovací příkop"                 100,8 *  1,8     </t>
  </si>
  <si>
    <t>-1679974447</t>
  </si>
  <si>
    <t xml:space="preserve">"výměna komunikace"                 (805,019)  *1,8 </t>
  </si>
  <si>
    <t>2002601351</t>
  </si>
  <si>
    <t xml:space="preserve">"km 0,358"        (0,6*0,3) *3,0</t>
  </si>
  <si>
    <t>-1990956857</t>
  </si>
  <si>
    <t>0,54* 1,8</t>
  </si>
  <si>
    <t>-545662863</t>
  </si>
  <si>
    <t xml:space="preserve">"pod Kce B"                1245 + 377,5*(0,85+0,7)</t>
  </si>
  <si>
    <t>181111122</t>
  </si>
  <si>
    <t>Plošná úprava terénu v zemině tř. 1 až 4 s urovnáním povrchu bez doplnění ornice souvislé plochy do 500 m2 při nerovnostech terénu přes 100 do 150 mm na svahu přes 1:5 do 1:2</t>
  </si>
  <si>
    <t>1354213062</t>
  </si>
  <si>
    <t>-1737939471</t>
  </si>
  <si>
    <t xml:space="preserve">"km 0,000"        (12,5)             * (0,5+0,5)</t>
  </si>
  <si>
    <t xml:space="preserve">"km 0,025"        (12,5 + 12,5) * (0,5+0,5)</t>
  </si>
  <si>
    <t xml:space="preserve">"km 0,050"        (12,5 + 12,5) * (0,5+0,5)</t>
  </si>
  <si>
    <t xml:space="preserve">"km 0,075"        (12,5 + 12,5) * (0,5+0,5)</t>
  </si>
  <si>
    <t xml:space="preserve">"km 0,100"        (12,5 + 12,5) * (0,5+0,5)</t>
  </si>
  <si>
    <t xml:space="preserve">"km 0,125"        (12,5 + 12,5) *(0,5+0,5)</t>
  </si>
  <si>
    <t xml:space="preserve">"km 0,150"        (12,5 + 12,5) * (0,5+0,5)</t>
  </si>
  <si>
    <t xml:space="preserve">"km 0,175"        (12,5 + 12,5) * (0,5+0,5)</t>
  </si>
  <si>
    <t xml:space="preserve">"km 0,200"        (12,5 + 12,5) * (0,5+0,5)</t>
  </si>
  <si>
    <t xml:space="preserve">"km 0,225"        (12,5 + 12,5) * (0,5+0,5)</t>
  </si>
  <si>
    <t xml:space="preserve">"km 0,250"        (12,5 + 12,5) * (0,5+0,5)</t>
  </si>
  <si>
    <t xml:space="preserve">"km 0,275"        (12,5 + 12,5) * (0,5+0,5)</t>
  </si>
  <si>
    <t xml:space="preserve">"km 0,300"        (12,5 + 15,0) * (0,5+0,5)</t>
  </si>
  <si>
    <t xml:space="preserve">"km 0,330"        (15,0 + 14,375) * (0,5+0,5)</t>
  </si>
  <si>
    <t xml:space="preserve">"km 0,35875"   (14,375+9,375) *(0,5+0,5)</t>
  </si>
  <si>
    <t xml:space="preserve">"km 0,37750"   (9,375) * (0,5+0,5)</t>
  </si>
  <si>
    <t>-1685158781</t>
  </si>
  <si>
    <t>1791212336</t>
  </si>
  <si>
    <t>377,5</t>
  </si>
  <si>
    <t>377,5*0,015 'Přepočtené koeficientem množství</t>
  </si>
  <si>
    <t>-1661000502</t>
  </si>
  <si>
    <t>377,5*0,03 'Přepočtené koeficientem množství</t>
  </si>
  <si>
    <t>-1265592188</t>
  </si>
  <si>
    <t>1700919402</t>
  </si>
  <si>
    <t>377,5*8E-05 'Přepočtené koeficientem množství</t>
  </si>
  <si>
    <t>-2115439013</t>
  </si>
  <si>
    <t xml:space="preserve">"zalití 2x po výsadbě"                377,5*0,005*2</t>
  </si>
  <si>
    <t>1990461759</t>
  </si>
  <si>
    <t>612136689</t>
  </si>
  <si>
    <t>1495222390</t>
  </si>
  <si>
    <t xml:space="preserve">"km 0,358"        (0,6*0,1) *3,0</t>
  </si>
  <si>
    <t>-821585361</t>
  </si>
  <si>
    <t xml:space="preserve">"kce B"                1245 + 377,5*(0,7+0,6)</t>
  </si>
  <si>
    <t xml:space="preserve">"Kce B"                1245 + 377,5*(0,85+0,7)</t>
  </si>
  <si>
    <t>1824900154</t>
  </si>
  <si>
    <t>-2070615632</t>
  </si>
  <si>
    <t>145170174</t>
  </si>
  <si>
    <t>1154725773</t>
  </si>
  <si>
    <t>1058238969</t>
  </si>
  <si>
    <t>1695050873</t>
  </si>
  <si>
    <t>286105688</t>
  </si>
  <si>
    <t>-576317971</t>
  </si>
  <si>
    <t>-1266704787</t>
  </si>
  <si>
    <t>-959474703</t>
  </si>
  <si>
    <t>-1346138749</t>
  </si>
  <si>
    <t xml:space="preserve">"km 0,000"            3,0         </t>
  </si>
  <si>
    <t>769442036</t>
  </si>
  <si>
    <t xml:space="preserve">"km 0,000"        (3,0) *1,0</t>
  </si>
  <si>
    <t>-1539974134</t>
  </si>
  <si>
    <t>2127930634</t>
  </si>
  <si>
    <t xml:space="preserve">"km 0,000 - 0,121"              ((0,3+0,5) + 0,7*2)*121 *1,2  </t>
  </si>
  <si>
    <t xml:space="preserve">"km 0,121-0,360"                ((0,3+0,5)+0,7*2) *239  *1,2</t>
  </si>
  <si>
    <t>950,4*1,15 'Přepočtené koeficientem množství</t>
  </si>
  <si>
    <t>-897855092</t>
  </si>
  <si>
    <t xml:space="preserve">"kce B"                                                                    +(825*0,6*2))*1,2</t>
  </si>
  <si>
    <t xml:space="preserve">"kce B"         ((2455+295) + 825*(0,5+0,7)  +(825*0,6*2))*1,2</t>
  </si>
  <si>
    <t>-1730315952</t>
  </si>
  <si>
    <t xml:space="preserve">"živice Km 0,00"                  0,66</t>
  </si>
  <si>
    <t>42088829</t>
  </si>
  <si>
    <t>0,66 * 14</t>
  </si>
  <si>
    <t>-2022807655</t>
  </si>
  <si>
    <t>-24015137</t>
  </si>
  <si>
    <t>vlastní, dle zkušenosti</t>
  </si>
  <si>
    <t>1736805529</t>
  </si>
  <si>
    <t xml:space="preserve">"km 0,358"        3,0</t>
  </si>
  <si>
    <t>SO 107 - Polní cesta C 72, typ A - v části Nad kasárnami</t>
  </si>
  <si>
    <t xml:space="preserve">    998 - Přesun hmot</t>
  </si>
  <si>
    <t>-323071635</t>
  </si>
  <si>
    <t xml:space="preserve">"odbočka C 70a"        42,0         *(0,5*2) *0,15</t>
  </si>
  <si>
    <t xml:space="preserve">"odbočka C 70b"        46,0          *(0,5*2)*0,15</t>
  </si>
  <si>
    <t xml:space="preserve">"odbočka C 79b"       48,0          *(0,5*2) *0,15</t>
  </si>
  <si>
    <t xml:space="preserve">"Km 0,224 7"                (17,65) * (3,0+0,5)*0,15</t>
  </si>
  <si>
    <t xml:space="preserve">"Km 0,260"                   (17,65 + 15,0) * (0,5+0,8)*0,15</t>
  </si>
  <si>
    <t xml:space="preserve">"Km 0,290"                   (15,0 + 15,0) *   (0,5+0,5)*0,15</t>
  </si>
  <si>
    <t xml:space="preserve">"Km 0,320"                   (15,0 + 15,0) *  (0,5+0,8)*0,15</t>
  </si>
  <si>
    <t xml:space="preserve">"Km 0,350"                   (15,0 + 15,0) * (0,7+0,7)*0,15</t>
  </si>
  <si>
    <t xml:space="preserve">"Km 0,380"                   (15,0 + 15,0) * (0,5+0,8)*0,15</t>
  </si>
  <si>
    <t xml:space="preserve">"Km 0,410"                   (15,0 + 15,0) * (0,5+0,8)*0,15</t>
  </si>
  <si>
    <t xml:space="preserve">"Km 0,440"                   (15,0 + 15,0) * (0,6 +0,8)*0,15</t>
  </si>
  <si>
    <t xml:space="preserve">"Km 0,470"                   (15,0 + 15,0) *(0,5+1,1)*0,15</t>
  </si>
  <si>
    <t xml:space="preserve">"Km 0,500"                   (15,0 + 15,0) *(0,6+2,0)*0,15</t>
  </si>
  <si>
    <t xml:space="preserve">"Km 0,530"                   (15,0 + 15,0) * (1,0+0,5)*0,15</t>
  </si>
  <si>
    <t xml:space="preserve">"Km 0,560"                   (15,0 + 15,0) * (0,8+0,6)*0,15</t>
  </si>
  <si>
    <t xml:space="preserve">"Km 0,590"                   (15,0 + 15,0) * (1,0+0,6)*0,15</t>
  </si>
  <si>
    <t xml:space="preserve">"Km 0,620"                   (15,0 + 15,0) *(0,85+1,25)*0,15</t>
  </si>
  <si>
    <t xml:space="preserve">"Km 0,650"                   (15,0 + 15,0) *(0,7+0,8)*0,15</t>
  </si>
  <si>
    <t xml:space="preserve">"Km 0,680"                   (15,0 + 15,0) *(0,5+1,2)*0,15</t>
  </si>
  <si>
    <t xml:space="preserve">"Km 0,710"                   (15,0 + 12,5) * (0,5+0,6)*0,15</t>
  </si>
  <si>
    <t xml:space="preserve">"Km 0,735"                   (12,5 + 12,5) * (0,5+0,8)*0,15</t>
  </si>
  <si>
    <t xml:space="preserve">"Km 0,760"                   (12,5 + 12,5) * (0,5+0,6)*0,15</t>
  </si>
  <si>
    <t xml:space="preserve">"Km 0,785"                   (12,5 + 12,5) * (0,7+1,75)*0,15</t>
  </si>
  <si>
    <t xml:space="preserve">"Km 0,810"                   (12,5 + 15,0) * (0,5+0,8)*0,15</t>
  </si>
  <si>
    <t xml:space="preserve">"Km 0,840"                   (15,0 + 13,5) * (0,5+0,6)*0,15</t>
  </si>
  <si>
    <t xml:space="preserve">"Km 0,867"                   (13,5 + 14,0) * (0,9+4,3)*0,15</t>
  </si>
  <si>
    <t xml:space="preserve">"Km 0,895"                   (14,0 + 12,5) *(0,5+1,3)*0,15</t>
  </si>
  <si>
    <t xml:space="preserve">"Km 0,920"                   (12,5 + 15,0) *(1,0+0,5)*0,15</t>
  </si>
  <si>
    <t xml:space="preserve">"Km 0,950"                   (15,0 + 15,0) *(0,5+0,8)*0,15</t>
  </si>
  <si>
    <t xml:space="preserve">"Km 0,980"                   (15,0 + 15,0) *(0,5+0,8)*0,15</t>
  </si>
  <si>
    <t xml:space="preserve">"Km 1,010"                   (15,0 + 15,0) *(0,6+0,8)*0,15</t>
  </si>
  <si>
    <t xml:space="preserve">"Km 1,040"                   (15,0 + 15,0) *(1,0+0,6)*0,15</t>
  </si>
  <si>
    <t xml:space="preserve">"Km 1,070"                   (15,0 + 15,0) *(0,8+0,6)*0,15</t>
  </si>
  <si>
    <t xml:space="preserve">"Km 1,100"                   (15,0 + 12,5) *(0,6+0,7)*0,15</t>
  </si>
  <si>
    <t xml:space="preserve">"Km 1,125"                   (12,5 + 12,5) *(0,6+1,0)*0,15</t>
  </si>
  <si>
    <t xml:space="preserve">"Km 1,150"                   (12,5 + 10,0) *(0,6+0,8)*0,15</t>
  </si>
  <si>
    <t xml:space="preserve">"Km 1,170"                   (10,0 +  7,5) *(4,6+1,35)*0,15</t>
  </si>
  <si>
    <t xml:space="preserve">"Km 1,185"                   ( 7,5 +  12,5) *(3,0+1,0)*0,15</t>
  </si>
  <si>
    <t xml:space="preserve">"Km 1,210"                   (12,5 + 15,0) *(0,7+0,7)*0,15</t>
  </si>
  <si>
    <t xml:space="preserve">"Km 1,240"                   (15,0 + 15,0) *(0,7+0,7)*0,15</t>
  </si>
  <si>
    <t xml:space="preserve">"Km 1,270"                   (15,0 + 15,0) *(0,7+0,6)*0,15</t>
  </si>
  <si>
    <t xml:space="preserve">"Km 1,300"                   (15,0 + 15,0) *(0,8+0,6)*0,15</t>
  </si>
  <si>
    <t xml:space="preserve">"Km 1,330"                   (15,0 + 15,0) *(0,7+0,6)*0,15</t>
  </si>
  <si>
    <t xml:space="preserve">"Km 1,360"                   (15,0 + 15,0) *(0,6+0,6)*0,15</t>
  </si>
  <si>
    <t xml:space="preserve">"Km 1,390"                   (15,0 + 15,0) *(0,7+0,6)*0,15</t>
  </si>
  <si>
    <t xml:space="preserve">"Km 1,420"                   (15,0 + 15,0) *(0,7+0,6)*0,15</t>
  </si>
  <si>
    <t xml:space="preserve">"Km 1,450"                   (15,0 + 12,5) *(0,6+0,6)*0,15</t>
  </si>
  <si>
    <t xml:space="preserve">"Km 1,475"                   (12,5 + 12,5) *(0,6+0,6)*0,15</t>
  </si>
  <si>
    <t xml:space="preserve">"Km 1,500"                   (12,5 + 12,5) *(0,7+4,5)*0,15</t>
  </si>
  <si>
    <t xml:space="preserve">"Km 1,525"                   (12,5 + 12,5) *(0,8+0,75)*0,15</t>
  </si>
  <si>
    <t xml:space="preserve">"Km 1,550"                   (12,5 + 12,5) *(1,0+0,75)*0,15</t>
  </si>
  <si>
    <t xml:space="preserve">"Km 1,575"                   (12,5 + 12,5) *(0,9+0,6)*0,15</t>
  </si>
  <si>
    <t xml:space="preserve">"Km 1,600"                   (12,5 + 12,5) *(0,6+0,8)*0,15</t>
  </si>
  <si>
    <t xml:space="preserve">"Km 1,625"                   (12,5 + 15,25) * (0,5+0,8)*0,15</t>
  </si>
  <si>
    <t xml:space="preserve">"Km 1,655 50             (15,25)              *(0,6+0,6)*0,15</t>
  </si>
  <si>
    <t>1493976338</t>
  </si>
  <si>
    <t xml:space="preserve">"odbočka C 70a"        186,6*0,4</t>
  </si>
  <si>
    <t xml:space="preserve">"odbočka C 70b"        176,6*0,4</t>
  </si>
  <si>
    <t xml:space="preserve">"odbočka C 79b"        169,*0,4</t>
  </si>
  <si>
    <t xml:space="preserve">"Km 0,224 7"                (17,65) * 0,90</t>
  </si>
  <si>
    <t xml:space="preserve">"Km 0,260"                   (17,65 + 15,0) * 0,07</t>
  </si>
  <si>
    <t xml:space="preserve">"Km 0,290"                   (15,0 + 15,0) * 0,14</t>
  </si>
  <si>
    <t xml:space="preserve">"Km 0,320"                   (15,0 + 15,0) * 0,09</t>
  </si>
  <si>
    <t xml:space="preserve">"Km 0,350"                   (15,0 + 15,0) * 0,06</t>
  </si>
  <si>
    <t xml:space="preserve">"Km 0,380"                   (15,0 + 15,0) * 0,11</t>
  </si>
  <si>
    <t xml:space="preserve">"Km 0,410"                   (15,0 + 15,0) * 0,10</t>
  </si>
  <si>
    <t xml:space="preserve">"Km 0,440"                   (15,0 + 15,0) * 0,09</t>
  </si>
  <si>
    <t xml:space="preserve">"Km 0,470"                   (15,0 + 15,0) * 0,06</t>
  </si>
  <si>
    <t xml:space="preserve">"Km 0,500"                   (15,0 + 15,0) * 0,56</t>
  </si>
  <si>
    <t xml:space="preserve">"Km 0,530"                   (15,0 + 15,0) * 0,18</t>
  </si>
  <si>
    <t xml:space="preserve">"Km 0,560"                   (15,0 + 15,0) * 0,13</t>
  </si>
  <si>
    <t xml:space="preserve">"Km 0,590"                   (15,0 + 15,0) * 0,12</t>
  </si>
  <si>
    <t xml:space="preserve">"Km 0,620"                   (15,0 + 15,0) * 0,21</t>
  </si>
  <si>
    <t xml:space="preserve">"Km 0,650"                   (15,0 + 15,0) * 0,15</t>
  </si>
  <si>
    <t xml:space="preserve">"Km 0,680"                   (15,0 + 15,0) * 0,42</t>
  </si>
  <si>
    <t xml:space="preserve">"Km 0,710"                   (15,0 + 12,5) * 0,11</t>
  </si>
  <si>
    <t xml:space="preserve">"Km 0,735"                   (12,5 + 12,5) * 0,03</t>
  </si>
  <si>
    <t xml:space="preserve">"Km 0,760"                   (12,5 + 12,5) * 0,15</t>
  </si>
  <si>
    <t xml:space="preserve">"Km 0,785"                   (12,5 + 12,5) * 0,33</t>
  </si>
  <si>
    <t xml:space="preserve">"Km 0,810"                   (12,5 + 15,0) * 0,14</t>
  </si>
  <si>
    <t xml:space="preserve">"Km 0,840"                   (15,0 + 13,5) * 0,15</t>
  </si>
  <si>
    <t xml:space="preserve">"Km 0,867"                   (13,5 + 14,0) * 1,44</t>
  </si>
  <si>
    <t xml:space="preserve">"Km 0,895"                   (14,0 + 12,5) *0,07</t>
  </si>
  <si>
    <t xml:space="preserve">"Km 0,920"                   (12,5 + 15,0) *0,26</t>
  </si>
  <si>
    <t xml:space="preserve">"Km 0,950"                   (15,0 + 15,0) *0,22</t>
  </si>
  <si>
    <t xml:space="preserve">"Km 0,980"                   (15,0 + 15,0) *0,15</t>
  </si>
  <si>
    <t xml:space="preserve">"Km 1,010"                   (15,0 + 15,0) *0,02</t>
  </si>
  <si>
    <t xml:space="preserve">"Km 1,040"                   (15,0 + 15,0) *0,07</t>
  </si>
  <si>
    <t xml:space="preserve">"Km 1,070"                   (15,0 + 15,0) *0,22</t>
  </si>
  <si>
    <t xml:space="preserve">"Km 1,100"                   (15,0 + 12,5) *0,13</t>
  </si>
  <si>
    <t xml:space="preserve">"Km 1,125"                   (12,5 + 12,5) *0,06</t>
  </si>
  <si>
    <t xml:space="preserve">"Km 1,150"                   (12,5 + 10,0) *0,17</t>
  </si>
  <si>
    <t xml:space="preserve">"Km 1,170"                   (10,0 +  7,5) *1,60</t>
  </si>
  <si>
    <t xml:space="preserve">"Km 1,185"                   ( 7,5 +  12,5) *0,89</t>
  </si>
  <si>
    <t xml:space="preserve">"Km 1,210"                   (12,5 + 15,0) *0,09</t>
  </si>
  <si>
    <t xml:space="preserve">"Km 1,240"                   (15,0 + 15,0) *0,10</t>
  </si>
  <si>
    <t xml:space="preserve">"Km 1,270"                   (15,0 + 15,0) *0,13</t>
  </si>
  <si>
    <t xml:space="preserve">"Km 1,300"                   (15,0 + 15,0) *0,11</t>
  </si>
  <si>
    <t xml:space="preserve">"Km 1,330"                   (15,0 + 15,0) *0,11</t>
  </si>
  <si>
    <t xml:space="preserve">"Km 1,360"                   (15,0 + 15,0) *0,17</t>
  </si>
  <si>
    <t xml:space="preserve">"Km 1,390"                   (15,0 + 15,0) *0,10</t>
  </si>
  <si>
    <t xml:space="preserve">"Km 1,420"                   (15,0 + 15,0) *0,12</t>
  </si>
  <si>
    <t xml:space="preserve">"Km 1,450"                   (15,0 + 12,5) *0,17</t>
  </si>
  <si>
    <t xml:space="preserve">"Km 1,475"                   (12,5 + 12,5) *0,09</t>
  </si>
  <si>
    <t xml:space="preserve">"Km 1,500"                   (12,5 + 12,5) *0,34</t>
  </si>
  <si>
    <t xml:space="preserve">"Km 1,525"                   (12,5 + 12,5) *0,10</t>
  </si>
  <si>
    <t xml:space="preserve">"Km 1,550"                   (12,5 + 12,5) *0,06</t>
  </si>
  <si>
    <t xml:space="preserve">"Km 1,575"                   (12,5 + 12,5) *0,11</t>
  </si>
  <si>
    <t xml:space="preserve">"Km 1,600"                   (12,5 + 12,5) *0,14</t>
  </si>
  <si>
    <t xml:space="preserve">"Km 1,625"                   (12,5 + 15,25) *0,10</t>
  </si>
  <si>
    <t xml:space="preserve">"Km 1,655 50               (15,25)              *0,19</t>
  </si>
  <si>
    <t>-1969954685</t>
  </si>
  <si>
    <t>1668243255</t>
  </si>
  <si>
    <t>1385760028</t>
  </si>
  <si>
    <t xml:space="preserve">"CETIN - km 0,850"     (0,6*0,3) * 8,0</t>
  </si>
  <si>
    <t>1161954140</t>
  </si>
  <si>
    <t xml:space="preserve">"Km  0,227.70 -  0,758.26"       ((0,3+0,5)/2*0,7) * 540,36</t>
  </si>
  <si>
    <t xml:space="preserve">"Km  0,872.59 -  0,933.61"       ((0,3+0,5)/2*0,7) *   61,02</t>
  </si>
  <si>
    <t xml:space="preserve">"Km  0,768,068 - 0,872.59"       ((0,3+0,5)/2*0,7) *   104,53 </t>
  </si>
  <si>
    <t xml:space="preserve">"Km  0,933.61 -  1,655.50"       ((0,3+0,5)/2*0,7) *   721,89</t>
  </si>
  <si>
    <t>323869731</t>
  </si>
  <si>
    <t xml:space="preserve">"ornice tam a zpět"                                 262,79 *2        </t>
  </si>
  <si>
    <t>-1875486912</t>
  </si>
  <si>
    <t xml:space="preserve">"odkopávky na skládku"            507,381</t>
  </si>
  <si>
    <t xml:space="preserve">"rýhy na skládku"                         399,784</t>
  </si>
  <si>
    <t xml:space="preserve">"rýha CETIN"                                     1,440</t>
  </si>
  <si>
    <t>1617416736</t>
  </si>
  <si>
    <t xml:space="preserve">"odkopávky a rýhy na skládku"             908,605 *5</t>
  </si>
  <si>
    <t>-50795951</t>
  </si>
  <si>
    <t xml:space="preserve">"ornice zpět"                          262,79</t>
  </si>
  <si>
    <t>-2127126433</t>
  </si>
  <si>
    <t xml:space="preserve">"Km 0,410"                   (15,0 + 15,0) * 0,04</t>
  </si>
  <si>
    <t xml:space="preserve">"Km 0,440"                   (15,0 + 15,0) * 0,02</t>
  </si>
  <si>
    <t xml:space="preserve">"Km 0,470"                   (15,0 + 15,0) * 0,04</t>
  </si>
  <si>
    <t xml:space="preserve">"Km 0,735"                   (12,5 + 12,5) * 0,02</t>
  </si>
  <si>
    <t xml:space="preserve">"Km 0,895"                   (14,0 + 12,5) *0,04</t>
  </si>
  <si>
    <t xml:space="preserve">"Km 1,125"                   (12,5 + 12,5) *0,04</t>
  </si>
  <si>
    <t xml:space="preserve">"Km 1,500"                   (12,5 + 12,5) *0,08</t>
  </si>
  <si>
    <t>1336832928</t>
  </si>
  <si>
    <t xml:space="preserve">"dosypy komunikace"                 (7,56)  *1,8 </t>
  </si>
  <si>
    <t>931833447</t>
  </si>
  <si>
    <t>908,605 *1,8</t>
  </si>
  <si>
    <t>985084860</t>
  </si>
  <si>
    <t>625516642</t>
  </si>
  <si>
    <t xml:space="preserve">" vsakovací příkop - drcení panelů"                 (399,784) *  1,7     </t>
  </si>
  <si>
    <t>-1942392297</t>
  </si>
  <si>
    <t>727496011</t>
  </si>
  <si>
    <t xml:space="preserve">"odbočka C 70a"        42,0         *(0,5*2) </t>
  </si>
  <si>
    <t xml:space="preserve">"odbočka C 70b"        46,0          *(0,5*2)</t>
  </si>
  <si>
    <t xml:space="preserve">"odbočka C 79b"       48,0          *(0,5*2) </t>
  </si>
  <si>
    <t xml:space="preserve">"Km 0,224 7"                (17,65) * (0,5+0,5)</t>
  </si>
  <si>
    <t xml:space="preserve">"Km 0,260"                   (17,65 + 15,0) * (0,5+0,5)</t>
  </si>
  <si>
    <t xml:space="preserve">"Km 0,290"                   (15,0 + 15,0) *   (0,5+0,5)</t>
  </si>
  <si>
    <t xml:space="preserve">"Km 0,320"                   (15,0 + 15,0) *  (0,5+0,5)</t>
  </si>
  <si>
    <t xml:space="preserve">"Km 0,350"                   (15,0 + 15,0) * (0,5+0,5)</t>
  </si>
  <si>
    <t xml:space="preserve">"Km 0,380"                   (15,0 + 15,0) * (0,5+0,5)</t>
  </si>
  <si>
    <t xml:space="preserve">"Km 0,410"                   (15,0 + 15,0) * (0,5+0,5)</t>
  </si>
  <si>
    <t xml:space="preserve">"Km 0,440"                   (15,0 + 15,0) * (0,5+0,5)</t>
  </si>
  <si>
    <t xml:space="preserve">"Km 0,470"                   (15,0 + 15,0) *(0,5+0,5)</t>
  </si>
  <si>
    <t xml:space="preserve">"Km 0,500"                   (15,0 + 15,0) *(0,5+0,5)</t>
  </si>
  <si>
    <t xml:space="preserve">"Km 0,530"                   (15,0 + 15,0) * (0,5+0,5)</t>
  </si>
  <si>
    <t xml:space="preserve">"Km 0,560"                   (15,0 + 15,0) * (0,5+0,5)</t>
  </si>
  <si>
    <t xml:space="preserve">"Km 0,590"                   (15,0 + 15,0) * (0,5+0,5)</t>
  </si>
  <si>
    <t xml:space="preserve">"Km 0,620"                   (15,0 + 15,0) *(0,5+0,5)</t>
  </si>
  <si>
    <t xml:space="preserve">"Km 0,650"                   (15,0 + 15,0) *(0,5+0,5)</t>
  </si>
  <si>
    <t xml:space="preserve">"Km 0,680"                   (15,0 + 15,0) *(0,5+0,5)</t>
  </si>
  <si>
    <t xml:space="preserve">"Km 0,710"                   (15,0 + 12,5) * (0,5+0,5)</t>
  </si>
  <si>
    <t xml:space="preserve">"Km 0,735"                   (12,5 + 12,5) * (0,5+0,5)</t>
  </si>
  <si>
    <t xml:space="preserve">"Km 0,760"                   (12,5 + 12,5) * (0,5+0,5)</t>
  </si>
  <si>
    <t xml:space="preserve">"Km 0,785"                   (12,5 + 12,5) * (0,7+1,10)</t>
  </si>
  <si>
    <t xml:space="preserve">"Km 0,810"                   (12,5 + 15,0) * (0,5+0,5)</t>
  </si>
  <si>
    <t xml:space="preserve">"Km 0,840"                   (15,0 + 13,5) * (0,5+0,5)</t>
  </si>
  <si>
    <t xml:space="preserve">"Km 0,867"                   (13,5 + 14,0) * (0,9+2,3)</t>
  </si>
  <si>
    <t xml:space="preserve">"Km 0,895"                   (14,0 + 12,5) *(0,5+0,5)</t>
  </si>
  <si>
    <t xml:space="preserve">"Km 0,920"                   (12,5 + 15,0) *(0,7+0,5)</t>
  </si>
  <si>
    <t xml:space="preserve">"Km 0,950"                   (15,0 + 15,0) *(0,5+0,5)</t>
  </si>
  <si>
    <t xml:space="preserve">"Km 0,980"                   (15,0 + 15,0) *(0,5+0,5)</t>
  </si>
  <si>
    <t xml:space="preserve">"Km 1,010"                   (15,0 + 15,0) *(0,5+0,5)</t>
  </si>
  <si>
    <t xml:space="preserve">"Km 1,040"                   (15,0 + 15,0) *(0,5+0,5)</t>
  </si>
  <si>
    <t xml:space="preserve">"Km 1,070"                   (15,0 + 15,0) *(0,5+0,5)</t>
  </si>
  <si>
    <t xml:space="preserve">"Km 1,100"                   (15,0 + 12,5) *(0,5+0,5)</t>
  </si>
  <si>
    <t xml:space="preserve">"Km 1,125"                   (12,5 + 12,5) *(0,5+0,5)</t>
  </si>
  <si>
    <t xml:space="preserve">"Km 1,150"                   (12,5 + 10,0) *(0,5+0,5)</t>
  </si>
  <si>
    <t xml:space="preserve">"Km 1,170"                   (10,0 +  7,5) *(4,6+1,35)</t>
  </si>
  <si>
    <t xml:space="preserve">"Km 1,185"                   ( 7,5 +  12,5) *(0,5+0,5)</t>
  </si>
  <si>
    <t xml:space="preserve">"Km 1,210"                   (12,5 + 15,0) *(0,5+0,5)</t>
  </si>
  <si>
    <t xml:space="preserve">"Km 1,240"                   (15,0 + 15,0) *(0,5+0,5)</t>
  </si>
  <si>
    <t xml:space="preserve">"Km 1,270"                   (15,0 + 15,0) *(0,5+0,5)</t>
  </si>
  <si>
    <t xml:space="preserve">"Km 1,300"                   (15,0 + 15,0) *(0,5+0,5)</t>
  </si>
  <si>
    <t xml:space="preserve">"Km 1,330"                   (15,0 + 15,0) *(0,5+0,5)</t>
  </si>
  <si>
    <t xml:space="preserve">"Km 1,360"                   (15,0 + 15,0) *(0,5+0,5)</t>
  </si>
  <si>
    <t xml:space="preserve">"Km 1,390"                   (15,0 + 15,0) *(0,5+0,5)</t>
  </si>
  <si>
    <t xml:space="preserve">"Km 1,420"                   (15,0 + 15,0) *(0,5+0,5)</t>
  </si>
  <si>
    <t xml:space="preserve">"Km 1,450"                   (15,0 + 12,5) *(0,5+0,5)</t>
  </si>
  <si>
    <t xml:space="preserve">"Km 1,475"                   (12,5 + 12,5) *(0,5+0,5)</t>
  </si>
  <si>
    <t xml:space="preserve">"Km 1,500"                   (12,5 + 12,5) *(0,5+1,0)</t>
  </si>
  <si>
    <t xml:space="preserve">"Km 1,525"                   (12,5 + 12,5) *(0,5+0,5)</t>
  </si>
  <si>
    <t xml:space="preserve">"Km 1,550"                   (12,5 + 12,5) *(0,5+0,5)</t>
  </si>
  <si>
    <t xml:space="preserve">"Km 1,575"                   (12,5 + 12,5) *(0,5+0,5)</t>
  </si>
  <si>
    <t xml:space="preserve">"Km 1,600"                   (12,5 + 12,5) *(0,5+0,5)</t>
  </si>
  <si>
    <t xml:space="preserve">"Km 1,625"                   (12,5 + 15,25) * (0,5+0,5)</t>
  </si>
  <si>
    <t xml:space="preserve">"Km 1,655 50"             (15,25)              *(0,5+0,5)</t>
  </si>
  <si>
    <t>728084265</t>
  </si>
  <si>
    <t>866848147</t>
  </si>
  <si>
    <t>1751,925</t>
  </si>
  <si>
    <t>1751,925*0,015 'Přepočtené koeficientem množství</t>
  </si>
  <si>
    <t>-568402740</t>
  </si>
  <si>
    <t>1751,925*0,01 'Přepočtené koeficientem množství</t>
  </si>
  <si>
    <t>964487780</t>
  </si>
  <si>
    <t>759173039</t>
  </si>
  <si>
    <t>1751,925*8E-05 'Přepočtené koeficientem množství</t>
  </si>
  <si>
    <t>1856669462</t>
  </si>
  <si>
    <t xml:space="preserve">"zalití 2x po výsadbě"           1751,925 * 0,005* 2</t>
  </si>
  <si>
    <t>1154129247</t>
  </si>
  <si>
    <t xml:space="preserve">"zalití 2x po výsadbě"          (1751,925) *0,005*2</t>
  </si>
  <si>
    <t>-1111350058</t>
  </si>
  <si>
    <t>1566002354</t>
  </si>
  <si>
    <t xml:space="preserve">"km 0,865"        (0,6*0,1) *8,0</t>
  </si>
  <si>
    <t>561061131</t>
  </si>
  <si>
    <t>Zřízení podkladu ze zeminy upravené hydraulickými pojivy vápnem, cementem nebo směsnými pojivy (materiál ve specifikaci) s rozprostřením, promísením, vlhčením, zhutněním a ošetřením vodou plochy přes 5 000 m2, tloušťka po zhutnění přes 350 do 400 mm</t>
  </si>
  <si>
    <t>-7956025</t>
  </si>
  <si>
    <t xml:space="preserve"> ((5260 + (0,55+0,65) * 1430,8)  - (1430,8 *0,5))   </t>
  </si>
  <si>
    <t>58530171</t>
  </si>
  <si>
    <t>vápno nehašené CL 90-Q pro úpravu zemin bezprašné</t>
  </si>
  <si>
    <t>-1537606234</t>
  </si>
  <si>
    <t xml:space="preserve">((6261,96 * 0,3) * 0,04 )  *2,0  </t>
  </si>
  <si>
    <t>-1300366051</t>
  </si>
  <si>
    <t>Kom A</t>
  </si>
  <si>
    <t xml:space="preserve">"0/32"              5260 + (0,55+0,65)*1430,8</t>
  </si>
  <si>
    <t xml:space="preserve">"0/63"               5260 + (0,70+0,80)*1430,8</t>
  </si>
  <si>
    <t>565135111</t>
  </si>
  <si>
    <t>Asfaltový beton vrstva podkladní ACP 16 (obalované kamenivo střednězrnné - OKS) s rozprostřením a zhutněním v pruhu šířky přes 1,5 do 3 m, po zhutnění tl. 50 mm</t>
  </si>
  <si>
    <t>-375724242</t>
  </si>
  <si>
    <t xml:space="preserve">"kom C"               790</t>
  </si>
  <si>
    <t>-230807198</t>
  </si>
  <si>
    <t xml:space="preserve">"Kom A"                5260</t>
  </si>
  <si>
    <t>-1378928062</t>
  </si>
  <si>
    <t>573231108</t>
  </si>
  <si>
    <t>Postřik spojovací PS bez posypu kamenivem ze silniční emulze, v množství 0,50 kg/m2</t>
  </si>
  <si>
    <t>314346734</t>
  </si>
  <si>
    <t xml:space="preserve">"kom A"        5260</t>
  </si>
  <si>
    <t xml:space="preserve">"kom C"          790 *2</t>
  </si>
  <si>
    <t>-1821363574</t>
  </si>
  <si>
    <t xml:space="preserve">"Kom A"          5260</t>
  </si>
  <si>
    <t>577144131</t>
  </si>
  <si>
    <t>Asfaltový beton vrstva obrusná ACO 11 (ABS) s rozprostřením a se zhutněním z modifikovaného asfaltu v pruhu šířky přes do 1,5 do 3 m, po zhutnění tl. 50 mm</t>
  </si>
  <si>
    <t>475918297</t>
  </si>
  <si>
    <t xml:space="preserve">"Kom C - výměna"              790</t>
  </si>
  <si>
    <t>113107211</t>
  </si>
  <si>
    <t>Odstranění podkladů nebo krytů strojně plochy jednotlivě přes 200 m2 s přemístěním hmot na skládku na vzdálenost do 20 m nebo s naložením na dopravní prostředek z kameniva těženého, o tl. vrstvy do 100 mm</t>
  </si>
  <si>
    <t>-153920672</t>
  </si>
  <si>
    <t xml:space="preserve">"km 0,2247-1,6555 pod panely"           1460,8 *3,0 + (15*2)*3</t>
  </si>
  <si>
    <t>113107241</t>
  </si>
  <si>
    <t>Odstranění podkladů nebo krytů strojně plochy jednotlivě přes 200 m2 s přemístěním hmot na skládku na vzdálenost do 20 m nebo s naložením na dopravní prostředek živičných, o tl. vrstvy do 50 mm</t>
  </si>
  <si>
    <t>696424084</t>
  </si>
  <si>
    <t xml:space="preserve">"Km  224,7 - 0,937 na silničních panelec tl. 2-3 cm"                  712,3*3,0</t>
  </si>
  <si>
    <t>113154234</t>
  </si>
  <si>
    <t>Frézování živičného podkladu nebo krytu s naložením na dopravní prostředek plochy přes 500 do 1 000 m2 bez překážek v trase pruhu šířky přes 1 m do 2 m, tloušťky vrstvy 100 mm</t>
  </si>
  <si>
    <t>-1432697386</t>
  </si>
  <si>
    <t xml:space="preserve">"Km 0,000 - 0,2247"         790</t>
  </si>
  <si>
    <t>113151111</t>
  </si>
  <si>
    <t>Rozebírání zpevněných ploch s přemístěním na skládku na vzdálenost do 20 m nebo s naložením na dopravní prostředek ze silničních panelů</t>
  </si>
  <si>
    <t>-1321970326</t>
  </si>
  <si>
    <t xml:space="preserve">"km 0,2247-1,6555"           1460,8 *3,0 + (15*2)*3</t>
  </si>
  <si>
    <t>-767477578</t>
  </si>
  <si>
    <t>462920033</t>
  </si>
  <si>
    <t>-371046231</t>
  </si>
  <si>
    <t>-7419302</t>
  </si>
  <si>
    <t>1421612065</t>
  </si>
  <si>
    <t>-831375790</t>
  </si>
  <si>
    <t>-44978887</t>
  </si>
  <si>
    <t>24369727</t>
  </si>
  <si>
    <t xml:space="preserve">"km 0,000"              3,0</t>
  </si>
  <si>
    <t xml:space="preserve">"km 0,215"              17,0 </t>
  </si>
  <si>
    <t xml:space="preserve">"km 0,175"              3,0</t>
  </si>
  <si>
    <t xml:space="preserve">"km 1,655"                3,0 </t>
  </si>
  <si>
    <t>-1553209331</t>
  </si>
  <si>
    <t xml:space="preserve">"Km  0,227.70 -  0,758.26"       ((0,3+0,5) +0,7*2) * 540,36</t>
  </si>
  <si>
    <t xml:space="preserve">"Km  0,872.59 -  0,933.61"       ((0,3+0,5)+0,7*2) *   61,02</t>
  </si>
  <si>
    <t xml:space="preserve">"Km  0,768,068 - 0,872.59"       ((0,3+0,5)+0,7*2) *   104,53 </t>
  </si>
  <si>
    <t xml:space="preserve">"Km  0,933.61 -  1,655.50"       ((0,3+0,5)+0,7*2) *   721,89</t>
  </si>
  <si>
    <t>3141,16*1,15 'Přepočtené koeficientem množství</t>
  </si>
  <si>
    <t>-1117175106</t>
  </si>
  <si>
    <t>997006007</t>
  </si>
  <si>
    <t>Drcení stavebního odpadu z demolic s dopravou na vzdálenost do 100 m a naložením do drtícího zařízení ze zdiva železobetonového</t>
  </si>
  <si>
    <t>1067226156</t>
  </si>
  <si>
    <t xml:space="preserve">"panely"                1587,702</t>
  </si>
  <si>
    <t>997221551</t>
  </si>
  <si>
    <t>Vodorovná doprava suti bez naložení, ale se složením a s hrubým urovnáním ze sypkých materiálů, na vzdálenost do 1 km</t>
  </si>
  <si>
    <t>10868835</t>
  </si>
  <si>
    <t xml:space="preserve">"frezing na meziskládku a zpět do krajnic"            (202,240)   *2        </t>
  </si>
  <si>
    <t xml:space="preserve">"ŠD na skládku"                                                                 (805,032)</t>
  </si>
  <si>
    <t xml:space="preserve">"předrcené panely do zasak rýh"                               (399,784)  </t>
  </si>
  <si>
    <t xml:space="preserve">"nepoužitelné zbytky z panelů 20%"                          (317,55)</t>
  </si>
  <si>
    <t>997221559</t>
  </si>
  <si>
    <t>Vodorovná doprava suti bez naložení, ale se složením a s hrubým urovnáním Příplatek k ceně za každý další i započatý 1 km přes 1 km</t>
  </si>
  <si>
    <t>-2068532773</t>
  </si>
  <si>
    <t xml:space="preserve">"ŠD na skládku"                                                                 (805,032)*14</t>
  </si>
  <si>
    <t>997221561</t>
  </si>
  <si>
    <t>Vodorovná doprava suti bez naložení, ale se složením a s hrubým urovnáním z kusových materiálů, na vzdálenost do 1 km</t>
  </si>
  <si>
    <t>-1790913616</t>
  </si>
  <si>
    <t xml:space="preserve">"panely k drtičce"                                                              1587,702</t>
  </si>
  <si>
    <t xml:space="preserve">"živice na skládku"                                                               209,416</t>
  </si>
  <si>
    <t xml:space="preserve">"nepoužitelnézbytky panelů na skládku"                    317,55</t>
  </si>
  <si>
    <t>1481778513</t>
  </si>
  <si>
    <t xml:space="preserve">"živice na skládku"                   209,416 * 14</t>
  </si>
  <si>
    <t>997221862</t>
  </si>
  <si>
    <t>Poplatek za uložení stavebního odpadu na recyklační skládce (skládkovné) z armovaného betonu zatříděného do Katalogu odpadů pod kódem 17 01 01</t>
  </si>
  <si>
    <t>-1992112374</t>
  </si>
  <si>
    <t>997221873</t>
  </si>
  <si>
    <t>-1938288935</t>
  </si>
  <si>
    <t>-249517704</t>
  </si>
  <si>
    <t>998</t>
  </si>
  <si>
    <t>Přesun hmot</t>
  </si>
  <si>
    <t>998225111</t>
  </si>
  <si>
    <t>Přesun hmot pro komunikace s krytem z kameniva, monolitickým betonovým nebo živičným dopravní vzdálenost do 200 m jakékoliv délky objektu</t>
  </si>
  <si>
    <t>1661733724</t>
  </si>
  <si>
    <t>-2006879663</t>
  </si>
  <si>
    <t xml:space="preserve">"kabel   CETIN"                   8</t>
  </si>
  <si>
    <t>vlastní, dle zkušeností</t>
  </si>
  <si>
    <t>1389544214</t>
  </si>
  <si>
    <t xml:space="preserve">"km 0,865"        7,0</t>
  </si>
  <si>
    <t>SO 801 - Polní cesta C 35a - typ A, v části Zadní důl - náhradní výsadba</t>
  </si>
  <si>
    <t>162701105</t>
  </si>
  <si>
    <t>Vodorovné přemístění do 10000 m výkopku z horniny tř. 1 až 4</t>
  </si>
  <si>
    <t>1542468532</t>
  </si>
  <si>
    <t xml:space="preserve">(0,5*0,5 *0,8  -0,020)*84 + (0,3*0,3*0,7 - 0,010) *36</t>
  </si>
  <si>
    <t>162701109</t>
  </si>
  <si>
    <t>Příplatek k vodorovnému přemístění výkopku z horniny tř. 1 až 4 ZKD 1000 m přes 10000 m</t>
  </si>
  <si>
    <t>2025369829</t>
  </si>
  <si>
    <t>17,028 *5</t>
  </si>
  <si>
    <t>744178327</t>
  </si>
  <si>
    <t xml:space="preserve">17,028  *1,8</t>
  </si>
  <si>
    <t>183101214</t>
  </si>
  <si>
    <t>Hloubení jamek pro vysazování rostlin v zemině tř.1 až 4 s výměnou půdy z 50% v rovině nebo na svahu do 1:5, objemu přes 0,05 do 0,125 m3</t>
  </si>
  <si>
    <t>-1973042362</t>
  </si>
  <si>
    <t>183101215</t>
  </si>
  <si>
    <t>Hloubení jamek pro vysazování rostlin v zemině tř.1 až 4 s výměnou půdy z 50% v rovině nebo na svahu do 1:5, objemu přes 0,125 do 0,40 m3</t>
  </si>
  <si>
    <t>1715403892</t>
  </si>
  <si>
    <t>10364100</t>
  </si>
  <si>
    <t>zemina pro terénní úpravy - tříděná</t>
  </si>
  <si>
    <t>-1606564053</t>
  </si>
  <si>
    <t xml:space="preserve">((0,5*0,5 *0,8  -0,020)*84 + (0,3*0,3*0,7 - 0,010) *36) * 1,6 *0,7</t>
  </si>
  <si>
    <t>184102111</t>
  </si>
  <si>
    <t>Výsadba dřeviny s balem do předem vyhloubené jamky se zalitím v rovině nebo na svahu do 1:5, při průměru balu přes 100 do 200 mm</t>
  </si>
  <si>
    <t>-137420415</t>
  </si>
  <si>
    <t>02650381-Hl</t>
  </si>
  <si>
    <t xml:space="preserve">Dřeviny okrasné listnaté - Hloh obecný (Crataegus laevigata)       120-150 cm</t>
  </si>
  <si>
    <t>-8688362</t>
  </si>
  <si>
    <t>02650381-Li</t>
  </si>
  <si>
    <t xml:space="preserve">Dřeviny okrasné listnaté - Líska obecná (Coryllus avelana)      100-150cm</t>
  </si>
  <si>
    <t>-663431807</t>
  </si>
  <si>
    <t>02650381-Tr</t>
  </si>
  <si>
    <t xml:space="preserve">Dřeviny okrasné listnaté - Trnka obecná (Prunus spinosa)       100-125cm</t>
  </si>
  <si>
    <t>97420746</t>
  </si>
  <si>
    <t>184215112</t>
  </si>
  <si>
    <t>Ukotvení dřeviny kůly jedním kůlem, délky přes 1 do 2 m</t>
  </si>
  <si>
    <t>-1145266390</t>
  </si>
  <si>
    <t>60591251</t>
  </si>
  <si>
    <t>kůl vyvazovací dřevěný impregnovaný D 8cm dl 1,5m</t>
  </si>
  <si>
    <t>150169984</t>
  </si>
  <si>
    <t>31324800</t>
  </si>
  <si>
    <t>pletivo drátěné s šestihrannými oky Pz 13/0,7mm v 1m</t>
  </si>
  <si>
    <t>-213656250</t>
  </si>
  <si>
    <t>0,3*36</t>
  </si>
  <si>
    <t>184102112</t>
  </si>
  <si>
    <t>Výsadba dřeviny s balem do předem vyhloubené jamky se zalitím v rovině nebo na svahu do 1:5, při průměru balu přes 200 do 300 mm</t>
  </si>
  <si>
    <t>-517033358</t>
  </si>
  <si>
    <t>02650381-T</t>
  </si>
  <si>
    <t xml:space="preserve">Dřeviny okrasné listnaté - Třešeň ptáčnice ( Cerasus avium)    150-200cm</t>
  </si>
  <si>
    <t>359245247</t>
  </si>
  <si>
    <t>02650381-Ja</t>
  </si>
  <si>
    <t xml:space="preserve">Dřeviny okrasné listnaté - Jabloň lesní (Malus sylvestis)    150-200cm</t>
  </si>
  <si>
    <t>1280280785</t>
  </si>
  <si>
    <t>02650381-Dř</t>
  </si>
  <si>
    <t>Dřeviny okrasné listnaté - Dřín Obecný (Cornus mas) 150-200cm</t>
  </si>
  <si>
    <t>-745890657</t>
  </si>
  <si>
    <t>02650381-Jeř</t>
  </si>
  <si>
    <t xml:space="preserve">Dřeviny okrasné listnaté - Jeřáb ptačí (Sorbusaucuoaria)      150-180cm</t>
  </si>
  <si>
    <t>79165987</t>
  </si>
  <si>
    <t>184215131</t>
  </si>
  <si>
    <t>Ukotvení dřeviny kůly třemi kůly, délky do 1 m</t>
  </si>
  <si>
    <t>-1219592197</t>
  </si>
  <si>
    <t>05217108</t>
  </si>
  <si>
    <t>tyče dřevěné v kůře D 80mm dl 6m</t>
  </si>
  <si>
    <t>1936253383</t>
  </si>
  <si>
    <t>0,090 *84</t>
  </si>
  <si>
    <t>7,56*0,5 'Přepočtené koeficientem množství</t>
  </si>
  <si>
    <t>184215312</t>
  </si>
  <si>
    <t>Ukotvení dřeviny nadzemním kotvením za kmen pomocí textilních popruhů a ocelových lanek do volné zeminy tř. 1 až 4, obvodu kmene přes 250 do 400 mm</t>
  </si>
  <si>
    <t>-12458636</t>
  </si>
  <si>
    <t>103211000</t>
  </si>
  <si>
    <t>zahradní substrát pro výsadbu VL</t>
  </si>
  <si>
    <t>-1687462443</t>
  </si>
  <si>
    <t xml:space="preserve">"stromy"          17,028*0,3</t>
  </si>
  <si>
    <t>184501121</t>
  </si>
  <si>
    <t>Zhotovení obalu kmene a spodních částí větví stromu z juty v jedné vrstvě v rovině nebo na svahu do 1:5</t>
  </si>
  <si>
    <t>368583712</t>
  </si>
  <si>
    <t>1,5*0,6*84</t>
  </si>
  <si>
    <t>1659279289</t>
  </si>
  <si>
    <t>zalití 2x po výsadbě</t>
  </si>
  <si>
    <t xml:space="preserve">(120*0,6*0,6)*0,010*  2</t>
  </si>
  <si>
    <t>-2113859021</t>
  </si>
  <si>
    <t xml:space="preserve">zalití  2x po výsadbě</t>
  </si>
  <si>
    <t>(0,6*0,6*120) *0,010* 2</t>
  </si>
  <si>
    <t xml:space="preserve">SO 802 - Polní cesta  C 49 - typ B,  v části Přední důl - náhradní výsadba</t>
  </si>
  <si>
    <t>967901934</t>
  </si>
  <si>
    <t xml:space="preserve">(0,5*0,5 *0,8  -0,020)*29 + (0,3*0,3*0,7 - 0,010) *11</t>
  </si>
  <si>
    <t>-1604682191</t>
  </si>
  <si>
    <t>5,803 *5</t>
  </si>
  <si>
    <t>-1525582639</t>
  </si>
  <si>
    <t xml:space="preserve">5,803  *1,8</t>
  </si>
  <si>
    <t>490105104</t>
  </si>
  <si>
    <t>1654937090</t>
  </si>
  <si>
    <t>785624450</t>
  </si>
  <si>
    <t xml:space="preserve">((0,5*0,5 *0,8  -0,020)*29 + (0,3*0,3*0,7 - 0,010) *11) * 1,6 *0,7</t>
  </si>
  <si>
    <t>1988282293</t>
  </si>
  <si>
    <t xml:space="preserve">Dřeviny okrasné listnaté - Líska obecná (Coryllus avelana)     100-150cm</t>
  </si>
  <si>
    <t>2044802748</t>
  </si>
  <si>
    <t>849714042</t>
  </si>
  <si>
    <t>-203828342</t>
  </si>
  <si>
    <t>-1991692121</t>
  </si>
  <si>
    <t>-631976136</t>
  </si>
  <si>
    <t>0,3*11</t>
  </si>
  <si>
    <t>-772385886</t>
  </si>
  <si>
    <t>-573091425</t>
  </si>
  <si>
    <t>856873683</t>
  </si>
  <si>
    <t>lastní, dle zkušeností</t>
  </si>
  <si>
    <t>-279081611</t>
  </si>
  <si>
    <t>1609402638</t>
  </si>
  <si>
    <t>1743412703</t>
  </si>
  <si>
    <t>2126201398</t>
  </si>
  <si>
    <t>0,090 *29</t>
  </si>
  <si>
    <t>2,61*0,5 'Přepočtené koeficientem množství</t>
  </si>
  <si>
    <t>-1422203525</t>
  </si>
  <si>
    <t>692566019</t>
  </si>
  <si>
    <t xml:space="preserve">"stromy"          5,803*0,3</t>
  </si>
  <si>
    <t>1961831915</t>
  </si>
  <si>
    <t>1,5*0,6*29</t>
  </si>
  <si>
    <t>971062783</t>
  </si>
  <si>
    <t>(40*0,6*0,6)*0,010* 2</t>
  </si>
  <si>
    <t>-361323865</t>
  </si>
  <si>
    <t xml:space="preserve">(0,6*0,6*40) *0,010*  2</t>
  </si>
  <si>
    <t>SO 803 - Polní cesta C 51 - typ B, v části Lhotka - náhradní výsadba</t>
  </si>
  <si>
    <t>1434170703</t>
  </si>
  <si>
    <t xml:space="preserve">(0,5*0,5 *0,8  -0,020)* 11</t>
  </si>
  <si>
    <t>-256624028</t>
  </si>
  <si>
    <t>1,98 *5</t>
  </si>
  <si>
    <t>-330502822</t>
  </si>
  <si>
    <t xml:space="preserve">1,98  *1,8</t>
  </si>
  <si>
    <t>293332003</t>
  </si>
  <si>
    <t>-1782653958</t>
  </si>
  <si>
    <t xml:space="preserve">(0,5*0,5 *0,8  -0,020)* 11 *0,7</t>
  </si>
  <si>
    <t>-1083483498</t>
  </si>
  <si>
    <t>1450173135</t>
  </si>
  <si>
    <t>682461274</t>
  </si>
  <si>
    <t>473421444</t>
  </si>
  <si>
    <t>2002606543</t>
  </si>
  <si>
    <t>0,090 *11</t>
  </si>
  <si>
    <t>0,99*0,5 'Přepočtené koeficientem množství</t>
  </si>
  <si>
    <t>1027100450</t>
  </si>
  <si>
    <t>1806923953</t>
  </si>
  <si>
    <t xml:space="preserve">"stromy"          1,98*0,3</t>
  </si>
  <si>
    <t>-193625659</t>
  </si>
  <si>
    <t>1,5*0,6*11</t>
  </si>
  <si>
    <t>1562507098</t>
  </si>
  <si>
    <t>(11*0,6*0,6)*0,010* 2</t>
  </si>
  <si>
    <t>-439448588</t>
  </si>
  <si>
    <t>(0,6*0,6*11) *0,010* 2</t>
  </si>
  <si>
    <t>SO 807 - Polní cesta C 72, typ A, v části Nad kasárnami - náhradní výsadba</t>
  </si>
  <si>
    <t>-1215210844</t>
  </si>
  <si>
    <t xml:space="preserve">(0,5*0,5 *0,8  -0,020)*19</t>
  </si>
  <si>
    <t>227309771</t>
  </si>
  <si>
    <t>3,42 *5</t>
  </si>
  <si>
    <t>-910834666</t>
  </si>
  <si>
    <t xml:space="preserve">3,42  *1,8</t>
  </si>
  <si>
    <t>-1799809761</t>
  </si>
  <si>
    <t>-1204630832</t>
  </si>
  <si>
    <t xml:space="preserve">((0,5*0,5 *0,8  -0,020)*19 ) * 1,6 *0,7</t>
  </si>
  <si>
    <t>1151529417</t>
  </si>
  <si>
    <t>1475726759</t>
  </si>
  <si>
    <t>-1107996062</t>
  </si>
  <si>
    <t>1344332794</t>
  </si>
  <si>
    <t>2071201540</t>
  </si>
  <si>
    <t>0,090 *19</t>
  </si>
  <si>
    <t>1,71*0,5 'Přepočtené koeficientem množství</t>
  </si>
  <si>
    <t>-662000488</t>
  </si>
  <si>
    <t>2096037169</t>
  </si>
  <si>
    <t xml:space="preserve">"stromy"          3,42*0,3</t>
  </si>
  <si>
    <t>1208807972</t>
  </si>
  <si>
    <t xml:space="preserve">1,5*0,6*  19</t>
  </si>
  <si>
    <t>-1117570442</t>
  </si>
  <si>
    <t xml:space="preserve">(19*0,6*0,6)*0,010*  2</t>
  </si>
  <si>
    <t>1267371882</t>
  </si>
  <si>
    <t>(0,6*0,6*19) *0,010*2</t>
  </si>
  <si>
    <t>SO 901 - ostatní náklady</t>
  </si>
  <si>
    <t>Ostatní - Ostatní</t>
  </si>
  <si>
    <t xml:space="preserve">    999 - Vedlejší náklady</t>
  </si>
  <si>
    <t>Ostatní</t>
  </si>
  <si>
    <t>999</t>
  </si>
  <si>
    <t>Vedlejší náklady</t>
  </si>
  <si>
    <t>02911-1</t>
  </si>
  <si>
    <t>Ostatní požadavky - geodetické zaměření stavby a pozemku</t>
  </si>
  <si>
    <t>soub</t>
  </si>
  <si>
    <t>512</t>
  </si>
  <si>
    <t>14605563</t>
  </si>
  <si>
    <t>komplet vytyčovací práce + cena za vytyčení prostorové polohy stavby před jejim zahájením odborně způsobilými osobami, ochrana bodů,</t>
  </si>
  <si>
    <t>dílčí geodetické práce v průběhu výstavby dle TKP</t>
  </si>
  <si>
    <t xml:space="preserve">            1</t>
  </si>
  <si>
    <t>02911-2</t>
  </si>
  <si>
    <t>Ostatní požadavky - geodetické zaměření skutečného stavu</t>
  </si>
  <si>
    <t>-553934346</t>
  </si>
  <si>
    <t>cena za skutečné provedení stavby výškopisné a polohopisné ve 4 vyhotoveních +2* CD</t>
  </si>
  <si>
    <t>celkem vč. vytyčovacích bodů</t>
  </si>
  <si>
    <t xml:space="preserve">zahrnuje veškeré náklady spojené s objednatelem požadovanými pracemi </t>
  </si>
  <si>
    <t xml:space="preserve">1                 </t>
  </si>
  <si>
    <t>02944</t>
  </si>
  <si>
    <t xml:space="preserve">Ostatní požadavky - dokumentace skutečného provedení stavby v papírové a digitalní podobě_x000d_
</t>
  </si>
  <si>
    <t>Kč</t>
  </si>
  <si>
    <t>1332566192</t>
  </si>
  <si>
    <t xml:space="preserve">dokumentace  (DSPS) bude požadována ve 2 výtiscích vč. dokumentace v elektronické podobě 2* CD s barevně vyznačenými změnami v průběhu výstavby</t>
  </si>
  <si>
    <t xml:space="preserve">                      1</t>
  </si>
  <si>
    <t>02945</t>
  </si>
  <si>
    <t xml:space="preserve">dopravní značení </t>
  </si>
  <si>
    <t>1916280387</t>
  </si>
  <si>
    <t>02946</t>
  </si>
  <si>
    <t>ochrana a vytyčení sítí</t>
  </si>
  <si>
    <t>soub.</t>
  </si>
  <si>
    <t>11498255</t>
  </si>
  <si>
    <t>09180600</t>
  </si>
  <si>
    <t>předběžný záchranný archeologický průzkum</t>
  </si>
  <si>
    <t>1427522256</t>
  </si>
  <si>
    <t>GZS</t>
  </si>
  <si>
    <t>zařízení staveniště</t>
  </si>
  <si>
    <t>-1625784290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</si>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</sst>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7" fillId="0" borderId="0" applyNumberFormat="0" applyFill="0" applyBorder="0" applyAlignment="0" applyProtection="0"/>
  </cellStyleXfs>
  <cellXfs count="36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5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8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8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9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9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20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9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2" xfId="0" applyFont="1" applyBorder="1" applyAlignment="1">
      <alignment horizontal="center" vertical="center"/>
    </xf>
    <xf numFmtId="0" fontId="21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2" fillId="0" borderId="15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2" fillId="0" borderId="15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3" fillId="4" borderId="8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right" vertical="center"/>
    </xf>
    <xf numFmtId="0" fontId="23" fillId="4" borderId="9" xfId="0" applyFont="1" applyFill="1" applyBorder="1" applyAlignment="1" applyProtection="1">
      <alignment horizontal="center" vertical="center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24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1" fillId="0" borderId="15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30" fillId="0" borderId="15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166" fontId="30" fillId="0" borderId="21" xfId="0" applyNumberFormat="1" applyFont="1" applyBorder="1" applyAlignment="1" applyProtection="1">
      <alignment vertical="center"/>
    </xf>
    <xf numFmtId="4" fontId="30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23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3" fillId="0" borderId="13" xfId="0" applyNumberFormat="1" applyFont="1" applyBorder="1" applyAlignment="1" applyProtection="1"/>
    <xf numFmtId="166" fontId="33" fillId="0" borderId="14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3" xfId="0" applyFont="1" applyBorder="1" applyAlignment="1" applyProtection="1">
      <alignment horizontal="center" vertical="center"/>
    </xf>
    <xf numFmtId="49" fontId="23" fillId="0" borderId="23" xfId="0" applyNumberFormat="1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center" vertical="center" wrapText="1"/>
    </xf>
    <xf numFmtId="167" fontId="23" fillId="0" borderId="23" xfId="0" applyNumberFormat="1" applyFont="1" applyBorder="1" applyAlignment="1" applyProtection="1">
      <alignment vertical="center"/>
    </xf>
    <xf numFmtId="4" fontId="23" fillId="2" borderId="23" xfId="0" applyNumberFormat="1" applyFont="1" applyFill="1" applyBorder="1" applyAlignment="1" applyProtection="1">
      <alignment vertical="center"/>
      <protection locked="0"/>
    </xf>
    <xf numFmtId="4" fontId="23" fillId="0" borderId="23" xfId="0" applyNumberFormat="1" applyFont="1" applyBorder="1" applyAlignment="1" applyProtection="1">
      <alignment vertical="center"/>
    </xf>
    <xf numFmtId="0" fontId="24" fillId="2" borderId="15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6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4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4" xfId="0" applyFont="1" applyBorder="1" applyAlignment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6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36" fillId="0" borderId="23" xfId="0" applyFont="1" applyBorder="1" applyAlignment="1" applyProtection="1">
      <alignment horizontal="center" vertical="center"/>
    </xf>
    <xf numFmtId="49" fontId="36" fillId="0" borderId="23" xfId="0" applyNumberFormat="1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center" vertical="center" wrapText="1"/>
    </xf>
    <xf numFmtId="167" fontId="36" fillId="0" borderId="23" xfId="0" applyNumberFormat="1" applyFont="1" applyBorder="1" applyAlignment="1" applyProtection="1">
      <alignment vertical="center"/>
    </xf>
    <xf numFmtId="4" fontId="36" fillId="2" borderId="23" xfId="0" applyNumberFormat="1" applyFont="1" applyFill="1" applyBorder="1" applyAlignment="1" applyProtection="1">
      <alignment vertical="center"/>
      <protection locked="0"/>
    </xf>
    <xf numFmtId="4" fontId="36" fillId="0" borderId="23" xfId="0" applyNumberFormat="1" applyFont="1" applyBorder="1" applyAlignment="1" applyProtection="1">
      <alignment vertical="center"/>
    </xf>
    <xf numFmtId="0" fontId="37" fillId="0" borderId="4" xfId="0" applyFont="1" applyBorder="1" applyAlignment="1">
      <alignment vertical="center"/>
    </xf>
    <xf numFmtId="0" fontId="36" fillId="2" borderId="15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24" fillId="2" borderId="20" xfId="0" applyFont="1" applyFill="1" applyBorder="1" applyAlignment="1" applyProtection="1">
      <alignment horizontal="left" vertical="center"/>
      <protection locked="0"/>
    </xf>
    <xf numFmtId="0" fontId="24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24" fillId="0" borderId="21" xfId="0" applyNumberFormat="1" applyFont="1" applyBorder="1" applyAlignment="1" applyProtection="1">
      <alignment vertical="center"/>
    </xf>
    <xf numFmtId="166" fontId="24" fillId="0" borderId="22" xfId="0" applyNumberFormat="1" applyFont="1" applyBorder="1" applyAlignment="1" applyProtection="1">
      <alignment vertical="center"/>
    </xf>
    <xf numFmtId="0" fontId="11" fillId="0" borderId="20" xfId="0" applyFont="1" applyBorder="1" applyAlignment="1" applyProtection="1">
      <alignment vertical="center"/>
    </xf>
    <xf numFmtId="0" fontId="11" fillId="0" borderId="21" xfId="0" applyFont="1" applyBorder="1" applyAlignment="1" applyProtection="1">
      <alignment vertical="center"/>
    </xf>
    <xf numFmtId="0" fontId="11" fillId="0" borderId="22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1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8" fillId="0" borderId="24" xfId="0" applyFont="1" applyBorder="1" applyAlignment="1">
      <alignment vertical="center" wrapText="1"/>
    </xf>
    <xf numFmtId="0" fontId="38" fillId="0" borderId="25" xfId="0" applyFont="1" applyBorder="1" applyAlignment="1">
      <alignment vertical="center" wrapText="1"/>
    </xf>
    <xf numFmtId="0" fontId="38" fillId="0" borderId="26" xfId="0" applyFont="1" applyBorder="1" applyAlignment="1">
      <alignment vertical="center" wrapText="1"/>
    </xf>
    <xf numFmtId="0" fontId="38" fillId="0" borderId="27" xfId="0" applyFont="1" applyBorder="1" applyAlignment="1">
      <alignment horizontal="center" vertical="center" wrapText="1"/>
    </xf>
    <xf numFmtId="0" fontId="39" fillId="0" borderId="1" xfId="0" applyFont="1" applyBorder="1" applyAlignment="1">
      <alignment horizontal="center" vertical="center" wrapText="1"/>
    </xf>
    <xf numFmtId="0" fontId="38" fillId="0" borderId="28" xfId="0" applyFont="1" applyBorder="1" applyAlignment="1">
      <alignment horizontal="center" vertical="center" wrapText="1"/>
    </xf>
    <xf numFmtId="0" fontId="38" fillId="0" borderId="27" xfId="0" applyFont="1" applyBorder="1" applyAlignment="1">
      <alignment vertical="center" wrapText="1"/>
    </xf>
    <xf numFmtId="0" fontId="40" fillId="0" borderId="29" xfId="0" applyFont="1" applyBorder="1" applyAlignment="1">
      <alignment horizontal="left" wrapText="1"/>
    </xf>
    <xf numFmtId="0" fontId="38" fillId="0" borderId="28" xfId="0" applyFont="1" applyBorder="1" applyAlignment="1">
      <alignment vertical="center" wrapText="1"/>
    </xf>
    <xf numFmtId="0" fontId="40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27" xfId="0" applyFont="1" applyBorder="1" applyAlignment="1">
      <alignment vertical="center" wrapText="1"/>
    </xf>
    <xf numFmtId="0" fontId="41" fillId="0" borderId="1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vertical="center"/>
    </xf>
    <xf numFmtId="49" fontId="41" fillId="0" borderId="1" xfId="0" applyNumberFormat="1" applyFont="1" applyBorder="1" applyAlignment="1">
      <alignment horizontal="left" vertical="center" wrapText="1"/>
    </xf>
    <xf numFmtId="49" fontId="41" fillId="0" borderId="1" xfId="0" applyNumberFormat="1" applyFont="1" applyBorder="1" applyAlignment="1">
      <alignment vertical="center" wrapText="1"/>
    </xf>
    <xf numFmtId="0" fontId="38" fillId="0" borderId="30" xfId="0" applyFont="1" applyBorder="1" applyAlignment="1">
      <alignment vertical="center" wrapText="1"/>
    </xf>
    <xf numFmtId="0" fontId="43" fillId="0" borderId="29" xfId="0" applyFont="1" applyBorder="1" applyAlignment="1">
      <alignment vertical="center" wrapText="1"/>
    </xf>
    <xf numFmtId="0" fontId="38" fillId="0" borderId="31" xfId="0" applyFont="1" applyBorder="1" applyAlignment="1">
      <alignment vertical="center" wrapText="1"/>
    </xf>
    <xf numFmtId="0" fontId="38" fillId="0" borderId="1" xfId="0" applyFont="1" applyBorder="1" applyAlignment="1">
      <alignment vertical="top"/>
    </xf>
    <xf numFmtId="0" fontId="38" fillId="0" borderId="0" xfId="0" applyFont="1" applyAlignment="1">
      <alignment vertical="top"/>
    </xf>
    <xf numFmtId="0" fontId="38" fillId="0" borderId="24" xfId="0" applyFont="1" applyBorder="1" applyAlignment="1">
      <alignment horizontal="left" vertical="center"/>
    </xf>
    <xf numFmtId="0" fontId="38" fillId="0" borderId="25" xfId="0" applyFont="1" applyBorder="1" applyAlignment="1">
      <alignment horizontal="left" vertical="center"/>
    </xf>
    <xf numFmtId="0" fontId="38" fillId="0" borderId="26" xfId="0" applyFont="1" applyBorder="1" applyAlignment="1">
      <alignment horizontal="left" vertical="center"/>
    </xf>
    <xf numFmtId="0" fontId="38" fillId="0" borderId="27" xfId="0" applyFont="1" applyBorder="1" applyAlignment="1">
      <alignment horizontal="left" vertical="center"/>
    </xf>
    <xf numFmtId="0" fontId="39" fillId="0" borderId="1" xfId="0" applyFont="1" applyBorder="1" applyAlignment="1">
      <alignment horizontal="center" vertical="center"/>
    </xf>
    <xf numFmtId="0" fontId="38" fillId="0" borderId="28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40" fillId="0" borderId="29" xfId="0" applyFont="1" applyBorder="1" applyAlignment="1">
      <alignment horizontal="center" vertical="center"/>
    </xf>
    <xf numFmtId="0" fontId="44" fillId="0" borderId="29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2" fillId="0" borderId="0" xfId="0" applyFont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1" fillId="0" borderId="0" xfId="0" applyFont="1" applyAlignment="1">
      <alignment horizontal="left" vertical="center"/>
    </xf>
    <xf numFmtId="0" fontId="42" fillId="0" borderId="27" xfId="0" applyFont="1" applyBorder="1" applyAlignment="1">
      <alignment horizontal="left" vertical="center"/>
    </xf>
    <xf numFmtId="0" fontId="41" fillId="0" borderId="1" xfId="0" applyFont="1" applyFill="1" applyBorder="1" applyAlignment="1">
      <alignment horizontal="left" vertical="center"/>
    </xf>
    <xf numFmtId="0" fontId="41" fillId="0" borderId="1" xfId="0" applyFont="1" applyFill="1" applyBorder="1" applyAlignment="1">
      <alignment horizontal="center" vertical="center"/>
    </xf>
    <xf numFmtId="0" fontId="38" fillId="0" borderId="30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8" fillId="0" borderId="31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center" vertical="center" wrapText="1"/>
    </xf>
    <xf numFmtId="0" fontId="38" fillId="0" borderId="24" xfId="0" applyFont="1" applyBorder="1" applyAlignment="1">
      <alignment horizontal="left" vertical="center" wrapText="1"/>
    </xf>
    <xf numFmtId="0" fontId="38" fillId="0" borderId="25" xfId="0" applyFont="1" applyBorder="1" applyAlignment="1">
      <alignment horizontal="left" vertical="center" wrapText="1"/>
    </xf>
    <xf numFmtId="0" fontId="38" fillId="0" borderId="26" xfId="0" applyFont="1" applyBorder="1" applyAlignment="1">
      <alignment horizontal="left" vertical="center" wrapText="1"/>
    </xf>
    <xf numFmtId="0" fontId="38" fillId="0" borderId="27" xfId="0" applyFont="1" applyBorder="1" applyAlignment="1">
      <alignment horizontal="left" vertical="center" wrapText="1"/>
    </xf>
    <xf numFmtId="0" fontId="38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/>
    </xf>
    <xf numFmtId="0" fontId="42" fillId="0" borderId="28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/>
    </xf>
    <xf numFmtId="0" fontId="42" fillId="0" borderId="30" xfId="0" applyFont="1" applyBorder="1" applyAlignment="1">
      <alignment horizontal="left" vertical="center" wrapText="1"/>
    </xf>
    <xf numFmtId="0" fontId="42" fillId="0" borderId="29" xfId="0" applyFont="1" applyBorder="1" applyAlignment="1">
      <alignment horizontal="left" vertical="center" wrapText="1"/>
    </xf>
    <xf numFmtId="0" fontId="42" fillId="0" borderId="3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top"/>
    </xf>
    <xf numFmtId="0" fontId="41" fillId="0" borderId="1" xfId="0" applyFont="1" applyBorder="1" applyAlignment="1">
      <alignment horizontal="center" vertical="top"/>
    </xf>
    <xf numFmtId="0" fontId="42" fillId="0" borderId="30" xfId="0" applyFont="1" applyBorder="1" applyAlignment="1">
      <alignment horizontal="left" vertical="center"/>
    </xf>
    <xf numFmtId="0" fontId="42" fillId="0" borderId="3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4" fillId="0" borderId="0" xfId="0" applyFont="1" applyAlignment="1">
      <alignment vertical="center"/>
    </xf>
    <xf numFmtId="0" fontId="40" fillId="0" borderId="1" xfId="0" applyFont="1" applyBorder="1" applyAlignment="1">
      <alignment vertical="center"/>
    </xf>
    <xf numFmtId="0" fontId="44" fillId="0" borderId="29" xfId="0" applyFont="1" applyBorder="1" applyAlignment="1">
      <alignment vertical="center"/>
    </xf>
    <xf numFmtId="0" fontId="40" fillId="0" borderId="29" xfId="0" applyFont="1" applyBorder="1" applyAlignment="1">
      <alignment vertical="center"/>
    </xf>
    <xf numFmtId="0" fontId="41" fillId="0" borderId="1" xfId="0" applyFont="1" applyBorder="1" applyAlignment="1">
      <alignment vertical="top"/>
    </xf>
    <xf numFmtId="49" fontId="41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0" fillId="0" borderId="29" xfId="0" applyFont="1" applyBorder="1" applyAlignment="1">
      <alignment horizontal="left"/>
    </xf>
    <xf numFmtId="0" fontId="44" fillId="0" borderId="29" xfId="0" applyFont="1" applyBorder="1" applyAlignment="1"/>
    <xf numFmtId="0" fontId="38" fillId="0" borderId="27" xfId="0" applyFont="1" applyBorder="1" applyAlignment="1">
      <alignment vertical="top"/>
    </xf>
    <xf numFmtId="0" fontId="38" fillId="0" borderId="28" xfId="0" applyFont="1" applyBorder="1" applyAlignment="1">
      <alignment vertical="top"/>
    </xf>
    <xf numFmtId="0" fontId="38" fillId="0" borderId="30" xfId="0" applyFont="1" applyBorder="1" applyAlignment="1">
      <alignment vertical="top"/>
    </xf>
    <xf numFmtId="0" fontId="38" fillId="0" borderId="29" xfId="0" applyFont="1" applyBorder="1" applyAlignment="1">
      <alignment vertical="top"/>
    </xf>
    <xf numFmtId="0" fontId="38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styles" Target="styles.xml" /><Relationship Id="rId13" Type="http://schemas.openxmlformats.org/officeDocument/2006/relationships/theme" Target="theme/theme1.xml" /><Relationship Id="rId14" Type="http://schemas.openxmlformats.org/officeDocument/2006/relationships/calcChain" Target="calcChain.xml" /><Relationship Id="rId15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8" t="s">
        <v>0</v>
      </c>
      <c r="AZ1" s="18" t="s">
        <v>1</v>
      </c>
      <c r="BA1" s="18" t="s">
        <v>2</v>
      </c>
      <c r="BB1" s="18" t="s">
        <v>3</v>
      </c>
      <c r="BT1" s="18" t="s">
        <v>4</v>
      </c>
      <c r="BU1" s="18" t="s">
        <v>4</v>
      </c>
      <c r="BV1" s="18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9" t="s">
        <v>6</v>
      </c>
      <c r="BT2" s="19" t="s">
        <v>7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6</v>
      </c>
      <c r="BT3" s="19" t="s">
        <v>8</v>
      </c>
    </row>
    <row r="4" s="1" customFormat="1" ht="24.96" customHeight="1">
      <c r="B4" s="23"/>
      <c r="C4" s="24"/>
      <c r="D4" s="25" t="s">
        <v>9</v>
      </c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2"/>
      <c r="AS4" s="26" t="s">
        <v>10</v>
      </c>
      <c r="BE4" s="27" t="s">
        <v>11</v>
      </c>
      <c r="BS4" s="19" t="s">
        <v>12</v>
      </c>
    </row>
    <row r="5" s="1" customFormat="1" ht="12" customHeight="1">
      <c r="B5" s="23"/>
      <c r="C5" s="24"/>
      <c r="D5" s="28" t="s">
        <v>13</v>
      </c>
      <c r="E5" s="24"/>
      <c r="F5" s="24"/>
      <c r="G5" s="24"/>
      <c r="H5" s="24"/>
      <c r="I5" s="24"/>
      <c r="J5" s="24"/>
      <c r="K5" s="29" t="s">
        <v>14</v>
      </c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4"/>
      <c r="AR5" s="22"/>
      <c r="BE5" s="30" t="s">
        <v>15</v>
      </c>
      <c r="BS5" s="19" t="s">
        <v>6</v>
      </c>
    </row>
    <row r="6" s="1" customFormat="1" ht="36.96" customHeight="1">
      <c r="B6" s="23"/>
      <c r="C6" s="24"/>
      <c r="D6" s="31" t="s">
        <v>16</v>
      </c>
      <c r="E6" s="24"/>
      <c r="F6" s="24"/>
      <c r="G6" s="24"/>
      <c r="H6" s="24"/>
      <c r="I6" s="24"/>
      <c r="J6" s="24"/>
      <c r="K6" s="32" t="s">
        <v>17</v>
      </c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  <c r="AR6" s="22"/>
      <c r="BE6" s="33"/>
      <c r="BS6" s="19" t="s">
        <v>6</v>
      </c>
    </row>
    <row r="7" s="1" customFormat="1" ht="12" customHeight="1">
      <c r="B7" s="23"/>
      <c r="C7" s="24"/>
      <c r="D7" s="34" t="s">
        <v>18</v>
      </c>
      <c r="E7" s="24"/>
      <c r="F7" s="24"/>
      <c r="G7" s="24"/>
      <c r="H7" s="24"/>
      <c r="I7" s="24"/>
      <c r="J7" s="24"/>
      <c r="K7" s="29" t="s">
        <v>19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34" t="s">
        <v>20</v>
      </c>
      <c r="AL7" s="24"/>
      <c r="AM7" s="24"/>
      <c r="AN7" s="29" t="s">
        <v>21</v>
      </c>
      <c r="AO7" s="24"/>
      <c r="AP7" s="24"/>
      <c r="AQ7" s="24"/>
      <c r="AR7" s="22"/>
      <c r="BE7" s="33"/>
      <c r="BS7" s="19" t="s">
        <v>6</v>
      </c>
    </row>
    <row r="8" s="1" customFormat="1" ht="12" customHeight="1">
      <c r="B8" s="23"/>
      <c r="C8" s="24"/>
      <c r="D8" s="34" t="s">
        <v>22</v>
      </c>
      <c r="E8" s="24"/>
      <c r="F8" s="24"/>
      <c r="G8" s="24"/>
      <c r="H8" s="24"/>
      <c r="I8" s="24"/>
      <c r="J8" s="24"/>
      <c r="K8" s="29" t="s">
        <v>23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34" t="s">
        <v>24</v>
      </c>
      <c r="AL8" s="24"/>
      <c r="AM8" s="24"/>
      <c r="AN8" s="35" t="s">
        <v>25</v>
      </c>
      <c r="AO8" s="24"/>
      <c r="AP8" s="24"/>
      <c r="AQ8" s="24"/>
      <c r="AR8" s="22"/>
      <c r="BE8" s="33"/>
      <c r="BS8" s="19" t="s">
        <v>6</v>
      </c>
    </row>
    <row r="9" s="1" customFormat="1" ht="14.4" customHeight="1">
      <c r="B9" s="23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2"/>
      <c r="BE9" s="33"/>
      <c r="BS9" s="19" t="s">
        <v>6</v>
      </c>
    </row>
    <row r="10" s="1" customFormat="1" ht="12" customHeight="1">
      <c r="B10" s="23"/>
      <c r="C10" s="24"/>
      <c r="D10" s="34" t="s">
        <v>26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34" t="s">
        <v>27</v>
      </c>
      <c r="AL10" s="24"/>
      <c r="AM10" s="24"/>
      <c r="AN10" s="29" t="s">
        <v>28</v>
      </c>
      <c r="AO10" s="24"/>
      <c r="AP10" s="24"/>
      <c r="AQ10" s="24"/>
      <c r="AR10" s="22"/>
      <c r="BE10" s="33"/>
      <c r="BS10" s="19" t="s">
        <v>6</v>
      </c>
    </row>
    <row r="11" s="1" customFormat="1" ht="18.48" customHeight="1">
      <c r="B11" s="23"/>
      <c r="C11" s="24"/>
      <c r="D11" s="24"/>
      <c r="E11" s="29" t="s">
        <v>29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34" t="s">
        <v>30</v>
      </c>
      <c r="AL11" s="24"/>
      <c r="AM11" s="24"/>
      <c r="AN11" s="29" t="s">
        <v>31</v>
      </c>
      <c r="AO11" s="24"/>
      <c r="AP11" s="24"/>
      <c r="AQ11" s="24"/>
      <c r="AR11" s="22"/>
      <c r="BE11" s="33"/>
      <c r="BS11" s="19" t="s">
        <v>6</v>
      </c>
    </row>
    <row r="12" s="1" customFormat="1" ht="6.96" customHeight="1">
      <c r="B12" s="23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2"/>
      <c r="BE12" s="33"/>
      <c r="BS12" s="19" t="s">
        <v>6</v>
      </c>
    </row>
    <row r="13" s="1" customFormat="1" ht="12" customHeight="1">
      <c r="B13" s="23"/>
      <c r="C13" s="24"/>
      <c r="D13" s="34" t="s">
        <v>32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34" t="s">
        <v>27</v>
      </c>
      <c r="AL13" s="24"/>
      <c r="AM13" s="24"/>
      <c r="AN13" s="36" t="s">
        <v>33</v>
      </c>
      <c r="AO13" s="24"/>
      <c r="AP13" s="24"/>
      <c r="AQ13" s="24"/>
      <c r="AR13" s="22"/>
      <c r="BE13" s="33"/>
      <c r="BS13" s="19" t="s">
        <v>6</v>
      </c>
    </row>
    <row r="14">
      <c r="B14" s="23"/>
      <c r="C14" s="24"/>
      <c r="D14" s="24"/>
      <c r="E14" s="36" t="s">
        <v>33</v>
      </c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4" t="s">
        <v>30</v>
      </c>
      <c r="AL14" s="24"/>
      <c r="AM14" s="24"/>
      <c r="AN14" s="36" t="s">
        <v>33</v>
      </c>
      <c r="AO14" s="24"/>
      <c r="AP14" s="24"/>
      <c r="AQ14" s="24"/>
      <c r="AR14" s="22"/>
      <c r="BE14" s="33"/>
      <c r="BS14" s="19" t="s">
        <v>6</v>
      </c>
    </row>
    <row r="15" s="1" customFormat="1" ht="6.96" customHeight="1">
      <c r="B15" s="23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2"/>
      <c r="BE15" s="33"/>
      <c r="BS15" s="19" t="s">
        <v>4</v>
      </c>
    </row>
    <row r="16" s="1" customFormat="1" ht="12" customHeight="1">
      <c r="B16" s="23"/>
      <c r="C16" s="24"/>
      <c r="D16" s="34" t="s">
        <v>34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34" t="s">
        <v>27</v>
      </c>
      <c r="AL16" s="24"/>
      <c r="AM16" s="24"/>
      <c r="AN16" s="29" t="s">
        <v>35</v>
      </c>
      <c r="AO16" s="24"/>
      <c r="AP16" s="24"/>
      <c r="AQ16" s="24"/>
      <c r="AR16" s="22"/>
      <c r="BE16" s="33"/>
      <c r="BS16" s="19" t="s">
        <v>4</v>
      </c>
    </row>
    <row r="17" s="1" customFormat="1" ht="18.48" customHeight="1">
      <c r="B17" s="23"/>
      <c r="C17" s="24"/>
      <c r="D17" s="24"/>
      <c r="E17" s="29" t="s">
        <v>36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34" t="s">
        <v>30</v>
      </c>
      <c r="AL17" s="24"/>
      <c r="AM17" s="24"/>
      <c r="AN17" s="29" t="s">
        <v>31</v>
      </c>
      <c r="AO17" s="24"/>
      <c r="AP17" s="24"/>
      <c r="AQ17" s="24"/>
      <c r="AR17" s="22"/>
      <c r="BE17" s="33"/>
      <c r="BS17" s="19" t="s">
        <v>37</v>
      </c>
    </row>
    <row r="18" s="1" customFormat="1" ht="6.96" customHeight="1">
      <c r="B18" s="23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2"/>
      <c r="BE18" s="33"/>
      <c r="BS18" s="19" t="s">
        <v>6</v>
      </c>
    </row>
    <row r="19" s="1" customFormat="1" ht="12" customHeight="1">
      <c r="B19" s="23"/>
      <c r="C19" s="24"/>
      <c r="D19" s="34" t="s">
        <v>38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34" t="s">
        <v>27</v>
      </c>
      <c r="AL19" s="24"/>
      <c r="AM19" s="24"/>
      <c r="AN19" s="29" t="s">
        <v>31</v>
      </c>
      <c r="AO19" s="24"/>
      <c r="AP19" s="24"/>
      <c r="AQ19" s="24"/>
      <c r="AR19" s="22"/>
      <c r="BE19" s="33"/>
      <c r="BS19" s="19" t="s">
        <v>6</v>
      </c>
    </row>
    <row r="20" s="1" customFormat="1" ht="18.48" customHeight="1">
      <c r="B20" s="23"/>
      <c r="C20" s="24"/>
      <c r="D20" s="24"/>
      <c r="E20" s="29" t="s">
        <v>39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34" t="s">
        <v>30</v>
      </c>
      <c r="AL20" s="24"/>
      <c r="AM20" s="24"/>
      <c r="AN20" s="29" t="s">
        <v>31</v>
      </c>
      <c r="AO20" s="24"/>
      <c r="AP20" s="24"/>
      <c r="AQ20" s="24"/>
      <c r="AR20" s="22"/>
      <c r="BE20" s="33"/>
      <c r="BS20" s="19" t="s">
        <v>4</v>
      </c>
    </row>
    <row r="21" s="1" customFormat="1" ht="6.96" customHeight="1">
      <c r="B21" s="23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2"/>
      <c r="BE21" s="33"/>
    </row>
    <row r="22" s="1" customFormat="1" ht="12" customHeight="1">
      <c r="B22" s="23"/>
      <c r="C22" s="24"/>
      <c r="D22" s="34" t="s">
        <v>40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2"/>
      <c r="BE22" s="33"/>
    </row>
    <row r="23" s="1" customFormat="1" ht="47.25" customHeight="1">
      <c r="B23" s="23"/>
      <c r="C23" s="24"/>
      <c r="D23" s="24"/>
      <c r="E23" s="38" t="s">
        <v>41</v>
      </c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  <c r="AF23" s="38"/>
      <c r="AG23" s="38"/>
      <c r="AH23" s="38"/>
      <c r="AI23" s="38"/>
      <c r="AJ23" s="38"/>
      <c r="AK23" s="38"/>
      <c r="AL23" s="38"/>
      <c r="AM23" s="38"/>
      <c r="AN23" s="38"/>
      <c r="AO23" s="24"/>
      <c r="AP23" s="24"/>
      <c r="AQ23" s="24"/>
      <c r="AR23" s="22"/>
      <c r="BE23" s="33"/>
    </row>
    <row r="24" s="1" customFormat="1" ht="6.96" customHeight="1">
      <c r="B24" s="23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2"/>
      <c r="BE24" s="33"/>
    </row>
    <row r="25" s="1" customFormat="1" ht="6.96" customHeight="1">
      <c r="B25" s="23"/>
      <c r="C25" s="24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  <c r="AF25" s="39"/>
      <c r="AG25" s="39"/>
      <c r="AH25" s="39"/>
      <c r="AI25" s="39"/>
      <c r="AJ25" s="39"/>
      <c r="AK25" s="39"/>
      <c r="AL25" s="39"/>
      <c r="AM25" s="39"/>
      <c r="AN25" s="39"/>
      <c r="AO25" s="39"/>
      <c r="AP25" s="24"/>
      <c r="AQ25" s="24"/>
      <c r="AR25" s="22"/>
      <c r="BE25" s="33"/>
    </row>
    <row r="26" s="2" customFormat="1" ht="25.92" customHeight="1">
      <c r="A26" s="40"/>
      <c r="B26" s="41"/>
      <c r="C26" s="42"/>
      <c r="D26" s="43" t="s">
        <v>42</v>
      </c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  <c r="AG26" s="44"/>
      <c r="AH26" s="44"/>
      <c r="AI26" s="44"/>
      <c r="AJ26" s="44"/>
      <c r="AK26" s="45">
        <f>ROUND(AG54,2)</f>
        <v>0</v>
      </c>
      <c r="AL26" s="44"/>
      <c r="AM26" s="44"/>
      <c r="AN26" s="44"/>
      <c r="AO26" s="44"/>
      <c r="AP26" s="42"/>
      <c r="AQ26" s="42"/>
      <c r="AR26" s="46"/>
      <c r="BE26" s="33"/>
    </row>
    <row r="27" s="2" customFormat="1" ht="6.96" customHeight="1">
      <c r="A27" s="40"/>
      <c r="B27" s="41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  <c r="AO27" s="42"/>
      <c r="AP27" s="42"/>
      <c r="AQ27" s="42"/>
      <c r="AR27" s="46"/>
      <c r="BE27" s="33"/>
    </row>
    <row r="28" s="2" customFormat="1">
      <c r="A28" s="40"/>
      <c r="B28" s="41"/>
      <c r="C28" s="42"/>
      <c r="D28" s="42"/>
      <c r="E28" s="42"/>
      <c r="F28" s="42"/>
      <c r="G28" s="42"/>
      <c r="H28" s="42"/>
      <c r="I28" s="42"/>
      <c r="J28" s="42"/>
      <c r="K28" s="42"/>
      <c r="L28" s="47" t="s">
        <v>43</v>
      </c>
      <c r="M28" s="47"/>
      <c r="N28" s="47"/>
      <c r="O28" s="47"/>
      <c r="P28" s="47"/>
      <c r="Q28" s="42"/>
      <c r="R28" s="42"/>
      <c r="S28" s="42"/>
      <c r="T28" s="42"/>
      <c r="U28" s="42"/>
      <c r="V28" s="42"/>
      <c r="W28" s="47" t="s">
        <v>44</v>
      </c>
      <c r="X28" s="47"/>
      <c r="Y28" s="47"/>
      <c r="Z28" s="47"/>
      <c r="AA28" s="47"/>
      <c r="AB28" s="47"/>
      <c r="AC28" s="47"/>
      <c r="AD28" s="47"/>
      <c r="AE28" s="47"/>
      <c r="AF28" s="42"/>
      <c r="AG28" s="42"/>
      <c r="AH28" s="42"/>
      <c r="AI28" s="42"/>
      <c r="AJ28" s="42"/>
      <c r="AK28" s="47" t="s">
        <v>45</v>
      </c>
      <c r="AL28" s="47"/>
      <c r="AM28" s="47"/>
      <c r="AN28" s="47"/>
      <c r="AO28" s="47"/>
      <c r="AP28" s="42"/>
      <c r="AQ28" s="42"/>
      <c r="AR28" s="46"/>
      <c r="BE28" s="33"/>
    </row>
    <row r="29" s="3" customFormat="1" ht="14.4" customHeight="1">
      <c r="A29" s="3"/>
      <c r="B29" s="48"/>
      <c r="C29" s="49"/>
      <c r="D29" s="34" t="s">
        <v>46</v>
      </c>
      <c r="E29" s="49"/>
      <c r="F29" s="34" t="s">
        <v>47</v>
      </c>
      <c r="G29" s="49"/>
      <c r="H29" s="49"/>
      <c r="I29" s="49"/>
      <c r="J29" s="49"/>
      <c r="K29" s="49"/>
      <c r="L29" s="50">
        <v>0.20999999999999999</v>
      </c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51">
        <f>ROUND(AZ54, 2)</f>
        <v>0</v>
      </c>
      <c r="X29" s="49"/>
      <c r="Y29" s="49"/>
      <c r="Z29" s="49"/>
      <c r="AA29" s="49"/>
      <c r="AB29" s="49"/>
      <c r="AC29" s="49"/>
      <c r="AD29" s="49"/>
      <c r="AE29" s="49"/>
      <c r="AF29" s="49"/>
      <c r="AG29" s="49"/>
      <c r="AH29" s="49"/>
      <c r="AI29" s="49"/>
      <c r="AJ29" s="49"/>
      <c r="AK29" s="51">
        <f>ROUND(AV54, 2)</f>
        <v>0</v>
      </c>
      <c r="AL29" s="49"/>
      <c r="AM29" s="49"/>
      <c r="AN29" s="49"/>
      <c r="AO29" s="49"/>
      <c r="AP29" s="49"/>
      <c r="AQ29" s="49"/>
      <c r="AR29" s="52"/>
      <c r="BE29" s="53"/>
    </row>
    <row r="30" s="3" customFormat="1" ht="14.4" customHeight="1">
      <c r="A30" s="3"/>
      <c r="B30" s="48"/>
      <c r="C30" s="49"/>
      <c r="D30" s="49"/>
      <c r="E30" s="49"/>
      <c r="F30" s="34" t="s">
        <v>48</v>
      </c>
      <c r="G30" s="49"/>
      <c r="H30" s="49"/>
      <c r="I30" s="49"/>
      <c r="J30" s="49"/>
      <c r="K30" s="49"/>
      <c r="L30" s="50">
        <v>0.14999999999999999</v>
      </c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51">
        <f>ROUND(BA54, 2)</f>
        <v>0</v>
      </c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51">
        <f>ROUND(AW54, 2)</f>
        <v>0</v>
      </c>
      <c r="AL30" s="49"/>
      <c r="AM30" s="49"/>
      <c r="AN30" s="49"/>
      <c r="AO30" s="49"/>
      <c r="AP30" s="49"/>
      <c r="AQ30" s="49"/>
      <c r="AR30" s="52"/>
      <c r="BE30" s="53"/>
    </row>
    <row r="31" hidden="1" s="3" customFormat="1" ht="14.4" customHeight="1">
      <c r="A31" s="3"/>
      <c r="B31" s="48"/>
      <c r="C31" s="49"/>
      <c r="D31" s="49"/>
      <c r="E31" s="49"/>
      <c r="F31" s="34" t="s">
        <v>49</v>
      </c>
      <c r="G31" s="49"/>
      <c r="H31" s="49"/>
      <c r="I31" s="49"/>
      <c r="J31" s="49"/>
      <c r="K31" s="49"/>
      <c r="L31" s="50">
        <v>0.20999999999999999</v>
      </c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51">
        <f>ROUND(BB54, 2)</f>
        <v>0</v>
      </c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51">
        <v>0</v>
      </c>
      <c r="AL31" s="49"/>
      <c r="AM31" s="49"/>
      <c r="AN31" s="49"/>
      <c r="AO31" s="49"/>
      <c r="AP31" s="49"/>
      <c r="AQ31" s="49"/>
      <c r="AR31" s="52"/>
      <c r="BE31" s="53"/>
    </row>
    <row r="32" hidden="1" s="3" customFormat="1" ht="14.4" customHeight="1">
      <c r="A32" s="3"/>
      <c r="B32" s="48"/>
      <c r="C32" s="49"/>
      <c r="D32" s="49"/>
      <c r="E32" s="49"/>
      <c r="F32" s="34" t="s">
        <v>50</v>
      </c>
      <c r="G32" s="49"/>
      <c r="H32" s="49"/>
      <c r="I32" s="49"/>
      <c r="J32" s="49"/>
      <c r="K32" s="49"/>
      <c r="L32" s="50">
        <v>0.14999999999999999</v>
      </c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51">
        <f>ROUND(BC54, 2)</f>
        <v>0</v>
      </c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51">
        <v>0</v>
      </c>
      <c r="AL32" s="49"/>
      <c r="AM32" s="49"/>
      <c r="AN32" s="49"/>
      <c r="AO32" s="49"/>
      <c r="AP32" s="49"/>
      <c r="AQ32" s="49"/>
      <c r="AR32" s="52"/>
      <c r="BE32" s="53"/>
    </row>
    <row r="33" hidden="1" s="3" customFormat="1" ht="14.4" customHeight="1">
      <c r="A33" s="3"/>
      <c r="B33" s="48"/>
      <c r="C33" s="49"/>
      <c r="D33" s="49"/>
      <c r="E33" s="49"/>
      <c r="F33" s="34" t="s">
        <v>51</v>
      </c>
      <c r="G33" s="49"/>
      <c r="H33" s="49"/>
      <c r="I33" s="49"/>
      <c r="J33" s="49"/>
      <c r="K33" s="49"/>
      <c r="L33" s="50">
        <v>0</v>
      </c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51">
        <f>ROUND(BD54, 2)</f>
        <v>0</v>
      </c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51">
        <v>0</v>
      </c>
      <c r="AL33" s="49"/>
      <c r="AM33" s="49"/>
      <c r="AN33" s="49"/>
      <c r="AO33" s="49"/>
      <c r="AP33" s="49"/>
      <c r="AQ33" s="49"/>
      <c r="AR33" s="52"/>
      <c r="BE33" s="3"/>
    </row>
    <row r="34" s="2" customFormat="1" ht="6.96" customHeight="1">
      <c r="A34" s="40"/>
      <c r="B34" s="41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  <c r="AO34" s="42"/>
      <c r="AP34" s="42"/>
      <c r="AQ34" s="42"/>
      <c r="AR34" s="46"/>
      <c r="BE34" s="40"/>
    </row>
    <row r="35" s="2" customFormat="1" ht="25.92" customHeight="1">
      <c r="A35" s="40"/>
      <c r="B35" s="41"/>
      <c r="C35" s="54"/>
      <c r="D35" s="55" t="s">
        <v>52</v>
      </c>
      <c r="E35" s="56"/>
      <c r="F35" s="56"/>
      <c r="G35" s="56"/>
      <c r="H35" s="56"/>
      <c r="I35" s="56"/>
      <c r="J35" s="56"/>
      <c r="K35" s="56"/>
      <c r="L35" s="56"/>
      <c r="M35" s="56"/>
      <c r="N35" s="56"/>
      <c r="O35" s="56"/>
      <c r="P35" s="56"/>
      <c r="Q35" s="56"/>
      <c r="R35" s="56"/>
      <c r="S35" s="56"/>
      <c r="T35" s="57" t="s">
        <v>53</v>
      </c>
      <c r="U35" s="56"/>
      <c r="V35" s="56"/>
      <c r="W35" s="56"/>
      <c r="X35" s="58" t="s">
        <v>54</v>
      </c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9">
        <f>SUM(AK26:AK33)</f>
        <v>0</v>
      </c>
      <c r="AL35" s="56"/>
      <c r="AM35" s="56"/>
      <c r="AN35" s="56"/>
      <c r="AO35" s="60"/>
      <c r="AP35" s="54"/>
      <c r="AQ35" s="54"/>
      <c r="AR35" s="46"/>
      <c r="BE35" s="40"/>
    </row>
    <row r="36" s="2" customFormat="1" ht="6.96" customHeight="1">
      <c r="A36" s="40"/>
      <c r="B36" s="41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  <c r="AO36" s="42"/>
      <c r="AP36" s="42"/>
      <c r="AQ36" s="42"/>
      <c r="AR36" s="46"/>
      <c r="BE36" s="40"/>
    </row>
    <row r="37" s="2" customFormat="1" ht="6.96" customHeight="1">
      <c r="A37" s="40"/>
      <c r="B37" s="61"/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62"/>
      <c r="T37" s="62"/>
      <c r="U37" s="62"/>
      <c r="V37" s="62"/>
      <c r="W37" s="62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62"/>
      <c r="AM37" s="62"/>
      <c r="AN37" s="62"/>
      <c r="AO37" s="62"/>
      <c r="AP37" s="62"/>
      <c r="AQ37" s="62"/>
      <c r="AR37" s="46"/>
      <c r="BE37" s="40"/>
    </row>
    <row r="41" s="2" customFormat="1" ht="6.96" customHeight="1">
      <c r="A41" s="40"/>
      <c r="B41" s="63"/>
      <c r="C41" s="64"/>
      <c r="D41" s="64"/>
      <c r="E41" s="64"/>
      <c r="F41" s="64"/>
      <c r="G41" s="64"/>
      <c r="H41" s="64"/>
      <c r="I41" s="64"/>
      <c r="J41" s="64"/>
      <c r="K41" s="64"/>
      <c r="L41" s="64"/>
      <c r="M41" s="64"/>
      <c r="N41" s="64"/>
      <c r="O41" s="64"/>
      <c r="P41" s="64"/>
      <c r="Q41" s="64"/>
      <c r="R41" s="64"/>
      <c r="S41" s="64"/>
      <c r="T41" s="64"/>
      <c r="U41" s="64"/>
      <c r="V41" s="64"/>
      <c r="W41" s="64"/>
      <c r="X41" s="64"/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  <c r="AN41" s="64"/>
      <c r="AO41" s="64"/>
      <c r="AP41" s="64"/>
      <c r="AQ41" s="64"/>
      <c r="AR41" s="46"/>
      <c r="BE41" s="40"/>
    </row>
    <row r="42" s="2" customFormat="1" ht="24.96" customHeight="1">
      <c r="A42" s="40"/>
      <c r="B42" s="41"/>
      <c r="C42" s="25" t="s">
        <v>55</v>
      </c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  <c r="AF42" s="42"/>
      <c r="AG42" s="42"/>
      <c r="AH42" s="42"/>
      <c r="AI42" s="42"/>
      <c r="AJ42" s="42"/>
      <c r="AK42" s="42"/>
      <c r="AL42" s="42"/>
      <c r="AM42" s="42"/>
      <c r="AN42" s="42"/>
      <c r="AO42" s="42"/>
      <c r="AP42" s="42"/>
      <c r="AQ42" s="42"/>
      <c r="AR42" s="46"/>
      <c r="BE42" s="40"/>
    </row>
    <row r="43" s="2" customFormat="1" ht="6.96" customHeight="1">
      <c r="A43" s="40"/>
      <c r="B43" s="41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  <c r="AH43" s="42"/>
      <c r="AI43" s="42"/>
      <c r="AJ43" s="42"/>
      <c r="AK43" s="42"/>
      <c r="AL43" s="42"/>
      <c r="AM43" s="42"/>
      <c r="AN43" s="42"/>
      <c r="AO43" s="42"/>
      <c r="AP43" s="42"/>
      <c r="AQ43" s="42"/>
      <c r="AR43" s="46"/>
      <c r="BE43" s="40"/>
    </row>
    <row r="44" s="4" customFormat="1" ht="12" customHeight="1">
      <c r="A44" s="4"/>
      <c r="B44" s="65"/>
      <c r="C44" s="34" t="s">
        <v>13</v>
      </c>
      <c r="D44" s="66"/>
      <c r="E44" s="66"/>
      <c r="F44" s="66"/>
      <c r="G44" s="66"/>
      <c r="H44" s="66"/>
      <c r="I44" s="66"/>
      <c r="J44" s="66"/>
      <c r="K44" s="66"/>
      <c r="L44" s="66" t="str">
        <f>K5</f>
        <v>PK-18-4001</v>
      </c>
      <c r="M44" s="66"/>
      <c r="N44" s="66"/>
      <c r="O44" s="66"/>
      <c r="P44" s="66"/>
      <c r="Q44" s="66"/>
      <c r="R44" s="66"/>
      <c r="S44" s="66"/>
      <c r="T44" s="66"/>
      <c r="U44" s="66"/>
      <c r="V44" s="66"/>
      <c r="W44" s="66"/>
      <c r="X44" s="66"/>
      <c r="Y44" s="66"/>
      <c r="Z44" s="66"/>
      <c r="AA44" s="66"/>
      <c r="AB44" s="66"/>
      <c r="AC44" s="66"/>
      <c r="AD44" s="66"/>
      <c r="AE44" s="66"/>
      <c r="AF44" s="66"/>
      <c r="AG44" s="66"/>
      <c r="AH44" s="66"/>
      <c r="AI44" s="66"/>
      <c r="AJ44" s="66"/>
      <c r="AK44" s="66"/>
      <c r="AL44" s="66"/>
      <c r="AM44" s="66"/>
      <c r="AN44" s="66"/>
      <c r="AO44" s="66"/>
      <c r="AP44" s="66"/>
      <c r="AQ44" s="66"/>
      <c r="AR44" s="67"/>
      <c r="BE44" s="4"/>
    </row>
    <row r="45" s="5" customFormat="1" ht="36.96" customHeight="1">
      <c r="A45" s="5"/>
      <c r="B45" s="68"/>
      <c r="C45" s="69" t="s">
        <v>16</v>
      </c>
      <c r="D45" s="70"/>
      <c r="E45" s="70"/>
      <c r="F45" s="70"/>
      <c r="G45" s="70"/>
      <c r="H45" s="70"/>
      <c r="I45" s="70"/>
      <c r="J45" s="70"/>
      <c r="K45" s="70"/>
      <c r="L45" s="71" t="str">
        <f>K6</f>
        <v>Realizace společných zařízení, k.ú. Klášterec nad Orlicí</v>
      </c>
      <c r="M45" s="70"/>
      <c r="N45" s="70"/>
      <c r="O45" s="70"/>
      <c r="P45" s="70"/>
      <c r="Q45" s="70"/>
      <c r="R45" s="70"/>
      <c r="S45" s="70"/>
      <c r="T45" s="70"/>
      <c r="U45" s="70"/>
      <c r="V45" s="70"/>
      <c r="W45" s="70"/>
      <c r="X45" s="70"/>
      <c r="Y45" s="70"/>
      <c r="Z45" s="70"/>
      <c r="AA45" s="70"/>
      <c r="AB45" s="70"/>
      <c r="AC45" s="70"/>
      <c r="AD45" s="70"/>
      <c r="AE45" s="70"/>
      <c r="AF45" s="70"/>
      <c r="AG45" s="70"/>
      <c r="AH45" s="70"/>
      <c r="AI45" s="70"/>
      <c r="AJ45" s="70"/>
      <c r="AK45" s="70"/>
      <c r="AL45" s="70"/>
      <c r="AM45" s="70"/>
      <c r="AN45" s="70"/>
      <c r="AO45" s="70"/>
      <c r="AP45" s="70"/>
      <c r="AQ45" s="70"/>
      <c r="AR45" s="72"/>
      <c r="BE45" s="5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  <c r="AF46" s="42"/>
      <c r="AG46" s="42"/>
      <c r="AH46" s="42"/>
      <c r="AI46" s="42"/>
      <c r="AJ46" s="42"/>
      <c r="AK46" s="42"/>
      <c r="AL46" s="42"/>
      <c r="AM46" s="42"/>
      <c r="AN46" s="42"/>
      <c r="AO46" s="42"/>
      <c r="AP46" s="42"/>
      <c r="AQ46" s="42"/>
      <c r="AR46" s="46"/>
      <c r="BE46" s="40"/>
    </row>
    <row r="47" s="2" customFormat="1" ht="12" customHeight="1">
      <c r="A47" s="40"/>
      <c r="B47" s="41"/>
      <c r="C47" s="34" t="s">
        <v>22</v>
      </c>
      <c r="D47" s="42"/>
      <c r="E47" s="42"/>
      <c r="F47" s="42"/>
      <c r="G47" s="42"/>
      <c r="H47" s="42"/>
      <c r="I47" s="42"/>
      <c r="J47" s="42"/>
      <c r="K47" s="42"/>
      <c r="L47" s="73" t="str">
        <f>IF(K8="","",K8)</f>
        <v>Klášterec nad Orlicí</v>
      </c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/>
      <c r="AH47" s="42"/>
      <c r="AI47" s="34" t="s">
        <v>24</v>
      </c>
      <c r="AJ47" s="42"/>
      <c r="AK47" s="42"/>
      <c r="AL47" s="42"/>
      <c r="AM47" s="74" t="str">
        <f>IF(AN8= "","",AN8)</f>
        <v>25. 12. 2020</v>
      </c>
      <c r="AN47" s="74"/>
      <c r="AO47" s="42"/>
      <c r="AP47" s="42"/>
      <c r="AQ47" s="42"/>
      <c r="AR47" s="46"/>
      <c r="B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  <c r="AF48" s="42"/>
      <c r="AG48" s="42"/>
      <c r="AH48" s="42"/>
      <c r="AI48" s="42"/>
      <c r="AJ48" s="42"/>
      <c r="AK48" s="42"/>
      <c r="AL48" s="42"/>
      <c r="AM48" s="42"/>
      <c r="AN48" s="42"/>
      <c r="AO48" s="42"/>
      <c r="AP48" s="42"/>
      <c r="AQ48" s="42"/>
      <c r="AR48" s="46"/>
      <c r="BE48" s="40"/>
    </row>
    <row r="49" s="2" customFormat="1" ht="40.05" customHeight="1">
      <c r="A49" s="40"/>
      <c r="B49" s="41"/>
      <c r="C49" s="34" t="s">
        <v>26</v>
      </c>
      <c r="D49" s="42"/>
      <c r="E49" s="42"/>
      <c r="F49" s="42"/>
      <c r="G49" s="42"/>
      <c r="H49" s="42"/>
      <c r="I49" s="42"/>
      <c r="J49" s="42"/>
      <c r="K49" s="42"/>
      <c r="L49" s="66" t="str">
        <f>IF(E11= "","",E11)</f>
        <v>ČR, Státní pozemkový úřad pro Pardubický kraj</v>
      </c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2"/>
      <c r="AI49" s="34" t="s">
        <v>34</v>
      </c>
      <c r="AJ49" s="42"/>
      <c r="AK49" s="42"/>
      <c r="AL49" s="42"/>
      <c r="AM49" s="75" t="str">
        <f>IF(E17="","",E17)</f>
        <v>PK Adamec, s.r.o., Komenského 42, 56151 Letohrad</v>
      </c>
      <c r="AN49" s="66"/>
      <c r="AO49" s="66"/>
      <c r="AP49" s="66"/>
      <c r="AQ49" s="42"/>
      <c r="AR49" s="46"/>
      <c r="AS49" s="76" t="s">
        <v>56</v>
      </c>
      <c r="AT49" s="77"/>
      <c r="AU49" s="78"/>
      <c r="AV49" s="78"/>
      <c r="AW49" s="78"/>
      <c r="AX49" s="78"/>
      <c r="AY49" s="78"/>
      <c r="AZ49" s="78"/>
      <c r="BA49" s="78"/>
      <c r="BB49" s="78"/>
      <c r="BC49" s="78"/>
      <c r="BD49" s="79"/>
      <c r="BE49" s="40"/>
    </row>
    <row r="50" s="2" customFormat="1" ht="25.65" customHeight="1">
      <c r="A50" s="40"/>
      <c r="B50" s="41"/>
      <c r="C50" s="34" t="s">
        <v>32</v>
      </c>
      <c r="D50" s="42"/>
      <c r="E50" s="42"/>
      <c r="F50" s="42"/>
      <c r="G50" s="42"/>
      <c r="H50" s="42"/>
      <c r="I50" s="42"/>
      <c r="J50" s="42"/>
      <c r="K50" s="42"/>
      <c r="L50" s="66" t="str">
        <f>IF(E14= "Vyplň údaj","",E14)</f>
        <v/>
      </c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  <c r="AF50" s="42"/>
      <c r="AG50" s="42"/>
      <c r="AH50" s="42"/>
      <c r="AI50" s="34" t="s">
        <v>38</v>
      </c>
      <c r="AJ50" s="42"/>
      <c r="AK50" s="42"/>
      <c r="AL50" s="42"/>
      <c r="AM50" s="75" t="str">
        <f>IF(E20="","",E20)</f>
        <v>Adamec Jiří, tel. 608 878 955</v>
      </c>
      <c r="AN50" s="66"/>
      <c r="AO50" s="66"/>
      <c r="AP50" s="66"/>
      <c r="AQ50" s="42"/>
      <c r="AR50" s="46"/>
      <c r="AS50" s="80"/>
      <c r="AT50" s="81"/>
      <c r="AU50" s="82"/>
      <c r="AV50" s="82"/>
      <c r="AW50" s="82"/>
      <c r="AX50" s="82"/>
      <c r="AY50" s="82"/>
      <c r="AZ50" s="82"/>
      <c r="BA50" s="82"/>
      <c r="BB50" s="82"/>
      <c r="BC50" s="82"/>
      <c r="BD50" s="83"/>
      <c r="BE50" s="40"/>
    </row>
    <row r="51" s="2" customFormat="1" ht="10.8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  <c r="AF51" s="42"/>
      <c r="AG51" s="42"/>
      <c r="AH51" s="42"/>
      <c r="AI51" s="42"/>
      <c r="AJ51" s="42"/>
      <c r="AK51" s="42"/>
      <c r="AL51" s="42"/>
      <c r="AM51" s="42"/>
      <c r="AN51" s="42"/>
      <c r="AO51" s="42"/>
      <c r="AP51" s="42"/>
      <c r="AQ51" s="42"/>
      <c r="AR51" s="46"/>
      <c r="AS51" s="84"/>
      <c r="AT51" s="85"/>
      <c r="AU51" s="86"/>
      <c r="AV51" s="86"/>
      <c r="AW51" s="86"/>
      <c r="AX51" s="86"/>
      <c r="AY51" s="86"/>
      <c r="AZ51" s="86"/>
      <c r="BA51" s="86"/>
      <c r="BB51" s="86"/>
      <c r="BC51" s="86"/>
      <c r="BD51" s="87"/>
      <c r="BE51" s="40"/>
    </row>
    <row r="52" s="2" customFormat="1" ht="29.28" customHeight="1">
      <c r="A52" s="40"/>
      <c r="B52" s="41"/>
      <c r="C52" s="88" t="s">
        <v>57</v>
      </c>
      <c r="D52" s="89"/>
      <c r="E52" s="89"/>
      <c r="F52" s="89"/>
      <c r="G52" s="89"/>
      <c r="H52" s="90"/>
      <c r="I52" s="91" t="s">
        <v>58</v>
      </c>
      <c r="J52" s="89"/>
      <c r="K52" s="89"/>
      <c r="L52" s="89"/>
      <c r="M52" s="89"/>
      <c r="N52" s="89"/>
      <c r="O52" s="89"/>
      <c r="P52" s="89"/>
      <c r="Q52" s="89"/>
      <c r="R52" s="89"/>
      <c r="S52" s="89"/>
      <c r="T52" s="89"/>
      <c r="U52" s="89"/>
      <c r="V52" s="89"/>
      <c r="W52" s="89"/>
      <c r="X52" s="89"/>
      <c r="Y52" s="89"/>
      <c r="Z52" s="89"/>
      <c r="AA52" s="89"/>
      <c r="AB52" s="89"/>
      <c r="AC52" s="89"/>
      <c r="AD52" s="89"/>
      <c r="AE52" s="89"/>
      <c r="AF52" s="89"/>
      <c r="AG52" s="92" t="s">
        <v>59</v>
      </c>
      <c r="AH52" s="89"/>
      <c r="AI52" s="89"/>
      <c r="AJ52" s="89"/>
      <c r="AK52" s="89"/>
      <c r="AL52" s="89"/>
      <c r="AM52" s="89"/>
      <c r="AN52" s="91" t="s">
        <v>60</v>
      </c>
      <c r="AO52" s="89"/>
      <c r="AP52" s="89"/>
      <c r="AQ52" s="93" t="s">
        <v>61</v>
      </c>
      <c r="AR52" s="46"/>
      <c r="AS52" s="94" t="s">
        <v>62</v>
      </c>
      <c r="AT52" s="95" t="s">
        <v>63</v>
      </c>
      <c r="AU52" s="95" t="s">
        <v>64</v>
      </c>
      <c r="AV52" s="95" t="s">
        <v>65</v>
      </c>
      <c r="AW52" s="95" t="s">
        <v>66</v>
      </c>
      <c r="AX52" s="95" t="s">
        <v>67</v>
      </c>
      <c r="AY52" s="95" t="s">
        <v>68</v>
      </c>
      <c r="AZ52" s="95" t="s">
        <v>69</v>
      </c>
      <c r="BA52" s="95" t="s">
        <v>70</v>
      </c>
      <c r="BB52" s="95" t="s">
        <v>71</v>
      </c>
      <c r="BC52" s="95" t="s">
        <v>72</v>
      </c>
      <c r="BD52" s="96" t="s">
        <v>73</v>
      </c>
      <c r="BE52" s="40"/>
    </row>
    <row r="53" s="2" customFormat="1" ht="10.8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  <c r="AF53" s="42"/>
      <c r="AG53" s="42"/>
      <c r="AH53" s="42"/>
      <c r="AI53" s="42"/>
      <c r="AJ53" s="42"/>
      <c r="AK53" s="42"/>
      <c r="AL53" s="42"/>
      <c r="AM53" s="42"/>
      <c r="AN53" s="42"/>
      <c r="AO53" s="42"/>
      <c r="AP53" s="42"/>
      <c r="AQ53" s="42"/>
      <c r="AR53" s="46"/>
      <c r="AS53" s="97"/>
      <c r="AT53" s="98"/>
      <c r="AU53" s="98"/>
      <c r="AV53" s="98"/>
      <c r="AW53" s="98"/>
      <c r="AX53" s="98"/>
      <c r="AY53" s="98"/>
      <c r="AZ53" s="98"/>
      <c r="BA53" s="98"/>
      <c r="BB53" s="98"/>
      <c r="BC53" s="98"/>
      <c r="BD53" s="99"/>
      <c r="BE53" s="40"/>
    </row>
    <row r="54" s="6" customFormat="1" ht="32.4" customHeight="1">
      <c r="A54" s="6"/>
      <c r="B54" s="100"/>
      <c r="C54" s="101" t="s">
        <v>74</v>
      </c>
      <c r="D54" s="102"/>
      <c r="E54" s="102"/>
      <c r="F54" s="102"/>
      <c r="G54" s="102"/>
      <c r="H54" s="102"/>
      <c r="I54" s="102"/>
      <c r="J54" s="102"/>
      <c r="K54" s="102"/>
      <c r="L54" s="102"/>
      <c r="M54" s="102"/>
      <c r="N54" s="102"/>
      <c r="O54" s="102"/>
      <c r="P54" s="102"/>
      <c r="Q54" s="102"/>
      <c r="R54" s="102"/>
      <c r="S54" s="102"/>
      <c r="T54" s="102"/>
      <c r="U54" s="102"/>
      <c r="V54" s="102"/>
      <c r="W54" s="102"/>
      <c r="X54" s="102"/>
      <c r="Y54" s="102"/>
      <c r="Z54" s="102"/>
      <c r="AA54" s="102"/>
      <c r="AB54" s="102"/>
      <c r="AC54" s="102"/>
      <c r="AD54" s="102"/>
      <c r="AE54" s="102"/>
      <c r="AF54" s="102"/>
      <c r="AG54" s="103">
        <f>ROUND(SUM(AG55:AG63),2)</f>
        <v>0</v>
      </c>
      <c r="AH54" s="103"/>
      <c r="AI54" s="103"/>
      <c r="AJ54" s="103"/>
      <c r="AK54" s="103"/>
      <c r="AL54" s="103"/>
      <c r="AM54" s="103"/>
      <c r="AN54" s="104">
        <f>SUM(AG54,AT54)</f>
        <v>0</v>
      </c>
      <c r="AO54" s="104"/>
      <c r="AP54" s="104"/>
      <c r="AQ54" s="105" t="s">
        <v>31</v>
      </c>
      <c r="AR54" s="106"/>
      <c r="AS54" s="107">
        <f>ROUND(SUM(AS55:AS63),2)</f>
        <v>0</v>
      </c>
      <c r="AT54" s="108">
        <f>ROUND(SUM(AV54:AW54),2)</f>
        <v>0</v>
      </c>
      <c r="AU54" s="109">
        <f>ROUND(SUM(AU55:AU63),5)</f>
        <v>0</v>
      </c>
      <c r="AV54" s="108">
        <f>ROUND(AZ54*L29,2)</f>
        <v>0</v>
      </c>
      <c r="AW54" s="108">
        <f>ROUND(BA54*L30,2)</f>
        <v>0</v>
      </c>
      <c r="AX54" s="108">
        <f>ROUND(BB54*L29,2)</f>
        <v>0</v>
      </c>
      <c r="AY54" s="108">
        <f>ROUND(BC54*L30,2)</f>
        <v>0</v>
      </c>
      <c r="AZ54" s="108">
        <f>ROUND(SUM(AZ55:AZ63),2)</f>
        <v>0</v>
      </c>
      <c r="BA54" s="108">
        <f>ROUND(SUM(BA55:BA63),2)</f>
        <v>0</v>
      </c>
      <c r="BB54" s="108">
        <f>ROUND(SUM(BB55:BB63),2)</f>
        <v>0</v>
      </c>
      <c r="BC54" s="108">
        <f>ROUND(SUM(BC55:BC63),2)</f>
        <v>0</v>
      </c>
      <c r="BD54" s="110">
        <f>ROUND(SUM(BD55:BD63),2)</f>
        <v>0</v>
      </c>
      <c r="BE54" s="6"/>
      <c r="BS54" s="111" t="s">
        <v>75</v>
      </c>
      <c r="BT54" s="111" t="s">
        <v>76</v>
      </c>
      <c r="BU54" s="112" t="s">
        <v>77</v>
      </c>
      <c r="BV54" s="111" t="s">
        <v>78</v>
      </c>
      <c r="BW54" s="111" t="s">
        <v>5</v>
      </c>
      <c r="BX54" s="111" t="s">
        <v>79</v>
      </c>
      <c r="CL54" s="111" t="s">
        <v>19</v>
      </c>
    </row>
    <row r="55" s="7" customFormat="1" ht="24.75" customHeight="1">
      <c r="A55" s="113" t="s">
        <v>80</v>
      </c>
      <c r="B55" s="114"/>
      <c r="C55" s="115"/>
      <c r="D55" s="116" t="s">
        <v>81</v>
      </c>
      <c r="E55" s="116"/>
      <c r="F55" s="116"/>
      <c r="G55" s="116"/>
      <c r="H55" s="116"/>
      <c r="I55" s="117"/>
      <c r="J55" s="116" t="s">
        <v>82</v>
      </c>
      <c r="K55" s="116"/>
      <c r="L55" s="116"/>
      <c r="M55" s="116"/>
      <c r="N55" s="116"/>
      <c r="O55" s="116"/>
      <c r="P55" s="116"/>
      <c r="Q55" s="116"/>
      <c r="R55" s="116"/>
      <c r="S55" s="116"/>
      <c r="T55" s="116"/>
      <c r="U55" s="116"/>
      <c r="V55" s="116"/>
      <c r="W55" s="116"/>
      <c r="X55" s="116"/>
      <c r="Y55" s="116"/>
      <c r="Z55" s="116"/>
      <c r="AA55" s="116"/>
      <c r="AB55" s="116"/>
      <c r="AC55" s="116"/>
      <c r="AD55" s="116"/>
      <c r="AE55" s="116"/>
      <c r="AF55" s="116"/>
      <c r="AG55" s="118">
        <f>'SO 101 - Polní cesta C 35...'!J30</f>
        <v>0</v>
      </c>
      <c r="AH55" s="117"/>
      <c r="AI55" s="117"/>
      <c r="AJ55" s="117"/>
      <c r="AK55" s="117"/>
      <c r="AL55" s="117"/>
      <c r="AM55" s="117"/>
      <c r="AN55" s="118">
        <f>SUM(AG55,AT55)</f>
        <v>0</v>
      </c>
      <c r="AO55" s="117"/>
      <c r="AP55" s="117"/>
      <c r="AQ55" s="119" t="s">
        <v>83</v>
      </c>
      <c r="AR55" s="120"/>
      <c r="AS55" s="121">
        <v>0</v>
      </c>
      <c r="AT55" s="122">
        <f>ROUND(SUM(AV55:AW55),2)</f>
        <v>0</v>
      </c>
      <c r="AU55" s="123">
        <f>'SO 101 - Polní cesta C 35...'!P86</f>
        <v>0</v>
      </c>
      <c r="AV55" s="122">
        <f>'SO 101 - Polní cesta C 35...'!J33</f>
        <v>0</v>
      </c>
      <c r="AW55" s="122">
        <f>'SO 101 - Polní cesta C 35...'!J34</f>
        <v>0</v>
      </c>
      <c r="AX55" s="122">
        <f>'SO 101 - Polní cesta C 35...'!J35</f>
        <v>0</v>
      </c>
      <c r="AY55" s="122">
        <f>'SO 101 - Polní cesta C 35...'!J36</f>
        <v>0</v>
      </c>
      <c r="AZ55" s="122">
        <f>'SO 101 - Polní cesta C 35...'!F33</f>
        <v>0</v>
      </c>
      <c r="BA55" s="122">
        <f>'SO 101 - Polní cesta C 35...'!F34</f>
        <v>0</v>
      </c>
      <c r="BB55" s="122">
        <f>'SO 101 - Polní cesta C 35...'!F35</f>
        <v>0</v>
      </c>
      <c r="BC55" s="122">
        <f>'SO 101 - Polní cesta C 35...'!F36</f>
        <v>0</v>
      </c>
      <c r="BD55" s="124">
        <f>'SO 101 - Polní cesta C 35...'!F37</f>
        <v>0</v>
      </c>
      <c r="BE55" s="7"/>
      <c r="BT55" s="125" t="s">
        <v>84</v>
      </c>
      <c r="BV55" s="125" t="s">
        <v>78</v>
      </c>
      <c r="BW55" s="125" t="s">
        <v>85</v>
      </c>
      <c r="BX55" s="125" t="s">
        <v>5</v>
      </c>
      <c r="CL55" s="125" t="s">
        <v>19</v>
      </c>
      <c r="CM55" s="125" t="s">
        <v>86</v>
      </c>
    </row>
    <row r="56" s="7" customFormat="1" ht="24.75" customHeight="1">
      <c r="A56" s="113" t="s">
        <v>80</v>
      </c>
      <c r="B56" s="114"/>
      <c r="C56" s="115"/>
      <c r="D56" s="116" t="s">
        <v>87</v>
      </c>
      <c r="E56" s="116"/>
      <c r="F56" s="116"/>
      <c r="G56" s="116"/>
      <c r="H56" s="116"/>
      <c r="I56" s="117"/>
      <c r="J56" s="116" t="s">
        <v>88</v>
      </c>
      <c r="K56" s="116"/>
      <c r="L56" s="116"/>
      <c r="M56" s="116"/>
      <c r="N56" s="116"/>
      <c r="O56" s="116"/>
      <c r="P56" s="116"/>
      <c r="Q56" s="116"/>
      <c r="R56" s="116"/>
      <c r="S56" s="116"/>
      <c r="T56" s="116"/>
      <c r="U56" s="116"/>
      <c r="V56" s="116"/>
      <c r="W56" s="116"/>
      <c r="X56" s="116"/>
      <c r="Y56" s="116"/>
      <c r="Z56" s="116"/>
      <c r="AA56" s="116"/>
      <c r="AB56" s="116"/>
      <c r="AC56" s="116"/>
      <c r="AD56" s="116"/>
      <c r="AE56" s="116"/>
      <c r="AF56" s="116"/>
      <c r="AG56" s="118">
        <f>'SO 102 - Polní cesta C 49...'!J30</f>
        <v>0</v>
      </c>
      <c r="AH56" s="117"/>
      <c r="AI56" s="117"/>
      <c r="AJ56" s="117"/>
      <c r="AK56" s="117"/>
      <c r="AL56" s="117"/>
      <c r="AM56" s="117"/>
      <c r="AN56" s="118">
        <f>SUM(AG56,AT56)</f>
        <v>0</v>
      </c>
      <c r="AO56" s="117"/>
      <c r="AP56" s="117"/>
      <c r="AQ56" s="119" t="s">
        <v>83</v>
      </c>
      <c r="AR56" s="120"/>
      <c r="AS56" s="121">
        <v>0</v>
      </c>
      <c r="AT56" s="122">
        <f>ROUND(SUM(AV56:AW56),2)</f>
        <v>0</v>
      </c>
      <c r="AU56" s="123">
        <f>'SO 102 - Polní cesta C 49...'!P89</f>
        <v>0</v>
      </c>
      <c r="AV56" s="122">
        <f>'SO 102 - Polní cesta C 49...'!J33</f>
        <v>0</v>
      </c>
      <c r="AW56" s="122">
        <f>'SO 102 - Polní cesta C 49...'!J34</f>
        <v>0</v>
      </c>
      <c r="AX56" s="122">
        <f>'SO 102 - Polní cesta C 49...'!J35</f>
        <v>0</v>
      </c>
      <c r="AY56" s="122">
        <f>'SO 102 - Polní cesta C 49...'!J36</f>
        <v>0</v>
      </c>
      <c r="AZ56" s="122">
        <f>'SO 102 - Polní cesta C 49...'!F33</f>
        <v>0</v>
      </c>
      <c r="BA56" s="122">
        <f>'SO 102 - Polní cesta C 49...'!F34</f>
        <v>0</v>
      </c>
      <c r="BB56" s="122">
        <f>'SO 102 - Polní cesta C 49...'!F35</f>
        <v>0</v>
      </c>
      <c r="BC56" s="122">
        <f>'SO 102 - Polní cesta C 49...'!F36</f>
        <v>0</v>
      </c>
      <c r="BD56" s="124">
        <f>'SO 102 - Polní cesta C 49...'!F37</f>
        <v>0</v>
      </c>
      <c r="BE56" s="7"/>
      <c r="BT56" s="125" t="s">
        <v>84</v>
      </c>
      <c r="BV56" s="125" t="s">
        <v>78</v>
      </c>
      <c r="BW56" s="125" t="s">
        <v>89</v>
      </c>
      <c r="BX56" s="125" t="s">
        <v>5</v>
      </c>
      <c r="CL56" s="125" t="s">
        <v>19</v>
      </c>
      <c r="CM56" s="125" t="s">
        <v>86</v>
      </c>
    </row>
    <row r="57" s="7" customFormat="1" ht="24.75" customHeight="1">
      <c r="A57" s="113" t="s">
        <v>80</v>
      </c>
      <c r="B57" s="114"/>
      <c r="C57" s="115"/>
      <c r="D57" s="116" t="s">
        <v>90</v>
      </c>
      <c r="E57" s="116"/>
      <c r="F57" s="116"/>
      <c r="G57" s="116"/>
      <c r="H57" s="116"/>
      <c r="I57" s="117"/>
      <c r="J57" s="116" t="s">
        <v>91</v>
      </c>
      <c r="K57" s="116"/>
      <c r="L57" s="116"/>
      <c r="M57" s="116"/>
      <c r="N57" s="116"/>
      <c r="O57" s="116"/>
      <c r="P57" s="116"/>
      <c r="Q57" s="116"/>
      <c r="R57" s="116"/>
      <c r="S57" s="116"/>
      <c r="T57" s="116"/>
      <c r="U57" s="116"/>
      <c r="V57" s="116"/>
      <c r="W57" s="116"/>
      <c r="X57" s="116"/>
      <c r="Y57" s="116"/>
      <c r="Z57" s="116"/>
      <c r="AA57" s="116"/>
      <c r="AB57" s="116"/>
      <c r="AC57" s="116"/>
      <c r="AD57" s="116"/>
      <c r="AE57" s="116"/>
      <c r="AF57" s="116"/>
      <c r="AG57" s="118">
        <f>'SO 103 - Polní cesta C 51...'!J30</f>
        <v>0</v>
      </c>
      <c r="AH57" s="117"/>
      <c r="AI57" s="117"/>
      <c r="AJ57" s="117"/>
      <c r="AK57" s="117"/>
      <c r="AL57" s="117"/>
      <c r="AM57" s="117"/>
      <c r="AN57" s="118">
        <f>SUM(AG57,AT57)</f>
        <v>0</v>
      </c>
      <c r="AO57" s="117"/>
      <c r="AP57" s="117"/>
      <c r="AQ57" s="119" t="s">
        <v>83</v>
      </c>
      <c r="AR57" s="120"/>
      <c r="AS57" s="121">
        <v>0</v>
      </c>
      <c r="AT57" s="122">
        <f>ROUND(SUM(AV57:AW57),2)</f>
        <v>0</v>
      </c>
      <c r="AU57" s="123">
        <f>'SO 103 - Polní cesta C 51...'!P89</f>
        <v>0</v>
      </c>
      <c r="AV57" s="122">
        <f>'SO 103 - Polní cesta C 51...'!J33</f>
        <v>0</v>
      </c>
      <c r="AW57" s="122">
        <f>'SO 103 - Polní cesta C 51...'!J34</f>
        <v>0</v>
      </c>
      <c r="AX57" s="122">
        <f>'SO 103 - Polní cesta C 51...'!J35</f>
        <v>0</v>
      </c>
      <c r="AY57" s="122">
        <f>'SO 103 - Polní cesta C 51...'!J36</f>
        <v>0</v>
      </c>
      <c r="AZ57" s="122">
        <f>'SO 103 - Polní cesta C 51...'!F33</f>
        <v>0</v>
      </c>
      <c r="BA57" s="122">
        <f>'SO 103 - Polní cesta C 51...'!F34</f>
        <v>0</v>
      </c>
      <c r="BB57" s="122">
        <f>'SO 103 - Polní cesta C 51...'!F35</f>
        <v>0</v>
      </c>
      <c r="BC57" s="122">
        <f>'SO 103 - Polní cesta C 51...'!F36</f>
        <v>0</v>
      </c>
      <c r="BD57" s="124">
        <f>'SO 103 - Polní cesta C 51...'!F37</f>
        <v>0</v>
      </c>
      <c r="BE57" s="7"/>
      <c r="BT57" s="125" t="s">
        <v>84</v>
      </c>
      <c r="BV57" s="125" t="s">
        <v>78</v>
      </c>
      <c r="BW57" s="125" t="s">
        <v>92</v>
      </c>
      <c r="BX57" s="125" t="s">
        <v>5</v>
      </c>
      <c r="CL57" s="125" t="s">
        <v>19</v>
      </c>
      <c r="CM57" s="125" t="s">
        <v>86</v>
      </c>
    </row>
    <row r="58" s="7" customFormat="1" ht="24.75" customHeight="1">
      <c r="A58" s="113" t="s">
        <v>80</v>
      </c>
      <c r="B58" s="114"/>
      <c r="C58" s="115"/>
      <c r="D58" s="116" t="s">
        <v>93</v>
      </c>
      <c r="E58" s="116"/>
      <c r="F58" s="116"/>
      <c r="G58" s="116"/>
      <c r="H58" s="116"/>
      <c r="I58" s="117"/>
      <c r="J58" s="116" t="s">
        <v>94</v>
      </c>
      <c r="K58" s="116"/>
      <c r="L58" s="116"/>
      <c r="M58" s="116"/>
      <c r="N58" s="116"/>
      <c r="O58" s="116"/>
      <c r="P58" s="116"/>
      <c r="Q58" s="116"/>
      <c r="R58" s="116"/>
      <c r="S58" s="116"/>
      <c r="T58" s="116"/>
      <c r="U58" s="116"/>
      <c r="V58" s="116"/>
      <c r="W58" s="116"/>
      <c r="X58" s="116"/>
      <c r="Y58" s="116"/>
      <c r="Z58" s="116"/>
      <c r="AA58" s="116"/>
      <c r="AB58" s="116"/>
      <c r="AC58" s="116"/>
      <c r="AD58" s="116"/>
      <c r="AE58" s="116"/>
      <c r="AF58" s="116"/>
      <c r="AG58" s="118">
        <f>'SO 107 - Polní cesta C 72...'!J30</f>
        <v>0</v>
      </c>
      <c r="AH58" s="117"/>
      <c r="AI58" s="117"/>
      <c r="AJ58" s="117"/>
      <c r="AK58" s="117"/>
      <c r="AL58" s="117"/>
      <c r="AM58" s="117"/>
      <c r="AN58" s="118">
        <f>SUM(AG58,AT58)</f>
        <v>0</v>
      </c>
      <c r="AO58" s="117"/>
      <c r="AP58" s="117"/>
      <c r="AQ58" s="119" t="s">
        <v>83</v>
      </c>
      <c r="AR58" s="120"/>
      <c r="AS58" s="121">
        <v>0</v>
      </c>
      <c r="AT58" s="122">
        <f>ROUND(SUM(AV58:AW58),2)</f>
        <v>0</v>
      </c>
      <c r="AU58" s="123">
        <f>'SO 107 - Polní cesta C 72...'!P90</f>
        <v>0</v>
      </c>
      <c r="AV58" s="122">
        <f>'SO 107 - Polní cesta C 72...'!J33</f>
        <v>0</v>
      </c>
      <c r="AW58" s="122">
        <f>'SO 107 - Polní cesta C 72...'!J34</f>
        <v>0</v>
      </c>
      <c r="AX58" s="122">
        <f>'SO 107 - Polní cesta C 72...'!J35</f>
        <v>0</v>
      </c>
      <c r="AY58" s="122">
        <f>'SO 107 - Polní cesta C 72...'!J36</f>
        <v>0</v>
      </c>
      <c r="AZ58" s="122">
        <f>'SO 107 - Polní cesta C 72...'!F33</f>
        <v>0</v>
      </c>
      <c r="BA58" s="122">
        <f>'SO 107 - Polní cesta C 72...'!F34</f>
        <v>0</v>
      </c>
      <c r="BB58" s="122">
        <f>'SO 107 - Polní cesta C 72...'!F35</f>
        <v>0</v>
      </c>
      <c r="BC58" s="122">
        <f>'SO 107 - Polní cesta C 72...'!F36</f>
        <v>0</v>
      </c>
      <c r="BD58" s="124">
        <f>'SO 107 - Polní cesta C 72...'!F37</f>
        <v>0</v>
      </c>
      <c r="BE58" s="7"/>
      <c r="BT58" s="125" t="s">
        <v>84</v>
      </c>
      <c r="BV58" s="125" t="s">
        <v>78</v>
      </c>
      <c r="BW58" s="125" t="s">
        <v>95</v>
      </c>
      <c r="BX58" s="125" t="s">
        <v>5</v>
      </c>
      <c r="CL58" s="125" t="s">
        <v>19</v>
      </c>
      <c r="CM58" s="125" t="s">
        <v>86</v>
      </c>
    </row>
    <row r="59" s="7" customFormat="1" ht="24.75" customHeight="1">
      <c r="A59" s="113" t="s">
        <v>80</v>
      </c>
      <c r="B59" s="114"/>
      <c r="C59" s="115"/>
      <c r="D59" s="116" t="s">
        <v>96</v>
      </c>
      <c r="E59" s="116"/>
      <c r="F59" s="116"/>
      <c r="G59" s="116"/>
      <c r="H59" s="116"/>
      <c r="I59" s="117"/>
      <c r="J59" s="116" t="s">
        <v>97</v>
      </c>
      <c r="K59" s="116"/>
      <c r="L59" s="116"/>
      <c r="M59" s="116"/>
      <c r="N59" s="116"/>
      <c r="O59" s="116"/>
      <c r="P59" s="116"/>
      <c r="Q59" s="116"/>
      <c r="R59" s="116"/>
      <c r="S59" s="116"/>
      <c r="T59" s="116"/>
      <c r="U59" s="116"/>
      <c r="V59" s="116"/>
      <c r="W59" s="116"/>
      <c r="X59" s="116"/>
      <c r="Y59" s="116"/>
      <c r="Z59" s="116"/>
      <c r="AA59" s="116"/>
      <c r="AB59" s="116"/>
      <c r="AC59" s="116"/>
      <c r="AD59" s="116"/>
      <c r="AE59" s="116"/>
      <c r="AF59" s="116"/>
      <c r="AG59" s="118">
        <f>'SO 801 - Polní cesta C 35...'!J30</f>
        <v>0</v>
      </c>
      <c r="AH59" s="117"/>
      <c r="AI59" s="117"/>
      <c r="AJ59" s="117"/>
      <c r="AK59" s="117"/>
      <c r="AL59" s="117"/>
      <c r="AM59" s="117"/>
      <c r="AN59" s="118">
        <f>SUM(AG59,AT59)</f>
        <v>0</v>
      </c>
      <c r="AO59" s="117"/>
      <c r="AP59" s="117"/>
      <c r="AQ59" s="119" t="s">
        <v>83</v>
      </c>
      <c r="AR59" s="120"/>
      <c r="AS59" s="121">
        <v>0</v>
      </c>
      <c r="AT59" s="122">
        <f>ROUND(SUM(AV59:AW59),2)</f>
        <v>0</v>
      </c>
      <c r="AU59" s="123">
        <f>'SO 801 - Polní cesta C 35...'!P82</f>
        <v>0</v>
      </c>
      <c r="AV59" s="122">
        <f>'SO 801 - Polní cesta C 35...'!J33</f>
        <v>0</v>
      </c>
      <c r="AW59" s="122">
        <f>'SO 801 - Polní cesta C 35...'!J34</f>
        <v>0</v>
      </c>
      <c r="AX59" s="122">
        <f>'SO 801 - Polní cesta C 35...'!J35</f>
        <v>0</v>
      </c>
      <c r="AY59" s="122">
        <f>'SO 801 - Polní cesta C 35...'!J36</f>
        <v>0</v>
      </c>
      <c r="AZ59" s="122">
        <f>'SO 801 - Polní cesta C 35...'!F33</f>
        <v>0</v>
      </c>
      <c r="BA59" s="122">
        <f>'SO 801 - Polní cesta C 35...'!F34</f>
        <v>0</v>
      </c>
      <c r="BB59" s="122">
        <f>'SO 801 - Polní cesta C 35...'!F35</f>
        <v>0</v>
      </c>
      <c r="BC59" s="122">
        <f>'SO 801 - Polní cesta C 35...'!F36</f>
        <v>0</v>
      </c>
      <c r="BD59" s="124">
        <f>'SO 801 - Polní cesta C 35...'!F37</f>
        <v>0</v>
      </c>
      <c r="BE59" s="7"/>
      <c r="BT59" s="125" t="s">
        <v>84</v>
      </c>
      <c r="BV59" s="125" t="s">
        <v>78</v>
      </c>
      <c r="BW59" s="125" t="s">
        <v>98</v>
      </c>
      <c r="BX59" s="125" t="s">
        <v>5</v>
      </c>
      <c r="CL59" s="125" t="s">
        <v>19</v>
      </c>
      <c r="CM59" s="125" t="s">
        <v>86</v>
      </c>
    </row>
    <row r="60" s="7" customFormat="1" ht="24.75" customHeight="1">
      <c r="A60" s="113" t="s">
        <v>80</v>
      </c>
      <c r="B60" s="114"/>
      <c r="C60" s="115"/>
      <c r="D60" s="116" t="s">
        <v>99</v>
      </c>
      <c r="E60" s="116"/>
      <c r="F60" s="116"/>
      <c r="G60" s="116"/>
      <c r="H60" s="116"/>
      <c r="I60" s="117"/>
      <c r="J60" s="116" t="s">
        <v>100</v>
      </c>
      <c r="K60" s="116"/>
      <c r="L60" s="116"/>
      <c r="M60" s="116"/>
      <c r="N60" s="116"/>
      <c r="O60" s="116"/>
      <c r="P60" s="116"/>
      <c r="Q60" s="116"/>
      <c r="R60" s="116"/>
      <c r="S60" s="116"/>
      <c r="T60" s="116"/>
      <c r="U60" s="116"/>
      <c r="V60" s="116"/>
      <c r="W60" s="116"/>
      <c r="X60" s="116"/>
      <c r="Y60" s="116"/>
      <c r="Z60" s="116"/>
      <c r="AA60" s="116"/>
      <c r="AB60" s="116"/>
      <c r="AC60" s="116"/>
      <c r="AD60" s="116"/>
      <c r="AE60" s="116"/>
      <c r="AF60" s="116"/>
      <c r="AG60" s="118">
        <f>'SO 802 - Polní cesta  C 4...'!J30</f>
        <v>0</v>
      </c>
      <c r="AH60" s="117"/>
      <c r="AI60" s="117"/>
      <c r="AJ60" s="117"/>
      <c r="AK60" s="117"/>
      <c r="AL60" s="117"/>
      <c r="AM60" s="117"/>
      <c r="AN60" s="118">
        <f>SUM(AG60,AT60)</f>
        <v>0</v>
      </c>
      <c r="AO60" s="117"/>
      <c r="AP60" s="117"/>
      <c r="AQ60" s="119" t="s">
        <v>83</v>
      </c>
      <c r="AR60" s="120"/>
      <c r="AS60" s="121">
        <v>0</v>
      </c>
      <c r="AT60" s="122">
        <f>ROUND(SUM(AV60:AW60),2)</f>
        <v>0</v>
      </c>
      <c r="AU60" s="123">
        <f>'SO 802 - Polní cesta  C 4...'!P82</f>
        <v>0</v>
      </c>
      <c r="AV60" s="122">
        <f>'SO 802 - Polní cesta  C 4...'!J33</f>
        <v>0</v>
      </c>
      <c r="AW60" s="122">
        <f>'SO 802 - Polní cesta  C 4...'!J34</f>
        <v>0</v>
      </c>
      <c r="AX60" s="122">
        <f>'SO 802 - Polní cesta  C 4...'!J35</f>
        <v>0</v>
      </c>
      <c r="AY60" s="122">
        <f>'SO 802 - Polní cesta  C 4...'!J36</f>
        <v>0</v>
      </c>
      <c r="AZ60" s="122">
        <f>'SO 802 - Polní cesta  C 4...'!F33</f>
        <v>0</v>
      </c>
      <c r="BA60" s="122">
        <f>'SO 802 - Polní cesta  C 4...'!F34</f>
        <v>0</v>
      </c>
      <c r="BB60" s="122">
        <f>'SO 802 - Polní cesta  C 4...'!F35</f>
        <v>0</v>
      </c>
      <c r="BC60" s="122">
        <f>'SO 802 - Polní cesta  C 4...'!F36</f>
        <v>0</v>
      </c>
      <c r="BD60" s="124">
        <f>'SO 802 - Polní cesta  C 4...'!F37</f>
        <v>0</v>
      </c>
      <c r="BE60" s="7"/>
      <c r="BT60" s="125" t="s">
        <v>84</v>
      </c>
      <c r="BV60" s="125" t="s">
        <v>78</v>
      </c>
      <c r="BW60" s="125" t="s">
        <v>101</v>
      </c>
      <c r="BX60" s="125" t="s">
        <v>5</v>
      </c>
      <c r="CL60" s="125" t="s">
        <v>19</v>
      </c>
      <c r="CM60" s="125" t="s">
        <v>86</v>
      </c>
    </row>
    <row r="61" s="7" customFormat="1" ht="24.75" customHeight="1">
      <c r="A61" s="113" t="s">
        <v>80</v>
      </c>
      <c r="B61" s="114"/>
      <c r="C61" s="115"/>
      <c r="D61" s="116" t="s">
        <v>102</v>
      </c>
      <c r="E61" s="116"/>
      <c r="F61" s="116"/>
      <c r="G61" s="116"/>
      <c r="H61" s="116"/>
      <c r="I61" s="117"/>
      <c r="J61" s="116" t="s">
        <v>103</v>
      </c>
      <c r="K61" s="116"/>
      <c r="L61" s="116"/>
      <c r="M61" s="116"/>
      <c r="N61" s="116"/>
      <c r="O61" s="116"/>
      <c r="P61" s="116"/>
      <c r="Q61" s="116"/>
      <c r="R61" s="116"/>
      <c r="S61" s="116"/>
      <c r="T61" s="116"/>
      <c r="U61" s="116"/>
      <c r="V61" s="116"/>
      <c r="W61" s="116"/>
      <c r="X61" s="116"/>
      <c r="Y61" s="116"/>
      <c r="Z61" s="116"/>
      <c r="AA61" s="116"/>
      <c r="AB61" s="116"/>
      <c r="AC61" s="116"/>
      <c r="AD61" s="116"/>
      <c r="AE61" s="116"/>
      <c r="AF61" s="116"/>
      <c r="AG61" s="118">
        <f>'SO 803 - Polní cesta C 51...'!J30</f>
        <v>0</v>
      </c>
      <c r="AH61" s="117"/>
      <c r="AI61" s="117"/>
      <c r="AJ61" s="117"/>
      <c r="AK61" s="117"/>
      <c r="AL61" s="117"/>
      <c r="AM61" s="117"/>
      <c r="AN61" s="118">
        <f>SUM(AG61,AT61)</f>
        <v>0</v>
      </c>
      <c r="AO61" s="117"/>
      <c r="AP61" s="117"/>
      <c r="AQ61" s="119" t="s">
        <v>83</v>
      </c>
      <c r="AR61" s="120"/>
      <c r="AS61" s="121">
        <v>0</v>
      </c>
      <c r="AT61" s="122">
        <f>ROUND(SUM(AV61:AW61),2)</f>
        <v>0</v>
      </c>
      <c r="AU61" s="123">
        <f>'SO 803 - Polní cesta C 51...'!P82</f>
        <v>0</v>
      </c>
      <c r="AV61" s="122">
        <f>'SO 803 - Polní cesta C 51...'!J33</f>
        <v>0</v>
      </c>
      <c r="AW61" s="122">
        <f>'SO 803 - Polní cesta C 51...'!J34</f>
        <v>0</v>
      </c>
      <c r="AX61" s="122">
        <f>'SO 803 - Polní cesta C 51...'!J35</f>
        <v>0</v>
      </c>
      <c r="AY61" s="122">
        <f>'SO 803 - Polní cesta C 51...'!J36</f>
        <v>0</v>
      </c>
      <c r="AZ61" s="122">
        <f>'SO 803 - Polní cesta C 51...'!F33</f>
        <v>0</v>
      </c>
      <c r="BA61" s="122">
        <f>'SO 803 - Polní cesta C 51...'!F34</f>
        <v>0</v>
      </c>
      <c r="BB61" s="122">
        <f>'SO 803 - Polní cesta C 51...'!F35</f>
        <v>0</v>
      </c>
      <c r="BC61" s="122">
        <f>'SO 803 - Polní cesta C 51...'!F36</f>
        <v>0</v>
      </c>
      <c r="BD61" s="124">
        <f>'SO 803 - Polní cesta C 51...'!F37</f>
        <v>0</v>
      </c>
      <c r="BE61" s="7"/>
      <c r="BT61" s="125" t="s">
        <v>84</v>
      </c>
      <c r="BV61" s="125" t="s">
        <v>78</v>
      </c>
      <c r="BW61" s="125" t="s">
        <v>104</v>
      </c>
      <c r="BX61" s="125" t="s">
        <v>5</v>
      </c>
      <c r="CL61" s="125" t="s">
        <v>19</v>
      </c>
      <c r="CM61" s="125" t="s">
        <v>86</v>
      </c>
    </row>
    <row r="62" s="7" customFormat="1" ht="24.75" customHeight="1">
      <c r="A62" s="113" t="s">
        <v>80</v>
      </c>
      <c r="B62" s="114"/>
      <c r="C62" s="115"/>
      <c r="D62" s="116" t="s">
        <v>105</v>
      </c>
      <c r="E62" s="116"/>
      <c r="F62" s="116"/>
      <c r="G62" s="116"/>
      <c r="H62" s="116"/>
      <c r="I62" s="117"/>
      <c r="J62" s="116" t="s">
        <v>106</v>
      </c>
      <c r="K62" s="116"/>
      <c r="L62" s="116"/>
      <c r="M62" s="116"/>
      <c r="N62" s="116"/>
      <c r="O62" s="116"/>
      <c r="P62" s="116"/>
      <c r="Q62" s="116"/>
      <c r="R62" s="116"/>
      <c r="S62" s="116"/>
      <c r="T62" s="116"/>
      <c r="U62" s="116"/>
      <c r="V62" s="116"/>
      <c r="W62" s="116"/>
      <c r="X62" s="116"/>
      <c r="Y62" s="116"/>
      <c r="Z62" s="116"/>
      <c r="AA62" s="116"/>
      <c r="AB62" s="116"/>
      <c r="AC62" s="116"/>
      <c r="AD62" s="116"/>
      <c r="AE62" s="116"/>
      <c r="AF62" s="116"/>
      <c r="AG62" s="118">
        <f>'SO 807 - Polní cesta C 72...'!J30</f>
        <v>0</v>
      </c>
      <c r="AH62" s="117"/>
      <c r="AI62" s="117"/>
      <c r="AJ62" s="117"/>
      <c r="AK62" s="117"/>
      <c r="AL62" s="117"/>
      <c r="AM62" s="117"/>
      <c r="AN62" s="118">
        <f>SUM(AG62,AT62)</f>
        <v>0</v>
      </c>
      <c r="AO62" s="117"/>
      <c r="AP62" s="117"/>
      <c r="AQ62" s="119" t="s">
        <v>83</v>
      </c>
      <c r="AR62" s="120"/>
      <c r="AS62" s="121">
        <v>0</v>
      </c>
      <c r="AT62" s="122">
        <f>ROUND(SUM(AV62:AW62),2)</f>
        <v>0</v>
      </c>
      <c r="AU62" s="123">
        <f>'SO 807 - Polní cesta C 72...'!P82</f>
        <v>0</v>
      </c>
      <c r="AV62" s="122">
        <f>'SO 807 - Polní cesta C 72...'!J33</f>
        <v>0</v>
      </c>
      <c r="AW62" s="122">
        <f>'SO 807 - Polní cesta C 72...'!J34</f>
        <v>0</v>
      </c>
      <c r="AX62" s="122">
        <f>'SO 807 - Polní cesta C 72...'!J35</f>
        <v>0</v>
      </c>
      <c r="AY62" s="122">
        <f>'SO 807 - Polní cesta C 72...'!J36</f>
        <v>0</v>
      </c>
      <c r="AZ62" s="122">
        <f>'SO 807 - Polní cesta C 72...'!F33</f>
        <v>0</v>
      </c>
      <c r="BA62" s="122">
        <f>'SO 807 - Polní cesta C 72...'!F34</f>
        <v>0</v>
      </c>
      <c r="BB62" s="122">
        <f>'SO 807 - Polní cesta C 72...'!F35</f>
        <v>0</v>
      </c>
      <c r="BC62" s="122">
        <f>'SO 807 - Polní cesta C 72...'!F36</f>
        <v>0</v>
      </c>
      <c r="BD62" s="124">
        <f>'SO 807 - Polní cesta C 72...'!F37</f>
        <v>0</v>
      </c>
      <c r="BE62" s="7"/>
      <c r="BT62" s="125" t="s">
        <v>84</v>
      </c>
      <c r="BV62" s="125" t="s">
        <v>78</v>
      </c>
      <c r="BW62" s="125" t="s">
        <v>107</v>
      </c>
      <c r="BX62" s="125" t="s">
        <v>5</v>
      </c>
      <c r="CL62" s="125" t="s">
        <v>19</v>
      </c>
      <c r="CM62" s="125" t="s">
        <v>86</v>
      </c>
    </row>
    <row r="63" s="7" customFormat="1" ht="16.5" customHeight="1">
      <c r="A63" s="113" t="s">
        <v>80</v>
      </c>
      <c r="B63" s="114"/>
      <c r="C63" s="115"/>
      <c r="D63" s="116" t="s">
        <v>108</v>
      </c>
      <c r="E63" s="116"/>
      <c r="F63" s="116"/>
      <c r="G63" s="116"/>
      <c r="H63" s="116"/>
      <c r="I63" s="117"/>
      <c r="J63" s="116" t="s">
        <v>109</v>
      </c>
      <c r="K63" s="116"/>
      <c r="L63" s="116"/>
      <c r="M63" s="116"/>
      <c r="N63" s="116"/>
      <c r="O63" s="116"/>
      <c r="P63" s="116"/>
      <c r="Q63" s="116"/>
      <c r="R63" s="116"/>
      <c r="S63" s="116"/>
      <c r="T63" s="116"/>
      <c r="U63" s="116"/>
      <c r="V63" s="116"/>
      <c r="W63" s="116"/>
      <c r="X63" s="116"/>
      <c r="Y63" s="116"/>
      <c r="Z63" s="116"/>
      <c r="AA63" s="116"/>
      <c r="AB63" s="116"/>
      <c r="AC63" s="116"/>
      <c r="AD63" s="116"/>
      <c r="AE63" s="116"/>
      <c r="AF63" s="116"/>
      <c r="AG63" s="118">
        <f>'SO 901 - ostatní náklady'!J30</f>
        <v>0</v>
      </c>
      <c r="AH63" s="117"/>
      <c r="AI63" s="117"/>
      <c r="AJ63" s="117"/>
      <c r="AK63" s="117"/>
      <c r="AL63" s="117"/>
      <c r="AM63" s="117"/>
      <c r="AN63" s="118">
        <f>SUM(AG63,AT63)</f>
        <v>0</v>
      </c>
      <c r="AO63" s="117"/>
      <c r="AP63" s="117"/>
      <c r="AQ63" s="119" t="s">
        <v>83</v>
      </c>
      <c r="AR63" s="120"/>
      <c r="AS63" s="126">
        <v>0</v>
      </c>
      <c r="AT63" s="127">
        <f>ROUND(SUM(AV63:AW63),2)</f>
        <v>0</v>
      </c>
      <c r="AU63" s="128">
        <f>'SO 901 - ostatní náklady'!P81</f>
        <v>0</v>
      </c>
      <c r="AV63" s="127">
        <f>'SO 901 - ostatní náklady'!J33</f>
        <v>0</v>
      </c>
      <c r="AW63" s="127">
        <f>'SO 901 - ostatní náklady'!J34</f>
        <v>0</v>
      </c>
      <c r="AX63" s="127">
        <f>'SO 901 - ostatní náklady'!J35</f>
        <v>0</v>
      </c>
      <c r="AY63" s="127">
        <f>'SO 901 - ostatní náklady'!J36</f>
        <v>0</v>
      </c>
      <c r="AZ63" s="127">
        <f>'SO 901 - ostatní náklady'!F33</f>
        <v>0</v>
      </c>
      <c r="BA63" s="127">
        <f>'SO 901 - ostatní náklady'!F34</f>
        <v>0</v>
      </c>
      <c r="BB63" s="127">
        <f>'SO 901 - ostatní náklady'!F35</f>
        <v>0</v>
      </c>
      <c r="BC63" s="127">
        <f>'SO 901 - ostatní náklady'!F36</f>
        <v>0</v>
      </c>
      <c r="BD63" s="129">
        <f>'SO 901 - ostatní náklady'!F37</f>
        <v>0</v>
      </c>
      <c r="BE63" s="7"/>
      <c r="BT63" s="125" t="s">
        <v>84</v>
      </c>
      <c r="BV63" s="125" t="s">
        <v>78</v>
      </c>
      <c r="BW63" s="125" t="s">
        <v>110</v>
      </c>
      <c r="BX63" s="125" t="s">
        <v>5</v>
      </c>
      <c r="CL63" s="125" t="s">
        <v>19</v>
      </c>
      <c r="CM63" s="125" t="s">
        <v>86</v>
      </c>
    </row>
    <row r="64" s="2" customFormat="1" ht="30" customHeight="1">
      <c r="A64" s="40"/>
      <c r="B64" s="41"/>
      <c r="C64" s="42"/>
      <c r="D64" s="42"/>
      <c r="E64" s="42"/>
      <c r="F64" s="42"/>
      <c r="G64" s="42"/>
      <c r="H64" s="42"/>
      <c r="I64" s="42"/>
      <c r="J64" s="42"/>
      <c r="K64" s="42"/>
      <c r="L64" s="42"/>
      <c r="M64" s="42"/>
      <c r="N64" s="42"/>
      <c r="O64" s="42"/>
      <c r="P64" s="42"/>
      <c r="Q64" s="42"/>
      <c r="R64" s="42"/>
      <c r="S64" s="42"/>
      <c r="T64" s="42"/>
      <c r="U64" s="42"/>
      <c r="V64" s="42"/>
      <c r="W64" s="42"/>
      <c r="X64" s="42"/>
      <c r="Y64" s="42"/>
      <c r="Z64" s="42"/>
      <c r="AA64" s="42"/>
      <c r="AB64" s="42"/>
      <c r="AC64" s="42"/>
      <c r="AD64" s="42"/>
      <c r="AE64" s="42"/>
      <c r="AF64" s="42"/>
      <c r="AG64" s="42"/>
      <c r="AH64" s="42"/>
      <c r="AI64" s="42"/>
      <c r="AJ64" s="42"/>
      <c r="AK64" s="42"/>
      <c r="AL64" s="42"/>
      <c r="AM64" s="42"/>
      <c r="AN64" s="42"/>
      <c r="AO64" s="42"/>
      <c r="AP64" s="42"/>
      <c r="AQ64" s="42"/>
      <c r="AR64" s="46"/>
      <c r="AS64" s="40"/>
      <c r="AT64" s="40"/>
      <c r="AU64" s="40"/>
      <c r="AV64" s="40"/>
      <c r="AW64" s="40"/>
      <c r="AX64" s="40"/>
      <c r="AY64" s="40"/>
      <c r="AZ64" s="40"/>
      <c r="BA64" s="40"/>
      <c r="BB64" s="40"/>
      <c r="BC64" s="40"/>
      <c r="BD64" s="40"/>
      <c r="BE64" s="40"/>
    </row>
    <row r="65" s="2" customFormat="1" ht="6.96" customHeight="1">
      <c r="A65" s="40"/>
      <c r="B65" s="61"/>
      <c r="C65" s="62"/>
      <c r="D65" s="62"/>
      <c r="E65" s="62"/>
      <c r="F65" s="62"/>
      <c r="G65" s="62"/>
      <c r="H65" s="62"/>
      <c r="I65" s="62"/>
      <c r="J65" s="62"/>
      <c r="K65" s="62"/>
      <c r="L65" s="62"/>
      <c r="M65" s="62"/>
      <c r="N65" s="62"/>
      <c r="O65" s="62"/>
      <c r="P65" s="62"/>
      <c r="Q65" s="62"/>
      <c r="R65" s="62"/>
      <c r="S65" s="62"/>
      <c r="T65" s="62"/>
      <c r="U65" s="62"/>
      <c r="V65" s="62"/>
      <c r="W65" s="62"/>
      <c r="X65" s="62"/>
      <c r="Y65" s="62"/>
      <c r="Z65" s="62"/>
      <c r="AA65" s="62"/>
      <c r="AB65" s="62"/>
      <c r="AC65" s="62"/>
      <c r="AD65" s="62"/>
      <c r="AE65" s="62"/>
      <c r="AF65" s="62"/>
      <c r="AG65" s="62"/>
      <c r="AH65" s="62"/>
      <c r="AI65" s="62"/>
      <c r="AJ65" s="62"/>
      <c r="AK65" s="62"/>
      <c r="AL65" s="62"/>
      <c r="AM65" s="62"/>
      <c r="AN65" s="62"/>
      <c r="AO65" s="62"/>
      <c r="AP65" s="62"/>
      <c r="AQ65" s="62"/>
      <c r="AR65" s="46"/>
      <c r="AS65" s="40"/>
      <c r="AT65" s="40"/>
      <c r="AU65" s="40"/>
      <c r="AV65" s="40"/>
      <c r="AW65" s="40"/>
      <c r="AX65" s="40"/>
      <c r="AY65" s="40"/>
      <c r="AZ65" s="40"/>
      <c r="BA65" s="40"/>
      <c r="BB65" s="40"/>
      <c r="BC65" s="40"/>
      <c r="BD65" s="40"/>
      <c r="BE65" s="40"/>
    </row>
  </sheetData>
  <sheetProtection sheet="1" formatColumns="0" formatRows="0" objects="1" scenarios="1" spinCount="100000" saltValue="jc0jV0HRIYL6MeeIyyZ9skkdD0x6qyo/3uh+n4vq7SU3W7z2PX4eWltrlbBkV3lFrlyR27f1xIjODPlrBZjYng==" hashValue="wV8ZSfjcgoaUGgfVdvUsxgdyByoxsUnsfW6kSUrGmjBtdbvP5GtvVfuef0/l63WbG5cdXfEi8rJ2Uc0WodF9ng==" algorithmName="SHA-512" password="CC35"/>
  <mergeCells count="74">
    <mergeCell ref="L45:AO45"/>
    <mergeCell ref="AM47:AN47"/>
    <mergeCell ref="AM49:AP49"/>
    <mergeCell ref="AS49:AT51"/>
    <mergeCell ref="AM50:AP50"/>
    <mergeCell ref="C52:G52"/>
    <mergeCell ref="AG52:AM52"/>
    <mergeCell ref="I52:AF52"/>
    <mergeCell ref="AN52:AP52"/>
    <mergeCell ref="D55:H55"/>
    <mergeCell ref="AG55:AM55"/>
    <mergeCell ref="J55:AF55"/>
    <mergeCell ref="AN55:AP55"/>
    <mergeCell ref="J56:AF56"/>
    <mergeCell ref="D56:H56"/>
    <mergeCell ref="AG56:AM56"/>
    <mergeCell ref="AN56:AP56"/>
    <mergeCell ref="AN57:AP57"/>
    <mergeCell ref="D57:H57"/>
    <mergeCell ref="J57:AF57"/>
    <mergeCell ref="AG57:AM57"/>
    <mergeCell ref="AN58:AP58"/>
    <mergeCell ref="AG58:AM58"/>
    <mergeCell ref="D58:H58"/>
    <mergeCell ref="J58:AF58"/>
    <mergeCell ref="AN59:AP59"/>
    <mergeCell ref="AG59:AM59"/>
    <mergeCell ref="D59:H59"/>
    <mergeCell ref="J59:AF59"/>
    <mergeCell ref="AN60:AP60"/>
    <mergeCell ref="AG60:AM60"/>
    <mergeCell ref="D60:H60"/>
    <mergeCell ref="J60:AF60"/>
    <mergeCell ref="AN61:AP61"/>
    <mergeCell ref="AG61:AM61"/>
    <mergeCell ref="D61:H61"/>
    <mergeCell ref="J61:AF61"/>
    <mergeCell ref="AN62:AP62"/>
    <mergeCell ref="AG62:AM62"/>
    <mergeCell ref="D62:H62"/>
    <mergeCell ref="J62:AF62"/>
    <mergeCell ref="AN63:AP63"/>
    <mergeCell ref="AG63:AM63"/>
    <mergeCell ref="D63:H63"/>
    <mergeCell ref="J63:AF63"/>
    <mergeCell ref="AG54:AM54"/>
    <mergeCell ref="AN54:AP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55" location="'SO 101 - Polní cesta C 35...'!C2" display="/"/>
    <hyperlink ref="A56" location="'SO 102 - Polní cesta C 49...'!C2" display="/"/>
    <hyperlink ref="A57" location="'SO 103 - Polní cesta C 51...'!C2" display="/"/>
    <hyperlink ref="A58" location="'SO 107 - Polní cesta C 72...'!C2" display="/"/>
    <hyperlink ref="A59" location="'SO 801 - Polní cesta C 35...'!C2" display="/"/>
    <hyperlink ref="A60" location="'SO 802 - Polní cesta  C 4...'!C2" display="/"/>
    <hyperlink ref="A61" location="'SO 803 - Polní cesta C 51...'!C2" display="/"/>
    <hyperlink ref="A62" location="'SO 807 - Polní cesta C 72...'!C2" display="/"/>
    <hyperlink ref="A63" location="'SO 901 - ostatní náklady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110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86</v>
      </c>
    </row>
    <row r="4" s="1" customFormat="1" ht="24.96" customHeight="1">
      <c r="B4" s="22"/>
      <c r="D4" s="132" t="s">
        <v>111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>Realizace společných zařízení, k.ú. Klášterec nad Orlicí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112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1688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31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22</v>
      </c>
      <c r="E12" s="40"/>
      <c r="F12" s="138" t="s">
        <v>23</v>
      </c>
      <c r="G12" s="40"/>
      <c r="H12" s="40"/>
      <c r="I12" s="134" t="s">
        <v>24</v>
      </c>
      <c r="J12" s="139" t="str">
        <f>'Rekapitulace stavby'!AN8</f>
        <v>25. 12. 2020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26</v>
      </c>
      <c r="E14" s="40"/>
      <c r="F14" s="40"/>
      <c r="G14" s="40"/>
      <c r="H14" s="40"/>
      <c r="I14" s="134" t="s">
        <v>27</v>
      </c>
      <c r="J14" s="138" t="s">
        <v>28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29</v>
      </c>
      <c r="F15" s="40"/>
      <c r="G15" s="40"/>
      <c r="H15" s="40"/>
      <c r="I15" s="134" t="s">
        <v>30</v>
      </c>
      <c r="J15" s="138" t="s">
        <v>31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32</v>
      </c>
      <c r="E17" s="40"/>
      <c r="F17" s="40"/>
      <c r="G17" s="40"/>
      <c r="H17" s="40"/>
      <c r="I17" s="134" t="s">
        <v>27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30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34</v>
      </c>
      <c r="E20" s="40"/>
      <c r="F20" s="40"/>
      <c r="G20" s="40"/>
      <c r="H20" s="40"/>
      <c r="I20" s="134" t="s">
        <v>27</v>
      </c>
      <c r="J20" s="138" t="s">
        <v>35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36</v>
      </c>
      <c r="F21" s="40"/>
      <c r="G21" s="40"/>
      <c r="H21" s="40"/>
      <c r="I21" s="134" t="s">
        <v>30</v>
      </c>
      <c r="J21" s="138" t="s">
        <v>31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38</v>
      </c>
      <c r="E23" s="40"/>
      <c r="F23" s="40"/>
      <c r="G23" s="40"/>
      <c r="H23" s="40"/>
      <c r="I23" s="134" t="s">
        <v>27</v>
      </c>
      <c r="J23" s="138" t="s">
        <v>31</v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">
        <v>39</v>
      </c>
      <c r="F24" s="40"/>
      <c r="G24" s="40"/>
      <c r="H24" s="40"/>
      <c r="I24" s="134" t="s">
        <v>30</v>
      </c>
      <c r="J24" s="138" t="s">
        <v>31</v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40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31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42</v>
      </c>
      <c r="E30" s="40"/>
      <c r="F30" s="40"/>
      <c r="G30" s="40"/>
      <c r="H30" s="40"/>
      <c r="I30" s="40"/>
      <c r="J30" s="146">
        <f>ROUND(J81,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44</v>
      </c>
      <c r="G32" s="40"/>
      <c r="H32" s="40"/>
      <c r="I32" s="147" t="s">
        <v>43</v>
      </c>
      <c r="J32" s="147" t="s">
        <v>45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46</v>
      </c>
      <c r="E33" s="134" t="s">
        <v>47</v>
      </c>
      <c r="F33" s="149">
        <f>ROUND((SUM(BE81:BE99)),  2)</f>
        <v>0</v>
      </c>
      <c r="G33" s="40"/>
      <c r="H33" s="40"/>
      <c r="I33" s="150">
        <v>0.20999999999999999</v>
      </c>
      <c r="J33" s="149">
        <f>ROUND(((SUM(BE81:BE99))*I33),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48</v>
      </c>
      <c r="F34" s="149">
        <f>ROUND((SUM(BF81:BF99)),  2)</f>
        <v>0</v>
      </c>
      <c r="G34" s="40"/>
      <c r="H34" s="40"/>
      <c r="I34" s="150">
        <v>0.14999999999999999</v>
      </c>
      <c r="J34" s="149">
        <f>ROUND(((SUM(BF81:BF99))*I34),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49</v>
      </c>
      <c r="F35" s="149">
        <f>ROUND((SUM(BG81:BG99)),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50</v>
      </c>
      <c r="F36" s="149">
        <f>ROUND((SUM(BH81:BH99)),  2)</f>
        <v>0</v>
      </c>
      <c r="G36" s="40"/>
      <c r="H36" s="40"/>
      <c r="I36" s="150">
        <v>0.14999999999999999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51</v>
      </c>
      <c r="F37" s="149">
        <f>ROUND((SUM(BI81:BI99)),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52</v>
      </c>
      <c r="E39" s="153"/>
      <c r="F39" s="153"/>
      <c r="G39" s="154" t="s">
        <v>53</v>
      </c>
      <c r="H39" s="155" t="s">
        <v>54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114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Realizace společných zařízení, k.ú. Klášterec nad Orlicí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112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SO 901 - ostatní náklady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22</v>
      </c>
      <c r="D52" s="42"/>
      <c r="E52" s="42"/>
      <c r="F52" s="29" t="str">
        <f>F12</f>
        <v>Klášterec nad Orlicí</v>
      </c>
      <c r="G52" s="42"/>
      <c r="H52" s="42"/>
      <c r="I52" s="34" t="s">
        <v>24</v>
      </c>
      <c r="J52" s="74" t="str">
        <f>IF(J12="","",J12)</f>
        <v>25. 12. 2020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40.05" customHeight="1">
      <c r="A54" s="40"/>
      <c r="B54" s="41"/>
      <c r="C54" s="34" t="s">
        <v>26</v>
      </c>
      <c r="D54" s="42"/>
      <c r="E54" s="42"/>
      <c r="F54" s="29" t="str">
        <f>E15</f>
        <v>ČR, Státní pozemkový úřad pro Pardubický kraj</v>
      </c>
      <c r="G54" s="42"/>
      <c r="H54" s="42"/>
      <c r="I54" s="34" t="s">
        <v>34</v>
      </c>
      <c r="J54" s="38" t="str">
        <f>E21</f>
        <v>PK Adamec, s.r.o., Komenského 42, 56151 Letohrad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25.65" customHeight="1">
      <c r="A55" s="40"/>
      <c r="B55" s="41"/>
      <c r="C55" s="34" t="s">
        <v>32</v>
      </c>
      <c r="D55" s="42"/>
      <c r="E55" s="42"/>
      <c r="F55" s="29" t="str">
        <f>IF(E18="","",E18)</f>
        <v>Vyplň údaj</v>
      </c>
      <c r="G55" s="42"/>
      <c r="H55" s="42"/>
      <c r="I55" s="34" t="s">
        <v>38</v>
      </c>
      <c r="J55" s="38" t="str">
        <f>E24</f>
        <v>Adamec Jiří, tel. 608 878 955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115</v>
      </c>
      <c r="D57" s="164"/>
      <c r="E57" s="164"/>
      <c r="F57" s="164"/>
      <c r="G57" s="164"/>
      <c r="H57" s="164"/>
      <c r="I57" s="164"/>
      <c r="J57" s="165" t="s">
        <v>116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74</v>
      </c>
      <c r="D59" s="42"/>
      <c r="E59" s="42"/>
      <c r="F59" s="42"/>
      <c r="G59" s="42"/>
      <c r="H59" s="42"/>
      <c r="I59" s="42"/>
      <c r="J59" s="104">
        <f>J81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117</v>
      </c>
    </row>
    <row r="60" s="9" customFormat="1" ht="24.96" customHeight="1">
      <c r="A60" s="9"/>
      <c r="B60" s="167"/>
      <c r="C60" s="168"/>
      <c r="D60" s="169" t="s">
        <v>1689</v>
      </c>
      <c r="E60" s="170"/>
      <c r="F60" s="170"/>
      <c r="G60" s="170"/>
      <c r="H60" s="170"/>
      <c r="I60" s="170"/>
      <c r="J60" s="171">
        <f>J82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1690</v>
      </c>
      <c r="E61" s="176"/>
      <c r="F61" s="176"/>
      <c r="G61" s="176"/>
      <c r="H61" s="176"/>
      <c r="I61" s="176"/>
      <c r="J61" s="177">
        <f>J83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2" customFormat="1" ht="21.84" customHeight="1">
      <c r="A62" s="40"/>
      <c r="B62" s="41"/>
      <c r="C62" s="42"/>
      <c r="D62" s="42"/>
      <c r="E62" s="42"/>
      <c r="F62" s="42"/>
      <c r="G62" s="42"/>
      <c r="H62" s="42"/>
      <c r="I62" s="42"/>
      <c r="J62" s="42"/>
      <c r="K62" s="42"/>
      <c r="L62" s="136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6.96" customHeight="1">
      <c r="A63" s="40"/>
      <c r="B63" s="61"/>
      <c r="C63" s="62"/>
      <c r="D63" s="62"/>
      <c r="E63" s="62"/>
      <c r="F63" s="62"/>
      <c r="G63" s="62"/>
      <c r="H63" s="62"/>
      <c r="I63" s="62"/>
      <c r="J63" s="62"/>
      <c r="K63" s="62"/>
      <c r="L63" s="136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</row>
    <row r="67" s="2" customFormat="1" ht="6.96" customHeight="1">
      <c r="A67" s="40"/>
      <c r="B67" s="63"/>
      <c r="C67" s="64"/>
      <c r="D67" s="64"/>
      <c r="E67" s="64"/>
      <c r="F67" s="64"/>
      <c r="G67" s="64"/>
      <c r="H67" s="64"/>
      <c r="I67" s="64"/>
      <c r="J67" s="64"/>
      <c r="K67" s="64"/>
      <c r="L67" s="136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</row>
    <row r="68" s="2" customFormat="1" ht="24.96" customHeight="1">
      <c r="A68" s="40"/>
      <c r="B68" s="41"/>
      <c r="C68" s="25" t="s">
        <v>125</v>
      </c>
      <c r="D68" s="42"/>
      <c r="E68" s="42"/>
      <c r="F68" s="42"/>
      <c r="G68" s="42"/>
      <c r="H68" s="42"/>
      <c r="I68" s="42"/>
      <c r="J68" s="42"/>
      <c r="K68" s="42"/>
      <c r="L68" s="136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</row>
    <row r="69" s="2" customFormat="1" ht="6.96" customHeight="1">
      <c r="A69" s="40"/>
      <c r="B69" s="41"/>
      <c r="C69" s="42"/>
      <c r="D69" s="42"/>
      <c r="E69" s="42"/>
      <c r="F69" s="42"/>
      <c r="G69" s="42"/>
      <c r="H69" s="42"/>
      <c r="I69" s="42"/>
      <c r="J69" s="42"/>
      <c r="K69" s="42"/>
      <c r="L69" s="136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0" s="2" customFormat="1" ht="12" customHeight="1">
      <c r="A70" s="40"/>
      <c r="B70" s="41"/>
      <c r="C70" s="34" t="s">
        <v>16</v>
      </c>
      <c r="D70" s="42"/>
      <c r="E70" s="42"/>
      <c r="F70" s="42"/>
      <c r="G70" s="42"/>
      <c r="H70" s="42"/>
      <c r="I70" s="42"/>
      <c r="J70" s="42"/>
      <c r="K70" s="42"/>
      <c r="L70" s="136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16.5" customHeight="1">
      <c r="A71" s="40"/>
      <c r="B71" s="41"/>
      <c r="C71" s="42"/>
      <c r="D71" s="42"/>
      <c r="E71" s="162" t="str">
        <f>E7</f>
        <v>Realizace společných zařízení, k.ú. Klášterec nad Orlicí</v>
      </c>
      <c r="F71" s="34"/>
      <c r="G71" s="34"/>
      <c r="H71" s="34"/>
      <c r="I71" s="42"/>
      <c r="J71" s="42"/>
      <c r="K71" s="42"/>
      <c r="L71" s="13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12" customHeight="1">
      <c r="A72" s="40"/>
      <c r="B72" s="41"/>
      <c r="C72" s="34" t="s">
        <v>112</v>
      </c>
      <c r="D72" s="42"/>
      <c r="E72" s="42"/>
      <c r="F72" s="42"/>
      <c r="G72" s="42"/>
      <c r="H72" s="42"/>
      <c r="I72" s="42"/>
      <c r="J72" s="42"/>
      <c r="K72" s="42"/>
      <c r="L72" s="13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16.5" customHeight="1">
      <c r="A73" s="40"/>
      <c r="B73" s="41"/>
      <c r="C73" s="42"/>
      <c r="D73" s="42"/>
      <c r="E73" s="71" t="str">
        <f>E9</f>
        <v>SO 901 - ostatní náklady</v>
      </c>
      <c r="F73" s="42"/>
      <c r="G73" s="42"/>
      <c r="H73" s="42"/>
      <c r="I73" s="42"/>
      <c r="J73" s="42"/>
      <c r="K73" s="42"/>
      <c r="L73" s="13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6.96" customHeight="1">
      <c r="A74" s="40"/>
      <c r="B74" s="41"/>
      <c r="C74" s="42"/>
      <c r="D74" s="42"/>
      <c r="E74" s="42"/>
      <c r="F74" s="42"/>
      <c r="G74" s="42"/>
      <c r="H74" s="42"/>
      <c r="I74" s="42"/>
      <c r="J74" s="42"/>
      <c r="K74" s="42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2" customHeight="1">
      <c r="A75" s="40"/>
      <c r="B75" s="41"/>
      <c r="C75" s="34" t="s">
        <v>22</v>
      </c>
      <c r="D75" s="42"/>
      <c r="E75" s="42"/>
      <c r="F75" s="29" t="str">
        <f>F12</f>
        <v>Klášterec nad Orlicí</v>
      </c>
      <c r="G75" s="42"/>
      <c r="H75" s="42"/>
      <c r="I75" s="34" t="s">
        <v>24</v>
      </c>
      <c r="J75" s="74" t="str">
        <f>IF(J12="","",J12)</f>
        <v>25. 12. 2020</v>
      </c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6.96" customHeight="1">
      <c r="A76" s="40"/>
      <c r="B76" s="41"/>
      <c r="C76" s="42"/>
      <c r="D76" s="42"/>
      <c r="E76" s="42"/>
      <c r="F76" s="42"/>
      <c r="G76" s="42"/>
      <c r="H76" s="42"/>
      <c r="I76" s="42"/>
      <c r="J76" s="42"/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40.05" customHeight="1">
      <c r="A77" s="40"/>
      <c r="B77" s="41"/>
      <c r="C77" s="34" t="s">
        <v>26</v>
      </c>
      <c r="D77" s="42"/>
      <c r="E77" s="42"/>
      <c r="F77" s="29" t="str">
        <f>E15</f>
        <v>ČR, Státní pozemkový úřad pro Pardubický kraj</v>
      </c>
      <c r="G77" s="42"/>
      <c r="H77" s="42"/>
      <c r="I77" s="34" t="s">
        <v>34</v>
      </c>
      <c r="J77" s="38" t="str">
        <f>E21</f>
        <v>PK Adamec, s.r.o., Komenského 42, 56151 Letohrad</v>
      </c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25.65" customHeight="1">
      <c r="A78" s="40"/>
      <c r="B78" s="41"/>
      <c r="C78" s="34" t="s">
        <v>32</v>
      </c>
      <c r="D78" s="42"/>
      <c r="E78" s="42"/>
      <c r="F78" s="29" t="str">
        <f>IF(E18="","",E18)</f>
        <v>Vyplň údaj</v>
      </c>
      <c r="G78" s="42"/>
      <c r="H78" s="42"/>
      <c r="I78" s="34" t="s">
        <v>38</v>
      </c>
      <c r="J78" s="38" t="str">
        <f>E24</f>
        <v>Adamec Jiří, tel. 608 878 955</v>
      </c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0.32" customHeight="1">
      <c r="A79" s="40"/>
      <c r="B79" s="41"/>
      <c r="C79" s="42"/>
      <c r="D79" s="42"/>
      <c r="E79" s="42"/>
      <c r="F79" s="42"/>
      <c r="G79" s="42"/>
      <c r="H79" s="42"/>
      <c r="I79" s="42"/>
      <c r="J79" s="42"/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11" customFormat="1" ht="29.28" customHeight="1">
      <c r="A80" s="179"/>
      <c r="B80" s="180"/>
      <c r="C80" s="181" t="s">
        <v>126</v>
      </c>
      <c r="D80" s="182" t="s">
        <v>61</v>
      </c>
      <c r="E80" s="182" t="s">
        <v>57</v>
      </c>
      <c r="F80" s="182" t="s">
        <v>58</v>
      </c>
      <c r="G80" s="182" t="s">
        <v>127</v>
      </c>
      <c r="H80" s="182" t="s">
        <v>128</v>
      </c>
      <c r="I80" s="182" t="s">
        <v>129</v>
      </c>
      <c r="J80" s="182" t="s">
        <v>116</v>
      </c>
      <c r="K80" s="183" t="s">
        <v>130</v>
      </c>
      <c r="L80" s="184"/>
      <c r="M80" s="94" t="s">
        <v>31</v>
      </c>
      <c r="N80" s="95" t="s">
        <v>46</v>
      </c>
      <c r="O80" s="95" t="s">
        <v>131</v>
      </c>
      <c r="P80" s="95" t="s">
        <v>132</v>
      </c>
      <c r="Q80" s="95" t="s">
        <v>133</v>
      </c>
      <c r="R80" s="95" t="s">
        <v>134</v>
      </c>
      <c r="S80" s="95" t="s">
        <v>135</v>
      </c>
      <c r="T80" s="96" t="s">
        <v>136</v>
      </c>
      <c r="U80" s="179"/>
      <c r="V80" s="179"/>
      <c r="W80" s="179"/>
      <c r="X80" s="179"/>
      <c r="Y80" s="179"/>
      <c r="Z80" s="179"/>
      <c r="AA80" s="179"/>
      <c r="AB80" s="179"/>
      <c r="AC80" s="179"/>
      <c r="AD80" s="179"/>
      <c r="AE80" s="179"/>
    </row>
    <row r="81" s="2" customFormat="1" ht="22.8" customHeight="1">
      <c r="A81" s="40"/>
      <c r="B81" s="41"/>
      <c r="C81" s="101" t="s">
        <v>137</v>
      </c>
      <c r="D81" s="42"/>
      <c r="E81" s="42"/>
      <c r="F81" s="42"/>
      <c r="G81" s="42"/>
      <c r="H81" s="42"/>
      <c r="I81" s="42"/>
      <c r="J81" s="185">
        <f>BK81</f>
        <v>0</v>
      </c>
      <c r="K81" s="42"/>
      <c r="L81" s="46"/>
      <c r="M81" s="97"/>
      <c r="N81" s="186"/>
      <c r="O81" s="98"/>
      <c r="P81" s="187">
        <f>P82</f>
        <v>0</v>
      </c>
      <c r="Q81" s="98"/>
      <c r="R81" s="187">
        <f>R82</f>
        <v>0</v>
      </c>
      <c r="S81" s="98"/>
      <c r="T81" s="188">
        <f>T82</f>
        <v>0</v>
      </c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  <c r="AT81" s="19" t="s">
        <v>75</v>
      </c>
      <c r="AU81" s="19" t="s">
        <v>117</v>
      </c>
      <c r="BK81" s="189">
        <f>BK82</f>
        <v>0</v>
      </c>
    </row>
    <row r="82" s="12" customFormat="1" ht="25.92" customHeight="1">
      <c r="A82" s="12"/>
      <c r="B82" s="190"/>
      <c r="C82" s="191"/>
      <c r="D82" s="192" t="s">
        <v>75</v>
      </c>
      <c r="E82" s="193" t="s">
        <v>1691</v>
      </c>
      <c r="F82" s="193" t="s">
        <v>1691</v>
      </c>
      <c r="G82" s="191"/>
      <c r="H82" s="191"/>
      <c r="I82" s="194"/>
      <c r="J82" s="195">
        <f>BK82</f>
        <v>0</v>
      </c>
      <c r="K82" s="191"/>
      <c r="L82" s="196"/>
      <c r="M82" s="197"/>
      <c r="N82" s="198"/>
      <c r="O82" s="198"/>
      <c r="P82" s="199">
        <f>P83</f>
        <v>0</v>
      </c>
      <c r="Q82" s="198"/>
      <c r="R82" s="199">
        <f>R83</f>
        <v>0</v>
      </c>
      <c r="S82" s="198"/>
      <c r="T82" s="200">
        <f>T83</f>
        <v>0</v>
      </c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R82" s="201" t="s">
        <v>147</v>
      </c>
      <c r="AT82" s="202" t="s">
        <v>75</v>
      </c>
      <c r="AU82" s="202" t="s">
        <v>76</v>
      </c>
      <c r="AY82" s="201" t="s">
        <v>140</v>
      </c>
      <c r="BK82" s="203">
        <f>BK83</f>
        <v>0</v>
      </c>
    </row>
    <row r="83" s="12" customFormat="1" ht="22.8" customHeight="1">
      <c r="A83" s="12"/>
      <c r="B83" s="190"/>
      <c r="C83" s="191"/>
      <c r="D83" s="192" t="s">
        <v>75</v>
      </c>
      <c r="E83" s="204" t="s">
        <v>1692</v>
      </c>
      <c r="F83" s="204" t="s">
        <v>1693</v>
      </c>
      <c r="G83" s="191"/>
      <c r="H83" s="191"/>
      <c r="I83" s="194"/>
      <c r="J83" s="205">
        <f>BK83</f>
        <v>0</v>
      </c>
      <c r="K83" s="191"/>
      <c r="L83" s="196"/>
      <c r="M83" s="197"/>
      <c r="N83" s="198"/>
      <c r="O83" s="198"/>
      <c r="P83" s="199">
        <f>SUM(P84:P99)</f>
        <v>0</v>
      </c>
      <c r="Q83" s="198"/>
      <c r="R83" s="199">
        <f>SUM(R84:R99)</f>
        <v>0</v>
      </c>
      <c r="S83" s="198"/>
      <c r="T83" s="200">
        <f>SUM(T84:T99)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201" t="s">
        <v>147</v>
      </c>
      <c r="AT83" s="202" t="s">
        <v>75</v>
      </c>
      <c r="AU83" s="202" t="s">
        <v>84</v>
      </c>
      <c r="AY83" s="201" t="s">
        <v>140</v>
      </c>
      <c r="BK83" s="203">
        <f>SUM(BK84:BK99)</f>
        <v>0</v>
      </c>
    </row>
    <row r="84" s="2" customFormat="1" ht="16.5" customHeight="1">
      <c r="A84" s="40"/>
      <c r="B84" s="41"/>
      <c r="C84" s="206" t="s">
        <v>84</v>
      </c>
      <c r="D84" s="206" t="s">
        <v>142</v>
      </c>
      <c r="E84" s="207" t="s">
        <v>1694</v>
      </c>
      <c r="F84" s="208" t="s">
        <v>1695</v>
      </c>
      <c r="G84" s="209" t="s">
        <v>1696</v>
      </c>
      <c r="H84" s="210">
        <v>1</v>
      </c>
      <c r="I84" s="211"/>
      <c r="J84" s="212">
        <f>ROUND(I84*H84,2)</f>
        <v>0</v>
      </c>
      <c r="K84" s="208" t="s">
        <v>31</v>
      </c>
      <c r="L84" s="46"/>
      <c r="M84" s="213" t="s">
        <v>31</v>
      </c>
      <c r="N84" s="214" t="s">
        <v>47</v>
      </c>
      <c r="O84" s="86"/>
      <c r="P84" s="215">
        <f>O84*H84</f>
        <v>0</v>
      </c>
      <c r="Q84" s="215">
        <v>0</v>
      </c>
      <c r="R84" s="215">
        <f>Q84*H84</f>
        <v>0</v>
      </c>
      <c r="S84" s="215">
        <v>0</v>
      </c>
      <c r="T84" s="216">
        <f>S84*H84</f>
        <v>0</v>
      </c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  <c r="AR84" s="217" t="s">
        <v>1697</v>
      </c>
      <c r="AT84" s="217" t="s">
        <v>142</v>
      </c>
      <c r="AU84" s="217" t="s">
        <v>86</v>
      </c>
      <c r="AY84" s="19" t="s">
        <v>140</v>
      </c>
      <c r="BE84" s="218">
        <f>IF(N84="základní",J84,0)</f>
        <v>0</v>
      </c>
      <c r="BF84" s="218">
        <f>IF(N84="snížená",J84,0)</f>
        <v>0</v>
      </c>
      <c r="BG84" s="218">
        <f>IF(N84="zákl. přenesená",J84,0)</f>
        <v>0</v>
      </c>
      <c r="BH84" s="218">
        <f>IF(N84="sníž. přenesená",J84,0)</f>
        <v>0</v>
      </c>
      <c r="BI84" s="218">
        <f>IF(N84="nulová",J84,0)</f>
        <v>0</v>
      </c>
      <c r="BJ84" s="19" t="s">
        <v>84</v>
      </c>
      <c r="BK84" s="218">
        <f>ROUND(I84*H84,2)</f>
        <v>0</v>
      </c>
      <c r="BL84" s="19" t="s">
        <v>1697</v>
      </c>
      <c r="BM84" s="217" t="s">
        <v>1698</v>
      </c>
    </row>
    <row r="85" s="13" customFormat="1">
      <c r="A85" s="13"/>
      <c r="B85" s="219"/>
      <c r="C85" s="220"/>
      <c r="D85" s="221" t="s">
        <v>149</v>
      </c>
      <c r="E85" s="222" t="s">
        <v>31</v>
      </c>
      <c r="F85" s="223" t="s">
        <v>1699</v>
      </c>
      <c r="G85" s="220"/>
      <c r="H85" s="222" t="s">
        <v>31</v>
      </c>
      <c r="I85" s="224"/>
      <c r="J85" s="220"/>
      <c r="K85" s="220"/>
      <c r="L85" s="225"/>
      <c r="M85" s="226"/>
      <c r="N85" s="227"/>
      <c r="O85" s="227"/>
      <c r="P85" s="227"/>
      <c r="Q85" s="227"/>
      <c r="R85" s="227"/>
      <c r="S85" s="227"/>
      <c r="T85" s="228"/>
      <c r="U85" s="13"/>
      <c r="V85" s="13"/>
      <c r="W85" s="13"/>
      <c r="X85" s="13"/>
      <c r="Y85" s="13"/>
      <c r="Z85" s="13"/>
      <c r="AA85" s="13"/>
      <c r="AB85" s="13"/>
      <c r="AC85" s="13"/>
      <c r="AD85" s="13"/>
      <c r="AE85" s="13"/>
      <c r="AT85" s="229" t="s">
        <v>149</v>
      </c>
      <c r="AU85" s="229" t="s">
        <v>86</v>
      </c>
      <c r="AV85" s="13" t="s">
        <v>84</v>
      </c>
      <c r="AW85" s="13" t="s">
        <v>37</v>
      </c>
      <c r="AX85" s="13" t="s">
        <v>76</v>
      </c>
      <c r="AY85" s="229" t="s">
        <v>140</v>
      </c>
    </row>
    <row r="86" s="13" customFormat="1">
      <c r="A86" s="13"/>
      <c r="B86" s="219"/>
      <c r="C86" s="220"/>
      <c r="D86" s="221" t="s">
        <v>149</v>
      </c>
      <c r="E86" s="222" t="s">
        <v>31</v>
      </c>
      <c r="F86" s="223" t="s">
        <v>1700</v>
      </c>
      <c r="G86" s="220"/>
      <c r="H86" s="222" t="s">
        <v>31</v>
      </c>
      <c r="I86" s="224"/>
      <c r="J86" s="220"/>
      <c r="K86" s="220"/>
      <c r="L86" s="225"/>
      <c r="M86" s="226"/>
      <c r="N86" s="227"/>
      <c r="O86" s="227"/>
      <c r="P86" s="227"/>
      <c r="Q86" s="227"/>
      <c r="R86" s="227"/>
      <c r="S86" s="227"/>
      <c r="T86" s="228"/>
      <c r="U86" s="13"/>
      <c r="V86" s="13"/>
      <c r="W86" s="13"/>
      <c r="X86" s="13"/>
      <c r="Y86" s="13"/>
      <c r="Z86" s="13"/>
      <c r="AA86" s="13"/>
      <c r="AB86" s="13"/>
      <c r="AC86" s="13"/>
      <c r="AD86" s="13"/>
      <c r="AE86" s="13"/>
      <c r="AT86" s="229" t="s">
        <v>149</v>
      </c>
      <c r="AU86" s="229" t="s">
        <v>86</v>
      </c>
      <c r="AV86" s="13" t="s">
        <v>84</v>
      </c>
      <c r="AW86" s="13" t="s">
        <v>37</v>
      </c>
      <c r="AX86" s="13" t="s">
        <v>76</v>
      </c>
      <c r="AY86" s="229" t="s">
        <v>140</v>
      </c>
    </row>
    <row r="87" s="14" customFormat="1">
      <c r="A87" s="14"/>
      <c r="B87" s="230"/>
      <c r="C87" s="231"/>
      <c r="D87" s="221" t="s">
        <v>149</v>
      </c>
      <c r="E87" s="232" t="s">
        <v>31</v>
      </c>
      <c r="F87" s="233" t="s">
        <v>1701</v>
      </c>
      <c r="G87" s="231"/>
      <c r="H87" s="234">
        <v>1</v>
      </c>
      <c r="I87" s="235"/>
      <c r="J87" s="231"/>
      <c r="K87" s="231"/>
      <c r="L87" s="236"/>
      <c r="M87" s="237"/>
      <c r="N87" s="238"/>
      <c r="O87" s="238"/>
      <c r="P87" s="238"/>
      <c r="Q87" s="238"/>
      <c r="R87" s="238"/>
      <c r="S87" s="238"/>
      <c r="T87" s="239"/>
      <c r="U87" s="14"/>
      <c r="V87" s="14"/>
      <c r="W87" s="14"/>
      <c r="X87" s="14"/>
      <c r="Y87" s="14"/>
      <c r="Z87" s="14"/>
      <c r="AA87" s="14"/>
      <c r="AB87" s="14"/>
      <c r="AC87" s="14"/>
      <c r="AD87" s="14"/>
      <c r="AE87" s="14"/>
      <c r="AT87" s="240" t="s">
        <v>149</v>
      </c>
      <c r="AU87" s="240" t="s">
        <v>86</v>
      </c>
      <c r="AV87" s="14" t="s">
        <v>86</v>
      </c>
      <c r="AW87" s="14" t="s">
        <v>37</v>
      </c>
      <c r="AX87" s="14" t="s">
        <v>84</v>
      </c>
      <c r="AY87" s="240" t="s">
        <v>140</v>
      </c>
    </row>
    <row r="88" s="2" customFormat="1" ht="16.5" customHeight="1">
      <c r="A88" s="40"/>
      <c r="B88" s="41"/>
      <c r="C88" s="206" t="s">
        <v>86</v>
      </c>
      <c r="D88" s="206" t="s">
        <v>142</v>
      </c>
      <c r="E88" s="207" t="s">
        <v>1702</v>
      </c>
      <c r="F88" s="208" t="s">
        <v>1703</v>
      </c>
      <c r="G88" s="209" t="s">
        <v>1696</v>
      </c>
      <c r="H88" s="210">
        <v>1</v>
      </c>
      <c r="I88" s="211"/>
      <c r="J88" s="212">
        <f>ROUND(I88*H88,2)</f>
        <v>0</v>
      </c>
      <c r="K88" s="208" t="s">
        <v>31</v>
      </c>
      <c r="L88" s="46"/>
      <c r="M88" s="213" t="s">
        <v>31</v>
      </c>
      <c r="N88" s="214" t="s">
        <v>47</v>
      </c>
      <c r="O88" s="86"/>
      <c r="P88" s="215">
        <f>O88*H88</f>
        <v>0</v>
      </c>
      <c r="Q88" s="215">
        <v>0</v>
      </c>
      <c r="R88" s="215">
        <f>Q88*H88</f>
        <v>0</v>
      </c>
      <c r="S88" s="215">
        <v>0</v>
      </c>
      <c r="T88" s="216">
        <f>S88*H88</f>
        <v>0</v>
      </c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R88" s="217" t="s">
        <v>1697</v>
      </c>
      <c r="AT88" s="217" t="s">
        <v>142</v>
      </c>
      <c r="AU88" s="217" t="s">
        <v>86</v>
      </c>
      <c r="AY88" s="19" t="s">
        <v>140</v>
      </c>
      <c r="BE88" s="218">
        <f>IF(N88="základní",J88,0)</f>
        <v>0</v>
      </c>
      <c r="BF88" s="218">
        <f>IF(N88="snížená",J88,0)</f>
        <v>0</v>
      </c>
      <c r="BG88" s="218">
        <f>IF(N88="zákl. přenesená",J88,0)</f>
        <v>0</v>
      </c>
      <c r="BH88" s="218">
        <f>IF(N88="sníž. přenesená",J88,0)</f>
        <v>0</v>
      </c>
      <c r="BI88" s="218">
        <f>IF(N88="nulová",J88,0)</f>
        <v>0</v>
      </c>
      <c r="BJ88" s="19" t="s">
        <v>84</v>
      </c>
      <c r="BK88" s="218">
        <f>ROUND(I88*H88,2)</f>
        <v>0</v>
      </c>
      <c r="BL88" s="19" t="s">
        <v>1697</v>
      </c>
      <c r="BM88" s="217" t="s">
        <v>1704</v>
      </c>
    </row>
    <row r="89" s="13" customFormat="1">
      <c r="A89" s="13"/>
      <c r="B89" s="219"/>
      <c r="C89" s="220"/>
      <c r="D89" s="221" t="s">
        <v>149</v>
      </c>
      <c r="E89" s="222" t="s">
        <v>31</v>
      </c>
      <c r="F89" s="223" t="s">
        <v>1705</v>
      </c>
      <c r="G89" s="220"/>
      <c r="H89" s="222" t="s">
        <v>31</v>
      </c>
      <c r="I89" s="224"/>
      <c r="J89" s="220"/>
      <c r="K89" s="220"/>
      <c r="L89" s="225"/>
      <c r="M89" s="226"/>
      <c r="N89" s="227"/>
      <c r="O89" s="227"/>
      <c r="P89" s="227"/>
      <c r="Q89" s="227"/>
      <c r="R89" s="227"/>
      <c r="S89" s="227"/>
      <c r="T89" s="228"/>
      <c r="U89" s="13"/>
      <c r="V89" s="13"/>
      <c r="W89" s="13"/>
      <c r="X89" s="13"/>
      <c r="Y89" s="13"/>
      <c r="Z89" s="13"/>
      <c r="AA89" s="13"/>
      <c r="AB89" s="13"/>
      <c r="AC89" s="13"/>
      <c r="AD89" s="13"/>
      <c r="AE89" s="13"/>
      <c r="AT89" s="229" t="s">
        <v>149</v>
      </c>
      <c r="AU89" s="229" t="s">
        <v>86</v>
      </c>
      <c r="AV89" s="13" t="s">
        <v>84</v>
      </c>
      <c r="AW89" s="13" t="s">
        <v>37</v>
      </c>
      <c r="AX89" s="13" t="s">
        <v>76</v>
      </c>
      <c r="AY89" s="229" t="s">
        <v>140</v>
      </c>
    </row>
    <row r="90" s="13" customFormat="1">
      <c r="A90" s="13"/>
      <c r="B90" s="219"/>
      <c r="C90" s="220"/>
      <c r="D90" s="221" t="s">
        <v>149</v>
      </c>
      <c r="E90" s="222" t="s">
        <v>31</v>
      </c>
      <c r="F90" s="223" t="s">
        <v>1706</v>
      </c>
      <c r="G90" s="220"/>
      <c r="H90" s="222" t="s">
        <v>31</v>
      </c>
      <c r="I90" s="224"/>
      <c r="J90" s="220"/>
      <c r="K90" s="220"/>
      <c r="L90" s="225"/>
      <c r="M90" s="226"/>
      <c r="N90" s="227"/>
      <c r="O90" s="227"/>
      <c r="P90" s="227"/>
      <c r="Q90" s="227"/>
      <c r="R90" s="227"/>
      <c r="S90" s="227"/>
      <c r="T90" s="228"/>
      <c r="U90" s="13"/>
      <c r="V90" s="13"/>
      <c r="W90" s="13"/>
      <c r="X90" s="13"/>
      <c r="Y90" s="13"/>
      <c r="Z90" s="13"/>
      <c r="AA90" s="13"/>
      <c r="AB90" s="13"/>
      <c r="AC90" s="13"/>
      <c r="AD90" s="13"/>
      <c r="AE90" s="13"/>
      <c r="AT90" s="229" t="s">
        <v>149</v>
      </c>
      <c r="AU90" s="229" t="s">
        <v>86</v>
      </c>
      <c r="AV90" s="13" t="s">
        <v>84</v>
      </c>
      <c r="AW90" s="13" t="s">
        <v>37</v>
      </c>
      <c r="AX90" s="13" t="s">
        <v>76</v>
      </c>
      <c r="AY90" s="229" t="s">
        <v>140</v>
      </c>
    </row>
    <row r="91" s="13" customFormat="1">
      <c r="A91" s="13"/>
      <c r="B91" s="219"/>
      <c r="C91" s="220"/>
      <c r="D91" s="221" t="s">
        <v>149</v>
      </c>
      <c r="E91" s="222" t="s">
        <v>31</v>
      </c>
      <c r="F91" s="223" t="s">
        <v>1707</v>
      </c>
      <c r="G91" s="220"/>
      <c r="H91" s="222" t="s">
        <v>31</v>
      </c>
      <c r="I91" s="224"/>
      <c r="J91" s="220"/>
      <c r="K91" s="220"/>
      <c r="L91" s="225"/>
      <c r="M91" s="226"/>
      <c r="N91" s="227"/>
      <c r="O91" s="227"/>
      <c r="P91" s="227"/>
      <c r="Q91" s="227"/>
      <c r="R91" s="227"/>
      <c r="S91" s="227"/>
      <c r="T91" s="228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T91" s="229" t="s">
        <v>149</v>
      </c>
      <c r="AU91" s="229" t="s">
        <v>86</v>
      </c>
      <c r="AV91" s="13" t="s">
        <v>84</v>
      </c>
      <c r="AW91" s="13" t="s">
        <v>37</v>
      </c>
      <c r="AX91" s="13" t="s">
        <v>76</v>
      </c>
      <c r="AY91" s="229" t="s">
        <v>140</v>
      </c>
    </row>
    <row r="92" s="14" customFormat="1">
      <c r="A92" s="14"/>
      <c r="B92" s="230"/>
      <c r="C92" s="231"/>
      <c r="D92" s="221" t="s">
        <v>149</v>
      </c>
      <c r="E92" s="232" t="s">
        <v>31</v>
      </c>
      <c r="F92" s="233" t="s">
        <v>1708</v>
      </c>
      <c r="G92" s="231"/>
      <c r="H92" s="234">
        <v>1</v>
      </c>
      <c r="I92" s="235"/>
      <c r="J92" s="231"/>
      <c r="K92" s="231"/>
      <c r="L92" s="236"/>
      <c r="M92" s="237"/>
      <c r="N92" s="238"/>
      <c r="O92" s="238"/>
      <c r="P92" s="238"/>
      <c r="Q92" s="238"/>
      <c r="R92" s="238"/>
      <c r="S92" s="238"/>
      <c r="T92" s="239"/>
      <c r="U92" s="14"/>
      <c r="V92" s="14"/>
      <c r="W92" s="14"/>
      <c r="X92" s="14"/>
      <c r="Y92" s="14"/>
      <c r="Z92" s="14"/>
      <c r="AA92" s="14"/>
      <c r="AB92" s="14"/>
      <c r="AC92" s="14"/>
      <c r="AD92" s="14"/>
      <c r="AE92" s="14"/>
      <c r="AT92" s="240" t="s">
        <v>149</v>
      </c>
      <c r="AU92" s="240" t="s">
        <v>86</v>
      </c>
      <c r="AV92" s="14" t="s">
        <v>86</v>
      </c>
      <c r="AW92" s="14" t="s">
        <v>37</v>
      </c>
      <c r="AX92" s="14" t="s">
        <v>84</v>
      </c>
      <c r="AY92" s="240" t="s">
        <v>140</v>
      </c>
    </row>
    <row r="93" s="2" customFormat="1">
      <c r="A93" s="40"/>
      <c r="B93" s="41"/>
      <c r="C93" s="206" t="s">
        <v>263</v>
      </c>
      <c r="D93" s="206" t="s">
        <v>142</v>
      </c>
      <c r="E93" s="207" t="s">
        <v>1709</v>
      </c>
      <c r="F93" s="208" t="s">
        <v>1710</v>
      </c>
      <c r="G93" s="209" t="s">
        <v>1711</v>
      </c>
      <c r="H93" s="210">
        <v>1</v>
      </c>
      <c r="I93" s="211"/>
      <c r="J93" s="212">
        <f>ROUND(I93*H93,2)</f>
        <v>0</v>
      </c>
      <c r="K93" s="208" t="s">
        <v>31</v>
      </c>
      <c r="L93" s="46"/>
      <c r="M93" s="213" t="s">
        <v>31</v>
      </c>
      <c r="N93" s="214" t="s">
        <v>47</v>
      </c>
      <c r="O93" s="86"/>
      <c r="P93" s="215">
        <f>O93*H93</f>
        <v>0</v>
      </c>
      <c r="Q93" s="215">
        <v>0</v>
      </c>
      <c r="R93" s="215">
        <f>Q93*H93</f>
        <v>0</v>
      </c>
      <c r="S93" s="215">
        <v>0</v>
      </c>
      <c r="T93" s="216">
        <f>S93*H93</f>
        <v>0</v>
      </c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R93" s="217" t="s">
        <v>1697</v>
      </c>
      <c r="AT93" s="217" t="s">
        <v>142</v>
      </c>
      <c r="AU93" s="217" t="s">
        <v>86</v>
      </c>
      <c r="AY93" s="19" t="s">
        <v>140</v>
      </c>
      <c r="BE93" s="218">
        <f>IF(N93="základní",J93,0)</f>
        <v>0</v>
      </c>
      <c r="BF93" s="218">
        <f>IF(N93="snížená",J93,0)</f>
        <v>0</v>
      </c>
      <c r="BG93" s="218">
        <f>IF(N93="zákl. přenesená",J93,0)</f>
        <v>0</v>
      </c>
      <c r="BH93" s="218">
        <f>IF(N93="sníž. přenesená",J93,0)</f>
        <v>0</v>
      </c>
      <c r="BI93" s="218">
        <f>IF(N93="nulová",J93,0)</f>
        <v>0</v>
      </c>
      <c r="BJ93" s="19" t="s">
        <v>84</v>
      </c>
      <c r="BK93" s="218">
        <f>ROUND(I93*H93,2)</f>
        <v>0</v>
      </c>
      <c r="BL93" s="19" t="s">
        <v>1697</v>
      </c>
      <c r="BM93" s="217" t="s">
        <v>1712</v>
      </c>
    </row>
    <row r="94" s="13" customFormat="1">
      <c r="A94" s="13"/>
      <c r="B94" s="219"/>
      <c r="C94" s="220"/>
      <c r="D94" s="221" t="s">
        <v>149</v>
      </c>
      <c r="E94" s="222" t="s">
        <v>31</v>
      </c>
      <c r="F94" s="223" t="s">
        <v>1713</v>
      </c>
      <c r="G94" s="220"/>
      <c r="H94" s="222" t="s">
        <v>31</v>
      </c>
      <c r="I94" s="224"/>
      <c r="J94" s="220"/>
      <c r="K94" s="220"/>
      <c r="L94" s="225"/>
      <c r="M94" s="226"/>
      <c r="N94" s="227"/>
      <c r="O94" s="227"/>
      <c r="P94" s="227"/>
      <c r="Q94" s="227"/>
      <c r="R94" s="227"/>
      <c r="S94" s="227"/>
      <c r="T94" s="228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29" t="s">
        <v>149</v>
      </c>
      <c r="AU94" s="229" t="s">
        <v>86</v>
      </c>
      <c r="AV94" s="13" t="s">
        <v>84</v>
      </c>
      <c r="AW94" s="13" t="s">
        <v>37</v>
      </c>
      <c r="AX94" s="13" t="s">
        <v>76</v>
      </c>
      <c r="AY94" s="229" t="s">
        <v>140</v>
      </c>
    </row>
    <row r="95" s="14" customFormat="1">
      <c r="A95" s="14"/>
      <c r="B95" s="230"/>
      <c r="C95" s="231"/>
      <c r="D95" s="221" t="s">
        <v>149</v>
      </c>
      <c r="E95" s="232" t="s">
        <v>31</v>
      </c>
      <c r="F95" s="233" t="s">
        <v>1714</v>
      </c>
      <c r="G95" s="231"/>
      <c r="H95" s="234">
        <v>1</v>
      </c>
      <c r="I95" s="235"/>
      <c r="J95" s="231"/>
      <c r="K95" s="231"/>
      <c r="L95" s="236"/>
      <c r="M95" s="237"/>
      <c r="N95" s="238"/>
      <c r="O95" s="238"/>
      <c r="P95" s="238"/>
      <c r="Q95" s="238"/>
      <c r="R95" s="238"/>
      <c r="S95" s="238"/>
      <c r="T95" s="239"/>
      <c r="U95" s="14"/>
      <c r="V95" s="14"/>
      <c r="W95" s="14"/>
      <c r="X95" s="14"/>
      <c r="Y95" s="14"/>
      <c r="Z95" s="14"/>
      <c r="AA95" s="14"/>
      <c r="AB95" s="14"/>
      <c r="AC95" s="14"/>
      <c r="AD95" s="14"/>
      <c r="AE95" s="14"/>
      <c r="AT95" s="240" t="s">
        <v>149</v>
      </c>
      <c r="AU95" s="240" t="s">
        <v>86</v>
      </c>
      <c r="AV95" s="14" t="s">
        <v>86</v>
      </c>
      <c r="AW95" s="14" t="s">
        <v>37</v>
      </c>
      <c r="AX95" s="14" t="s">
        <v>84</v>
      </c>
      <c r="AY95" s="240" t="s">
        <v>140</v>
      </c>
    </row>
    <row r="96" s="2" customFormat="1" ht="16.5" customHeight="1">
      <c r="A96" s="40"/>
      <c r="B96" s="41"/>
      <c r="C96" s="206" t="s">
        <v>147</v>
      </c>
      <c r="D96" s="206" t="s">
        <v>142</v>
      </c>
      <c r="E96" s="207" t="s">
        <v>1715</v>
      </c>
      <c r="F96" s="208" t="s">
        <v>1716</v>
      </c>
      <c r="G96" s="209" t="s">
        <v>1696</v>
      </c>
      <c r="H96" s="210">
        <v>1</v>
      </c>
      <c r="I96" s="211"/>
      <c r="J96" s="212">
        <f>ROUND(I96*H96,2)</f>
        <v>0</v>
      </c>
      <c r="K96" s="208" t="s">
        <v>31</v>
      </c>
      <c r="L96" s="46"/>
      <c r="M96" s="213" t="s">
        <v>31</v>
      </c>
      <c r="N96" s="214" t="s">
        <v>47</v>
      </c>
      <c r="O96" s="86"/>
      <c r="P96" s="215">
        <f>O96*H96</f>
        <v>0</v>
      </c>
      <c r="Q96" s="215">
        <v>0</v>
      </c>
      <c r="R96" s="215">
        <f>Q96*H96</f>
        <v>0</v>
      </c>
      <c r="S96" s="215">
        <v>0</v>
      </c>
      <c r="T96" s="216">
        <f>S96*H96</f>
        <v>0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R96" s="217" t="s">
        <v>1697</v>
      </c>
      <c r="AT96" s="217" t="s">
        <v>142</v>
      </c>
      <c r="AU96" s="217" t="s">
        <v>86</v>
      </c>
      <c r="AY96" s="19" t="s">
        <v>140</v>
      </c>
      <c r="BE96" s="218">
        <f>IF(N96="základní",J96,0)</f>
        <v>0</v>
      </c>
      <c r="BF96" s="218">
        <f>IF(N96="snížená",J96,0)</f>
        <v>0</v>
      </c>
      <c r="BG96" s="218">
        <f>IF(N96="zákl. přenesená",J96,0)</f>
        <v>0</v>
      </c>
      <c r="BH96" s="218">
        <f>IF(N96="sníž. přenesená",J96,0)</f>
        <v>0</v>
      </c>
      <c r="BI96" s="218">
        <f>IF(N96="nulová",J96,0)</f>
        <v>0</v>
      </c>
      <c r="BJ96" s="19" t="s">
        <v>84</v>
      </c>
      <c r="BK96" s="218">
        <f>ROUND(I96*H96,2)</f>
        <v>0</v>
      </c>
      <c r="BL96" s="19" t="s">
        <v>1697</v>
      </c>
      <c r="BM96" s="217" t="s">
        <v>1717</v>
      </c>
    </row>
    <row r="97" s="2" customFormat="1" ht="16.5" customHeight="1">
      <c r="A97" s="40"/>
      <c r="B97" s="41"/>
      <c r="C97" s="206" t="s">
        <v>278</v>
      </c>
      <c r="D97" s="206" t="s">
        <v>142</v>
      </c>
      <c r="E97" s="207" t="s">
        <v>1718</v>
      </c>
      <c r="F97" s="208" t="s">
        <v>1719</v>
      </c>
      <c r="G97" s="209" t="s">
        <v>1720</v>
      </c>
      <c r="H97" s="210">
        <v>1</v>
      </c>
      <c r="I97" s="211"/>
      <c r="J97" s="212">
        <f>ROUND(I97*H97,2)</f>
        <v>0</v>
      </c>
      <c r="K97" s="208" t="s">
        <v>31</v>
      </c>
      <c r="L97" s="46"/>
      <c r="M97" s="213" t="s">
        <v>31</v>
      </c>
      <c r="N97" s="214" t="s">
        <v>47</v>
      </c>
      <c r="O97" s="86"/>
      <c r="P97" s="215">
        <f>O97*H97</f>
        <v>0</v>
      </c>
      <c r="Q97" s="215">
        <v>0</v>
      </c>
      <c r="R97" s="215">
        <f>Q97*H97</f>
        <v>0</v>
      </c>
      <c r="S97" s="215">
        <v>0</v>
      </c>
      <c r="T97" s="216">
        <f>S97*H97</f>
        <v>0</v>
      </c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R97" s="217" t="s">
        <v>1697</v>
      </c>
      <c r="AT97" s="217" t="s">
        <v>142</v>
      </c>
      <c r="AU97" s="217" t="s">
        <v>86</v>
      </c>
      <c r="AY97" s="19" t="s">
        <v>140</v>
      </c>
      <c r="BE97" s="218">
        <f>IF(N97="základní",J97,0)</f>
        <v>0</v>
      </c>
      <c r="BF97" s="218">
        <f>IF(N97="snížená",J97,0)</f>
        <v>0</v>
      </c>
      <c r="BG97" s="218">
        <f>IF(N97="zákl. přenesená",J97,0)</f>
        <v>0</v>
      </c>
      <c r="BH97" s="218">
        <f>IF(N97="sníž. přenesená",J97,0)</f>
        <v>0</v>
      </c>
      <c r="BI97" s="218">
        <f>IF(N97="nulová",J97,0)</f>
        <v>0</v>
      </c>
      <c r="BJ97" s="19" t="s">
        <v>84</v>
      </c>
      <c r="BK97" s="218">
        <f>ROUND(I97*H97,2)</f>
        <v>0</v>
      </c>
      <c r="BL97" s="19" t="s">
        <v>1697</v>
      </c>
      <c r="BM97" s="217" t="s">
        <v>1721</v>
      </c>
    </row>
    <row r="98" s="2" customFormat="1" ht="16.5" customHeight="1">
      <c r="A98" s="40"/>
      <c r="B98" s="41"/>
      <c r="C98" s="206" t="s">
        <v>283</v>
      </c>
      <c r="D98" s="206" t="s">
        <v>142</v>
      </c>
      <c r="E98" s="207" t="s">
        <v>1722</v>
      </c>
      <c r="F98" s="208" t="s">
        <v>1723</v>
      </c>
      <c r="G98" s="209" t="s">
        <v>1720</v>
      </c>
      <c r="H98" s="210">
        <v>1</v>
      </c>
      <c r="I98" s="211"/>
      <c r="J98" s="212">
        <f>ROUND(I98*H98,2)</f>
        <v>0</v>
      </c>
      <c r="K98" s="208" t="s">
        <v>31</v>
      </c>
      <c r="L98" s="46"/>
      <c r="M98" s="213" t="s">
        <v>31</v>
      </c>
      <c r="N98" s="214" t="s">
        <v>47</v>
      </c>
      <c r="O98" s="86"/>
      <c r="P98" s="215">
        <f>O98*H98</f>
        <v>0</v>
      </c>
      <c r="Q98" s="215">
        <v>0</v>
      </c>
      <c r="R98" s="215">
        <f>Q98*H98</f>
        <v>0</v>
      </c>
      <c r="S98" s="215">
        <v>0</v>
      </c>
      <c r="T98" s="216">
        <f>S98*H98</f>
        <v>0</v>
      </c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R98" s="217" t="s">
        <v>1697</v>
      </c>
      <c r="AT98" s="217" t="s">
        <v>142</v>
      </c>
      <c r="AU98" s="217" t="s">
        <v>86</v>
      </c>
      <c r="AY98" s="19" t="s">
        <v>140</v>
      </c>
      <c r="BE98" s="218">
        <f>IF(N98="základní",J98,0)</f>
        <v>0</v>
      </c>
      <c r="BF98" s="218">
        <f>IF(N98="snížená",J98,0)</f>
        <v>0</v>
      </c>
      <c r="BG98" s="218">
        <f>IF(N98="zákl. přenesená",J98,0)</f>
        <v>0</v>
      </c>
      <c r="BH98" s="218">
        <f>IF(N98="sníž. přenesená",J98,0)</f>
        <v>0</v>
      </c>
      <c r="BI98" s="218">
        <f>IF(N98="nulová",J98,0)</f>
        <v>0</v>
      </c>
      <c r="BJ98" s="19" t="s">
        <v>84</v>
      </c>
      <c r="BK98" s="218">
        <f>ROUND(I98*H98,2)</f>
        <v>0</v>
      </c>
      <c r="BL98" s="19" t="s">
        <v>1697</v>
      </c>
      <c r="BM98" s="217" t="s">
        <v>1724</v>
      </c>
    </row>
    <row r="99" s="2" customFormat="1" ht="16.5" customHeight="1">
      <c r="A99" s="40"/>
      <c r="B99" s="41"/>
      <c r="C99" s="206" t="s">
        <v>293</v>
      </c>
      <c r="D99" s="206" t="s">
        <v>142</v>
      </c>
      <c r="E99" s="207" t="s">
        <v>1725</v>
      </c>
      <c r="F99" s="208" t="s">
        <v>1726</v>
      </c>
      <c r="G99" s="209" t="s">
        <v>1720</v>
      </c>
      <c r="H99" s="210">
        <v>1</v>
      </c>
      <c r="I99" s="211"/>
      <c r="J99" s="212">
        <f>ROUND(I99*H99,2)</f>
        <v>0</v>
      </c>
      <c r="K99" s="208" t="s">
        <v>31</v>
      </c>
      <c r="L99" s="46"/>
      <c r="M99" s="273" t="s">
        <v>31</v>
      </c>
      <c r="N99" s="274" t="s">
        <v>47</v>
      </c>
      <c r="O99" s="275"/>
      <c r="P99" s="276">
        <f>O99*H99</f>
        <v>0</v>
      </c>
      <c r="Q99" s="276">
        <v>0</v>
      </c>
      <c r="R99" s="276">
        <f>Q99*H99</f>
        <v>0</v>
      </c>
      <c r="S99" s="276">
        <v>0</v>
      </c>
      <c r="T99" s="277">
        <f>S99*H99</f>
        <v>0</v>
      </c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R99" s="217" t="s">
        <v>1697</v>
      </c>
      <c r="AT99" s="217" t="s">
        <v>142</v>
      </c>
      <c r="AU99" s="217" t="s">
        <v>86</v>
      </c>
      <c r="AY99" s="19" t="s">
        <v>140</v>
      </c>
      <c r="BE99" s="218">
        <f>IF(N99="základní",J99,0)</f>
        <v>0</v>
      </c>
      <c r="BF99" s="218">
        <f>IF(N99="snížená",J99,0)</f>
        <v>0</v>
      </c>
      <c r="BG99" s="218">
        <f>IF(N99="zákl. přenesená",J99,0)</f>
        <v>0</v>
      </c>
      <c r="BH99" s="218">
        <f>IF(N99="sníž. přenesená",J99,0)</f>
        <v>0</v>
      </c>
      <c r="BI99" s="218">
        <f>IF(N99="nulová",J99,0)</f>
        <v>0</v>
      </c>
      <c r="BJ99" s="19" t="s">
        <v>84</v>
      </c>
      <c r="BK99" s="218">
        <f>ROUND(I99*H99,2)</f>
        <v>0</v>
      </c>
      <c r="BL99" s="19" t="s">
        <v>1697</v>
      </c>
      <c r="BM99" s="217" t="s">
        <v>1727</v>
      </c>
    </row>
    <row r="100" s="2" customFormat="1" ht="6.96" customHeight="1">
      <c r="A100" s="40"/>
      <c r="B100" s="61"/>
      <c r="C100" s="62"/>
      <c r="D100" s="62"/>
      <c r="E100" s="62"/>
      <c r="F100" s="62"/>
      <c r="G100" s="62"/>
      <c r="H100" s="62"/>
      <c r="I100" s="62"/>
      <c r="J100" s="62"/>
      <c r="K100" s="62"/>
      <c r="L100" s="46"/>
      <c r="M100" s="40"/>
      <c r="O100" s="40"/>
      <c r="P100" s="40"/>
      <c r="Q100" s="40"/>
      <c r="R100" s="40"/>
      <c r="S100" s="40"/>
      <c r="T100" s="40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</row>
  </sheetData>
  <sheetProtection sheet="1" autoFilter="0" formatColumns="0" formatRows="0" objects="1" scenarios="1" spinCount="100000" saltValue="WRTrlYezEkMLd7XAjZs3Fu46p8EN5JZ6tjoo7Xs2UBEyzDUdsDNnnaU2j75Z+htKFP4VGuzK3LH6A8HSCDluPA==" hashValue="sQIYtZ8JuOTNIvyJwFuYE2hBzKXx25+/jBhWyCnDJW6McDE5sNv7RZgLXV3Jk+uok9CZAH/lj8ZprYvUoVZI8A==" algorithmName="SHA-512" password="CC35"/>
  <autoFilter ref="C80:K99"/>
  <mergeCells count="9">
    <mergeCell ref="E7:H7"/>
    <mergeCell ref="E9:H9"/>
    <mergeCell ref="E18:H18"/>
    <mergeCell ref="E27:H27"/>
    <mergeCell ref="E48:H48"/>
    <mergeCell ref="E50:H50"/>
    <mergeCell ref="E71:H71"/>
    <mergeCell ref="E73:H73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84" customWidth="1"/>
    <col min="2" max="2" width="1.667969" style="284" customWidth="1"/>
    <col min="3" max="4" width="5" style="284" customWidth="1"/>
    <col min="5" max="5" width="11.66016" style="284" customWidth="1"/>
    <col min="6" max="6" width="9.160156" style="284" customWidth="1"/>
    <col min="7" max="7" width="5" style="284" customWidth="1"/>
    <col min="8" max="8" width="77.83203" style="284" customWidth="1"/>
    <col min="9" max="10" width="20" style="284" customWidth="1"/>
    <col min="11" max="11" width="1.667969" style="284" customWidth="1"/>
  </cols>
  <sheetData>
    <row r="1" s="1" customFormat="1" ht="37.5" customHeight="1"/>
    <row r="2" s="1" customFormat="1" ht="7.5" customHeight="1">
      <c r="B2" s="285"/>
      <c r="C2" s="286"/>
      <c r="D2" s="286"/>
      <c r="E2" s="286"/>
      <c r="F2" s="286"/>
      <c r="G2" s="286"/>
      <c r="H2" s="286"/>
      <c r="I2" s="286"/>
      <c r="J2" s="286"/>
      <c r="K2" s="287"/>
    </row>
    <row r="3" s="17" customFormat="1" ht="45" customHeight="1">
      <c r="B3" s="288"/>
      <c r="C3" s="289" t="s">
        <v>1728</v>
      </c>
      <c r="D3" s="289"/>
      <c r="E3" s="289"/>
      <c r="F3" s="289"/>
      <c r="G3" s="289"/>
      <c r="H3" s="289"/>
      <c r="I3" s="289"/>
      <c r="J3" s="289"/>
      <c r="K3" s="290"/>
    </row>
    <row r="4" s="1" customFormat="1" ht="25.5" customHeight="1">
      <c r="B4" s="291"/>
      <c r="C4" s="292" t="s">
        <v>1729</v>
      </c>
      <c r="D4" s="292"/>
      <c r="E4" s="292"/>
      <c r="F4" s="292"/>
      <c r="G4" s="292"/>
      <c r="H4" s="292"/>
      <c r="I4" s="292"/>
      <c r="J4" s="292"/>
      <c r="K4" s="293"/>
    </row>
    <row r="5" s="1" customFormat="1" ht="5.25" customHeight="1">
      <c r="B5" s="291"/>
      <c r="C5" s="294"/>
      <c r="D5" s="294"/>
      <c r="E5" s="294"/>
      <c r="F5" s="294"/>
      <c r="G5" s="294"/>
      <c r="H5" s="294"/>
      <c r="I5" s="294"/>
      <c r="J5" s="294"/>
      <c r="K5" s="293"/>
    </row>
    <row r="6" s="1" customFormat="1" ht="15" customHeight="1">
      <c r="B6" s="291"/>
      <c r="C6" s="295" t="s">
        <v>1730</v>
      </c>
      <c r="D6" s="295"/>
      <c r="E6" s="295"/>
      <c r="F6" s="295"/>
      <c r="G6" s="295"/>
      <c r="H6" s="295"/>
      <c r="I6" s="295"/>
      <c r="J6" s="295"/>
      <c r="K6" s="293"/>
    </row>
    <row r="7" s="1" customFormat="1" ht="15" customHeight="1">
      <c r="B7" s="296"/>
      <c r="C7" s="295" t="s">
        <v>1731</v>
      </c>
      <c r="D7" s="295"/>
      <c r="E7" s="295"/>
      <c r="F7" s="295"/>
      <c r="G7" s="295"/>
      <c r="H7" s="295"/>
      <c r="I7" s="295"/>
      <c r="J7" s="295"/>
      <c r="K7" s="293"/>
    </row>
    <row r="8" s="1" customFormat="1" ht="12.75" customHeight="1">
      <c r="B8" s="296"/>
      <c r="C8" s="295"/>
      <c r="D8" s="295"/>
      <c r="E8" s="295"/>
      <c r="F8" s="295"/>
      <c r="G8" s="295"/>
      <c r="H8" s="295"/>
      <c r="I8" s="295"/>
      <c r="J8" s="295"/>
      <c r="K8" s="293"/>
    </row>
    <row r="9" s="1" customFormat="1" ht="15" customHeight="1">
      <c r="B9" s="296"/>
      <c r="C9" s="295" t="s">
        <v>1732</v>
      </c>
      <c r="D9" s="295"/>
      <c r="E9" s="295"/>
      <c r="F9" s="295"/>
      <c r="G9" s="295"/>
      <c r="H9" s="295"/>
      <c r="I9" s="295"/>
      <c r="J9" s="295"/>
      <c r="K9" s="293"/>
    </row>
    <row r="10" s="1" customFormat="1" ht="15" customHeight="1">
      <c r="B10" s="296"/>
      <c r="C10" s="295"/>
      <c r="D10" s="295" t="s">
        <v>1733</v>
      </c>
      <c r="E10" s="295"/>
      <c r="F10" s="295"/>
      <c r="G10" s="295"/>
      <c r="H10" s="295"/>
      <c r="I10" s="295"/>
      <c r="J10" s="295"/>
      <c r="K10" s="293"/>
    </row>
    <row r="11" s="1" customFormat="1" ht="15" customHeight="1">
      <c r="B11" s="296"/>
      <c r="C11" s="297"/>
      <c r="D11" s="295" t="s">
        <v>1734</v>
      </c>
      <c r="E11" s="295"/>
      <c r="F11" s="295"/>
      <c r="G11" s="295"/>
      <c r="H11" s="295"/>
      <c r="I11" s="295"/>
      <c r="J11" s="295"/>
      <c r="K11" s="293"/>
    </row>
    <row r="12" s="1" customFormat="1" ht="15" customHeight="1">
      <c r="B12" s="296"/>
      <c r="C12" s="297"/>
      <c r="D12" s="295"/>
      <c r="E12" s="295"/>
      <c r="F12" s="295"/>
      <c r="G12" s="295"/>
      <c r="H12" s="295"/>
      <c r="I12" s="295"/>
      <c r="J12" s="295"/>
      <c r="K12" s="293"/>
    </row>
    <row r="13" s="1" customFormat="1" ht="15" customHeight="1">
      <c r="B13" s="296"/>
      <c r="C13" s="297"/>
      <c r="D13" s="298" t="s">
        <v>1735</v>
      </c>
      <c r="E13" s="295"/>
      <c r="F13" s="295"/>
      <c r="G13" s="295"/>
      <c r="H13" s="295"/>
      <c r="I13" s="295"/>
      <c r="J13" s="295"/>
      <c r="K13" s="293"/>
    </row>
    <row r="14" s="1" customFormat="1" ht="12.75" customHeight="1">
      <c r="B14" s="296"/>
      <c r="C14" s="297"/>
      <c r="D14" s="297"/>
      <c r="E14" s="297"/>
      <c r="F14" s="297"/>
      <c r="G14" s="297"/>
      <c r="H14" s="297"/>
      <c r="I14" s="297"/>
      <c r="J14" s="297"/>
      <c r="K14" s="293"/>
    </row>
    <row r="15" s="1" customFormat="1" ht="15" customHeight="1">
      <c r="B15" s="296"/>
      <c r="C15" s="297"/>
      <c r="D15" s="295" t="s">
        <v>1736</v>
      </c>
      <c r="E15" s="295"/>
      <c r="F15" s="295"/>
      <c r="G15" s="295"/>
      <c r="H15" s="295"/>
      <c r="I15" s="295"/>
      <c r="J15" s="295"/>
      <c r="K15" s="293"/>
    </row>
    <row r="16" s="1" customFormat="1" ht="15" customHeight="1">
      <c r="B16" s="296"/>
      <c r="C16" s="297"/>
      <c r="D16" s="295" t="s">
        <v>1737</v>
      </c>
      <c r="E16" s="295"/>
      <c r="F16" s="295"/>
      <c r="G16" s="295"/>
      <c r="H16" s="295"/>
      <c r="I16" s="295"/>
      <c r="J16" s="295"/>
      <c r="K16" s="293"/>
    </row>
    <row r="17" s="1" customFormat="1" ht="15" customHeight="1">
      <c r="B17" s="296"/>
      <c r="C17" s="297"/>
      <c r="D17" s="295" t="s">
        <v>1738</v>
      </c>
      <c r="E17" s="295"/>
      <c r="F17" s="295"/>
      <c r="G17" s="295"/>
      <c r="H17" s="295"/>
      <c r="I17" s="295"/>
      <c r="J17" s="295"/>
      <c r="K17" s="293"/>
    </row>
    <row r="18" s="1" customFormat="1" ht="15" customHeight="1">
      <c r="B18" s="296"/>
      <c r="C18" s="297"/>
      <c r="D18" s="297"/>
      <c r="E18" s="299" t="s">
        <v>83</v>
      </c>
      <c r="F18" s="295" t="s">
        <v>1739</v>
      </c>
      <c r="G18" s="295"/>
      <c r="H18" s="295"/>
      <c r="I18" s="295"/>
      <c r="J18" s="295"/>
      <c r="K18" s="293"/>
    </row>
    <row r="19" s="1" customFormat="1" ht="15" customHeight="1">
      <c r="B19" s="296"/>
      <c r="C19" s="297"/>
      <c r="D19" s="297"/>
      <c r="E19" s="299" t="s">
        <v>1740</v>
      </c>
      <c r="F19" s="295" t="s">
        <v>1741</v>
      </c>
      <c r="G19" s="295"/>
      <c r="H19" s="295"/>
      <c r="I19" s="295"/>
      <c r="J19" s="295"/>
      <c r="K19" s="293"/>
    </row>
    <row r="20" s="1" customFormat="1" ht="15" customHeight="1">
      <c r="B20" s="296"/>
      <c r="C20" s="297"/>
      <c r="D20" s="297"/>
      <c r="E20" s="299" t="s">
        <v>1742</v>
      </c>
      <c r="F20" s="295" t="s">
        <v>1743</v>
      </c>
      <c r="G20" s="295"/>
      <c r="H20" s="295"/>
      <c r="I20" s="295"/>
      <c r="J20" s="295"/>
      <c r="K20" s="293"/>
    </row>
    <row r="21" s="1" customFormat="1" ht="15" customHeight="1">
      <c r="B21" s="296"/>
      <c r="C21" s="297"/>
      <c r="D21" s="297"/>
      <c r="E21" s="299" t="s">
        <v>1744</v>
      </c>
      <c r="F21" s="295" t="s">
        <v>1745</v>
      </c>
      <c r="G21" s="295"/>
      <c r="H21" s="295"/>
      <c r="I21" s="295"/>
      <c r="J21" s="295"/>
      <c r="K21" s="293"/>
    </row>
    <row r="22" s="1" customFormat="1" ht="15" customHeight="1">
      <c r="B22" s="296"/>
      <c r="C22" s="297"/>
      <c r="D22" s="297"/>
      <c r="E22" s="299" t="s">
        <v>1746</v>
      </c>
      <c r="F22" s="295" t="s">
        <v>1691</v>
      </c>
      <c r="G22" s="295"/>
      <c r="H22" s="295"/>
      <c r="I22" s="295"/>
      <c r="J22" s="295"/>
      <c r="K22" s="293"/>
    </row>
    <row r="23" s="1" customFormat="1" ht="15" customHeight="1">
      <c r="B23" s="296"/>
      <c r="C23" s="297"/>
      <c r="D23" s="297"/>
      <c r="E23" s="299" t="s">
        <v>1747</v>
      </c>
      <c r="F23" s="295" t="s">
        <v>1748</v>
      </c>
      <c r="G23" s="295"/>
      <c r="H23" s="295"/>
      <c r="I23" s="295"/>
      <c r="J23" s="295"/>
      <c r="K23" s="293"/>
    </row>
    <row r="24" s="1" customFormat="1" ht="12.75" customHeight="1">
      <c r="B24" s="296"/>
      <c r="C24" s="297"/>
      <c r="D24" s="297"/>
      <c r="E24" s="297"/>
      <c r="F24" s="297"/>
      <c r="G24" s="297"/>
      <c r="H24" s="297"/>
      <c r="I24" s="297"/>
      <c r="J24" s="297"/>
      <c r="K24" s="293"/>
    </row>
    <row r="25" s="1" customFormat="1" ht="15" customHeight="1">
      <c r="B25" s="296"/>
      <c r="C25" s="295" t="s">
        <v>1749</v>
      </c>
      <c r="D25" s="295"/>
      <c r="E25" s="295"/>
      <c r="F25" s="295"/>
      <c r="G25" s="295"/>
      <c r="H25" s="295"/>
      <c r="I25" s="295"/>
      <c r="J25" s="295"/>
      <c r="K25" s="293"/>
    </row>
    <row r="26" s="1" customFormat="1" ht="15" customHeight="1">
      <c r="B26" s="296"/>
      <c r="C26" s="295" t="s">
        <v>1750</v>
      </c>
      <c r="D26" s="295"/>
      <c r="E26" s="295"/>
      <c r="F26" s="295"/>
      <c r="G26" s="295"/>
      <c r="H26" s="295"/>
      <c r="I26" s="295"/>
      <c r="J26" s="295"/>
      <c r="K26" s="293"/>
    </row>
    <row r="27" s="1" customFormat="1" ht="15" customHeight="1">
      <c r="B27" s="296"/>
      <c r="C27" s="295"/>
      <c r="D27" s="295" t="s">
        <v>1751</v>
      </c>
      <c r="E27" s="295"/>
      <c r="F27" s="295"/>
      <c r="G27" s="295"/>
      <c r="H27" s="295"/>
      <c r="I27" s="295"/>
      <c r="J27" s="295"/>
      <c r="K27" s="293"/>
    </row>
    <row r="28" s="1" customFormat="1" ht="15" customHeight="1">
      <c r="B28" s="296"/>
      <c r="C28" s="297"/>
      <c r="D28" s="295" t="s">
        <v>1752</v>
      </c>
      <c r="E28" s="295"/>
      <c r="F28" s="295"/>
      <c r="G28" s="295"/>
      <c r="H28" s="295"/>
      <c r="I28" s="295"/>
      <c r="J28" s="295"/>
      <c r="K28" s="293"/>
    </row>
    <row r="29" s="1" customFormat="1" ht="12.75" customHeight="1">
      <c r="B29" s="296"/>
      <c r="C29" s="297"/>
      <c r="D29" s="297"/>
      <c r="E29" s="297"/>
      <c r="F29" s="297"/>
      <c r="G29" s="297"/>
      <c r="H29" s="297"/>
      <c r="I29" s="297"/>
      <c r="J29" s="297"/>
      <c r="K29" s="293"/>
    </row>
    <row r="30" s="1" customFormat="1" ht="15" customHeight="1">
      <c r="B30" s="296"/>
      <c r="C30" s="297"/>
      <c r="D30" s="295" t="s">
        <v>1753</v>
      </c>
      <c r="E30" s="295"/>
      <c r="F30" s="295"/>
      <c r="G30" s="295"/>
      <c r="H30" s="295"/>
      <c r="I30" s="295"/>
      <c r="J30" s="295"/>
      <c r="K30" s="293"/>
    </row>
    <row r="31" s="1" customFormat="1" ht="15" customHeight="1">
      <c r="B31" s="296"/>
      <c r="C31" s="297"/>
      <c r="D31" s="295" t="s">
        <v>1754</v>
      </c>
      <c r="E31" s="295"/>
      <c r="F31" s="295"/>
      <c r="G31" s="295"/>
      <c r="H31" s="295"/>
      <c r="I31" s="295"/>
      <c r="J31" s="295"/>
      <c r="K31" s="293"/>
    </row>
    <row r="32" s="1" customFormat="1" ht="12.75" customHeight="1">
      <c r="B32" s="296"/>
      <c r="C32" s="297"/>
      <c r="D32" s="297"/>
      <c r="E32" s="297"/>
      <c r="F32" s="297"/>
      <c r="G32" s="297"/>
      <c r="H32" s="297"/>
      <c r="I32" s="297"/>
      <c r="J32" s="297"/>
      <c r="K32" s="293"/>
    </row>
    <row r="33" s="1" customFormat="1" ht="15" customHeight="1">
      <c r="B33" s="296"/>
      <c r="C33" s="297"/>
      <c r="D33" s="295" t="s">
        <v>1755</v>
      </c>
      <c r="E33" s="295"/>
      <c r="F33" s="295"/>
      <c r="G33" s="295"/>
      <c r="H33" s="295"/>
      <c r="I33" s="295"/>
      <c r="J33" s="295"/>
      <c r="K33" s="293"/>
    </row>
    <row r="34" s="1" customFormat="1" ht="15" customHeight="1">
      <c r="B34" s="296"/>
      <c r="C34" s="297"/>
      <c r="D34" s="295" t="s">
        <v>1756</v>
      </c>
      <c r="E34" s="295"/>
      <c r="F34" s="295"/>
      <c r="G34" s="295"/>
      <c r="H34" s="295"/>
      <c r="I34" s="295"/>
      <c r="J34" s="295"/>
      <c r="K34" s="293"/>
    </row>
    <row r="35" s="1" customFormat="1" ht="15" customHeight="1">
      <c r="B35" s="296"/>
      <c r="C35" s="297"/>
      <c r="D35" s="295" t="s">
        <v>1757</v>
      </c>
      <c r="E35" s="295"/>
      <c r="F35" s="295"/>
      <c r="G35" s="295"/>
      <c r="H35" s="295"/>
      <c r="I35" s="295"/>
      <c r="J35" s="295"/>
      <c r="K35" s="293"/>
    </row>
    <row r="36" s="1" customFormat="1" ht="15" customHeight="1">
      <c r="B36" s="296"/>
      <c r="C36" s="297"/>
      <c r="D36" s="295"/>
      <c r="E36" s="298" t="s">
        <v>126</v>
      </c>
      <c r="F36" s="295"/>
      <c r="G36" s="295" t="s">
        <v>1758</v>
      </c>
      <c r="H36" s="295"/>
      <c r="I36" s="295"/>
      <c r="J36" s="295"/>
      <c r="K36" s="293"/>
    </row>
    <row r="37" s="1" customFormat="1" ht="30.75" customHeight="1">
      <c r="B37" s="296"/>
      <c r="C37" s="297"/>
      <c r="D37" s="295"/>
      <c r="E37" s="298" t="s">
        <v>1759</v>
      </c>
      <c r="F37" s="295"/>
      <c r="G37" s="295" t="s">
        <v>1760</v>
      </c>
      <c r="H37" s="295"/>
      <c r="I37" s="295"/>
      <c r="J37" s="295"/>
      <c r="K37" s="293"/>
    </row>
    <row r="38" s="1" customFormat="1" ht="15" customHeight="1">
      <c r="B38" s="296"/>
      <c r="C38" s="297"/>
      <c r="D38" s="295"/>
      <c r="E38" s="298" t="s">
        <v>57</v>
      </c>
      <c r="F38" s="295"/>
      <c r="G38" s="295" t="s">
        <v>1761</v>
      </c>
      <c r="H38" s="295"/>
      <c r="I38" s="295"/>
      <c r="J38" s="295"/>
      <c r="K38" s="293"/>
    </row>
    <row r="39" s="1" customFormat="1" ht="15" customHeight="1">
      <c r="B39" s="296"/>
      <c r="C39" s="297"/>
      <c r="D39" s="295"/>
      <c r="E39" s="298" t="s">
        <v>58</v>
      </c>
      <c r="F39" s="295"/>
      <c r="G39" s="295" t="s">
        <v>1762</v>
      </c>
      <c r="H39" s="295"/>
      <c r="I39" s="295"/>
      <c r="J39" s="295"/>
      <c r="K39" s="293"/>
    </row>
    <row r="40" s="1" customFormat="1" ht="15" customHeight="1">
      <c r="B40" s="296"/>
      <c r="C40" s="297"/>
      <c r="D40" s="295"/>
      <c r="E40" s="298" t="s">
        <v>127</v>
      </c>
      <c r="F40" s="295"/>
      <c r="G40" s="295" t="s">
        <v>1763</v>
      </c>
      <c r="H40" s="295"/>
      <c r="I40" s="295"/>
      <c r="J40" s="295"/>
      <c r="K40" s="293"/>
    </row>
    <row r="41" s="1" customFormat="1" ht="15" customHeight="1">
      <c r="B41" s="296"/>
      <c r="C41" s="297"/>
      <c r="D41" s="295"/>
      <c r="E41" s="298" t="s">
        <v>128</v>
      </c>
      <c r="F41" s="295"/>
      <c r="G41" s="295" t="s">
        <v>1764</v>
      </c>
      <c r="H41" s="295"/>
      <c r="I41" s="295"/>
      <c r="J41" s="295"/>
      <c r="K41" s="293"/>
    </row>
    <row r="42" s="1" customFormat="1" ht="15" customHeight="1">
      <c r="B42" s="296"/>
      <c r="C42" s="297"/>
      <c r="D42" s="295"/>
      <c r="E42" s="298" t="s">
        <v>1765</v>
      </c>
      <c r="F42" s="295"/>
      <c r="G42" s="295" t="s">
        <v>1766</v>
      </c>
      <c r="H42" s="295"/>
      <c r="I42" s="295"/>
      <c r="J42" s="295"/>
      <c r="K42" s="293"/>
    </row>
    <row r="43" s="1" customFormat="1" ht="15" customHeight="1">
      <c r="B43" s="296"/>
      <c r="C43" s="297"/>
      <c r="D43" s="295"/>
      <c r="E43" s="298"/>
      <c r="F43" s="295"/>
      <c r="G43" s="295" t="s">
        <v>1767</v>
      </c>
      <c r="H43" s="295"/>
      <c r="I43" s="295"/>
      <c r="J43" s="295"/>
      <c r="K43" s="293"/>
    </row>
    <row r="44" s="1" customFormat="1" ht="15" customHeight="1">
      <c r="B44" s="296"/>
      <c r="C44" s="297"/>
      <c r="D44" s="295"/>
      <c r="E44" s="298" t="s">
        <v>1768</v>
      </c>
      <c r="F44" s="295"/>
      <c r="G44" s="295" t="s">
        <v>1769</v>
      </c>
      <c r="H44" s="295"/>
      <c r="I44" s="295"/>
      <c r="J44" s="295"/>
      <c r="K44" s="293"/>
    </row>
    <row r="45" s="1" customFormat="1" ht="15" customHeight="1">
      <c r="B45" s="296"/>
      <c r="C45" s="297"/>
      <c r="D45" s="295"/>
      <c r="E45" s="298" t="s">
        <v>130</v>
      </c>
      <c r="F45" s="295"/>
      <c r="G45" s="295" t="s">
        <v>1770</v>
      </c>
      <c r="H45" s="295"/>
      <c r="I45" s="295"/>
      <c r="J45" s="295"/>
      <c r="K45" s="293"/>
    </row>
    <row r="46" s="1" customFormat="1" ht="12.75" customHeight="1">
      <c r="B46" s="296"/>
      <c r="C46" s="297"/>
      <c r="D46" s="295"/>
      <c r="E46" s="295"/>
      <c r="F46" s="295"/>
      <c r="G46" s="295"/>
      <c r="H46" s="295"/>
      <c r="I46" s="295"/>
      <c r="J46" s="295"/>
      <c r="K46" s="293"/>
    </row>
    <row r="47" s="1" customFormat="1" ht="15" customHeight="1">
      <c r="B47" s="296"/>
      <c r="C47" s="297"/>
      <c r="D47" s="295" t="s">
        <v>1771</v>
      </c>
      <c r="E47" s="295"/>
      <c r="F47" s="295"/>
      <c r="G47" s="295"/>
      <c r="H47" s="295"/>
      <c r="I47" s="295"/>
      <c r="J47" s="295"/>
      <c r="K47" s="293"/>
    </row>
    <row r="48" s="1" customFormat="1" ht="15" customHeight="1">
      <c r="B48" s="296"/>
      <c r="C48" s="297"/>
      <c r="D48" s="297"/>
      <c r="E48" s="295" t="s">
        <v>1772</v>
      </c>
      <c r="F48" s="295"/>
      <c r="G48" s="295"/>
      <c r="H48" s="295"/>
      <c r="I48" s="295"/>
      <c r="J48" s="295"/>
      <c r="K48" s="293"/>
    </row>
    <row r="49" s="1" customFormat="1" ht="15" customHeight="1">
      <c r="B49" s="296"/>
      <c r="C49" s="297"/>
      <c r="D49" s="297"/>
      <c r="E49" s="295" t="s">
        <v>1773</v>
      </c>
      <c r="F49" s="295"/>
      <c r="G49" s="295"/>
      <c r="H49" s="295"/>
      <c r="I49" s="295"/>
      <c r="J49" s="295"/>
      <c r="K49" s="293"/>
    </row>
    <row r="50" s="1" customFormat="1" ht="15" customHeight="1">
      <c r="B50" s="296"/>
      <c r="C50" s="297"/>
      <c r="D50" s="297"/>
      <c r="E50" s="295" t="s">
        <v>1774</v>
      </c>
      <c r="F50" s="295"/>
      <c r="G50" s="295"/>
      <c r="H50" s="295"/>
      <c r="I50" s="295"/>
      <c r="J50" s="295"/>
      <c r="K50" s="293"/>
    </row>
    <row r="51" s="1" customFormat="1" ht="15" customHeight="1">
      <c r="B51" s="296"/>
      <c r="C51" s="297"/>
      <c r="D51" s="295" t="s">
        <v>1775</v>
      </c>
      <c r="E51" s="295"/>
      <c r="F51" s="295"/>
      <c r="G51" s="295"/>
      <c r="H51" s="295"/>
      <c r="I51" s="295"/>
      <c r="J51" s="295"/>
      <c r="K51" s="293"/>
    </row>
    <row r="52" s="1" customFormat="1" ht="25.5" customHeight="1">
      <c r="B52" s="291"/>
      <c r="C52" s="292" t="s">
        <v>1776</v>
      </c>
      <c r="D52" s="292"/>
      <c r="E52" s="292"/>
      <c r="F52" s="292"/>
      <c r="G52" s="292"/>
      <c r="H52" s="292"/>
      <c r="I52" s="292"/>
      <c r="J52" s="292"/>
      <c r="K52" s="293"/>
    </row>
    <row r="53" s="1" customFormat="1" ht="5.25" customHeight="1">
      <c r="B53" s="291"/>
      <c r="C53" s="294"/>
      <c r="D53" s="294"/>
      <c r="E53" s="294"/>
      <c r="F53" s="294"/>
      <c r="G53" s="294"/>
      <c r="H53" s="294"/>
      <c r="I53" s="294"/>
      <c r="J53" s="294"/>
      <c r="K53" s="293"/>
    </row>
    <row r="54" s="1" customFormat="1" ht="15" customHeight="1">
      <c r="B54" s="291"/>
      <c r="C54" s="295" t="s">
        <v>1777</v>
      </c>
      <c r="D54" s="295"/>
      <c r="E54" s="295"/>
      <c r="F54" s="295"/>
      <c r="G54" s="295"/>
      <c r="H54" s="295"/>
      <c r="I54" s="295"/>
      <c r="J54" s="295"/>
      <c r="K54" s="293"/>
    </row>
    <row r="55" s="1" customFormat="1" ht="15" customHeight="1">
      <c r="B55" s="291"/>
      <c r="C55" s="295" t="s">
        <v>1778</v>
      </c>
      <c r="D55" s="295"/>
      <c r="E55" s="295"/>
      <c r="F55" s="295"/>
      <c r="G55" s="295"/>
      <c r="H55" s="295"/>
      <c r="I55" s="295"/>
      <c r="J55" s="295"/>
      <c r="K55" s="293"/>
    </row>
    <row r="56" s="1" customFormat="1" ht="12.75" customHeight="1">
      <c r="B56" s="291"/>
      <c r="C56" s="295"/>
      <c r="D56" s="295"/>
      <c r="E56" s="295"/>
      <c r="F56" s="295"/>
      <c r="G56" s="295"/>
      <c r="H56" s="295"/>
      <c r="I56" s="295"/>
      <c r="J56" s="295"/>
      <c r="K56" s="293"/>
    </row>
    <row r="57" s="1" customFormat="1" ht="15" customHeight="1">
      <c r="B57" s="291"/>
      <c r="C57" s="295" t="s">
        <v>1779</v>
      </c>
      <c r="D57" s="295"/>
      <c r="E57" s="295"/>
      <c r="F57" s="295"/>
      <c r="G57" s="295"/>
      <c r="H57" s="295"/>
      <c r="I57" s="295"/>
      <c r="J57" s="295"/>
      <c r="K57" s="293"/>
    </row>
    <row r="58" s="1" customFormat="1" ht="15" customHeight="1">
      <c r="B58" s="291"/>
      <c r="C58" s="297"/>
      <c r="D58" s="295" t="s">
        <v>1780</v>
      </c>
      <c r="E58" s="295"/>
      <c r="F58" s="295"/>
      <c r="G58" s="295"/>
      <c r="H58" s="295"/>
      <c r="I58" s="295"/>
      <c r="J58" s="295"/>
      <c r="K58" s="293"/>
    </row>
    <row r="59" s="1" customFormat="1" ht="15" customHeight="1">
      <c r="B59" s="291"/>
      <c r="C59" s="297"/>
      <c r="D59" s="295" t="s">
        <v>1781</v>
      </c>
      <c r="E59" s="295"/>
      <c r="F59" s="295"/>
      <c r="G59" s="295"/>
      <c r="H59" s="295"/>
      <c r="I59" s="295"/>
      <c r="J59" s="295"/>
      <c r="K59" s="293"/>
    </row>
    <row r="60" s="1" customFormat="1" ht="15" customHeight="1">
      <c r="B60" s="291"/>
      <c r="C60" s="297"/>
      <c r="D60" s="295" t="s">
        <v>1782</v>
      </c>
      <c r="E60" s="295"/>
      <c r="F60" s="295"/>
      <c r="G60" s="295"/>
      <c r="H60" s="295"/>
      <c r="I60" s="295"/>
      <c r="J60" s="295"/>
      <c r="K60" s="293"/>
    </row>
    <row r="61" s="1" customFormat="1" ht="15" customHeight="1">
      <c r="B61" s="291"/>
      <c r="C61" s="297"/>
      <c r="D61" s="295" t="s">
        <v>1783</v>
      </c>
      <c r="E61" s="295"/>
      <c r="F61" s="295"/>
      <c r="G61" s="295"/>
      <c r="H61" s="295"/>
      <c r="I61" s="295"/>
      <c r="J61" s="295"/>
      <c r="K61" s="293"/>
    </row>
    <row r="62" s="1" customFormat="1" ht="15" customHeight="1">
      <c r="B62" s="291"/>
      <c r="C62" s="297"/>
      <c r="D62" s="300" t="s">
        <v>1784</v>
      </c>
      <c r="E62" s="300"/>
      <c r="F62" s="300"/>
      <c r="G62" s="300"/>
      <c r="H62" s="300"/>
      <c r="I62" s="300"/>
      <c r="J62" s="300"/>
      <c r="K62" s="293"/>
    </row>
    <row r="63" s="1" customFormat="1" ht="15" customHeight="1">
      <c r="B63" s="291"/>
      <c r="C63" s="297"/>
      <c r="D63" s="295" t="s">
        <v>1785</v>
      </c>
      <c r="E63" s="295"/>
      <c r="F63" s="295"/>
      <c r="G63" s="295"/>
      <c r="H63" s="295"/>
      <c r="I63" s="295"/>
      <c r="J63" s="295"/>
      <c r="K63" s="293"/>
    </row>
    <row r="64" s="1" customFormat="1" ht="12.75" customHeight="1">
      <c r="B64" s="291"/>
      <c r="C64" s="297"/>
      <c r="D64" s="297"/>
      <c r="E64" s="301"/>
      <c r="F64" s="297"/>
      <c r="G64" s="297"/>
      <c r="H64" s="297"/>
      <c r="I64" s="297"/>
      <c r="J64" s="297"/>
      <c r="K64" s="293"/>
    </row>
    <row r="65" s="1" customFormat="1" ht="15" customHeight="1">
      <c r="B65" s="291"/>
      <c r="C65" s="297"/>
      <c r="D65" s="295" t="s">
        <v>1786</v>
      </c>
      <c r="E65" s="295"/>
      <c r="F65" s="295"/>
      <c r="G65" s="295"/>
      <c r="H65" s="295"/>
      <c r="I65" s="295"/>
      <c r="J65" s="295"/>
      <c r="K65" s="293"/>
    </row>
    <row r="66" s="1" customFormat="1" ht="15" customHeight="1">
      <c r="B66" s="291"/>
      <c r="C66" s="297"/>
      <c r="D66" s="300" t="s">
        <v>1787</v>
      </c>
      <c r="E66" s="300"/>
      <c r="F66" s="300"/>
      <c r="G66" s="300"/>
      <c r="H66" s="300"/>
      <c r="I66" s="300"/>
      <c r="J66" s="300"/>
      <c r="K66" s="293"/>
    </row>
    <row r="67" s="1" customFormat="1" ht="15" customHeight="1">
      <c r="B67" s="291"/>
      <c r="C67" s="297"/>
      <c r="D67" s="295" t="s">
        <v>1788</v>
      </c>
      <c r="E67" s="295"/>
      <c r="F67" s="295"/>
      <c r="G67" s="295"/>
      <c r="H67" s="295"/>
      <c r="I67" s="295"/>
      <c r="J67" s="295"/>
      <c r="K67" s="293"/>
    </row>
    <row r="68" s="1" customFormat="1" ht="15" customHeight="1">
      <c r="B68" s="291"/>
      <c r="C68" s="297"/>
      <c r="D68" s="295" t="s">
        <v>1789</v>
      </c>
      <c r="E68" s="295"/>
      <c r="F68" s="295"/>
      <c r="G68" s="295"/>
      <c r="H68" s="295"/>
      <c r="I68" s="295"/>
      <c r="J68" s="295"/>
      <c r="K68" s="293"/>
    </row>
    <row r="69" s="1" customFormat="1" ht="15" customHeight="1">
      <c r="B69" s="291"/>
      <c r="C69" s="297"/>
      <c r="D69" s="295" t="s">
        <v>1790</v>
      </c>
      <c r="E69" s="295"/>
      <c r="F69" s="295"/>
      <c r="G69" s="295"/>
      <c r="H69" s="295"/>
      <c r="I69" s="295"/>
      <c r="J69" s="295"/>
      <c r="K69" s="293"/>
    </row>
    <row r="70" s="1" customFormat="1" ht="15" customHeight="1">
      <c r="B70" s="291"/>
      <c r="C70" s="297"/>
      <c r="D70" s="295" t="s">
        <v>1791</v>
      </c>
      <c r="E70" s="295"/>
      <c r="F70" s="295"/>
      <c r="G70" s="295"/>
      <c r="H70" s="295"/>
      <c r="I70" s="295"/>
      <c r="J70" s="295"/>
      <c r="K70" s="293"/>
    </row>
    <row r="71" s="1" customFormat="1" ht="12.75" customHeight="1">
      <c r="B71" s="302"/>
      <c r="C71" s="303"/>
      <c r="D71" s="303"/>
      <c r="E71" s="303"/>
      <c r="F71" s="303"/>
      <c r="G71" s="303"/>
      <c r="H71" s="303"/>
      <c r="I71" s="303"/>
      <c r="J71" s="303"/>
      <c r="K71" s="304"/>
    </row>
    <row r="72" s="1" customFormat="1" ht="18.75" customHeight="1">
      <c r="B72" s="305"/>
      <c r="C72" s="305"/>
      <c r="D72" s="305"/>
      <c r="E72" s="305"/>
      <c r="F72" s="305"/>
      <c r="G72" s="305"/>
      <c r="H72" s="305"/>
      <c r="I72" s="305"/>
      <c r="J72" s="305"/>
      <c r="K72" s="306"/>
    </row>
    <row r="73" s="1" customFormat="1" ht="18.75" customHeight="1">
      <c r="B73" s="306"/>
      <c r="C73" s="306"/>
      <c r="D73" s="306"/>
      <c r="E73" s="306"/>
      <c r="F73" s="306"/>
      <c r="G73" s="306"/>
      <c r="H73" s="306"/>
      <c r="I73" s="306"/>
      <c r="J73" s="306"/>
      <c r="K73" s="306"/>
    </row>
    <row r="74" s="1" customFormat="1" ht="7.5" customHeight="1">
      <c r="B74" s="307"/>
      <c r="C74" s="308"/>
      <c r="D74" s="308"/>
      <c r="E74" s="308"/>
      <c r="F74" s="308"/>
      <c r="G74" s="308"/>
      <c r="H74" s="308"/>
      <c r="I74" s="308"/>
      <c r="J74" s="308"/>
      <c r="K74" s="309"/>
    </row>
    <row r="75" s="1" customFormat="1" ht="45" customHeight="1">
      <c r="B75" s="310"/>
      <c r="C75" s="311" t="s">
        <v>1792</v>
      </c>
      <c r="D75" s="311"/>
      <c r="E75" s="311"/>
      <c r="F75" s="311"/>
      <c r="G75" s="311"/>
      <c r="H75" s="311"/>
      <c r="I75" s="311"/>
      <c r="J75" s="311"/>
      <c r="K75" s="312"/>
    </row>
    <row r="76" s="1" customFormat="1" ht="17.25" customHeight="1">
      <c r="B76" s="310"/>
      <c r="C76" s="313" t="s">
        <v>1793</v>
      </c>
      <c r="D76" s="313"/>
      <c r="E76" s="313"/>
      <c r="F76" s="313" t="s">
        <v>1794</v>
      </c>
      <c r="G76" s="314"/>
      <c r="H76" s="313" t="s">
        <v>58</v>
      </c>
      <c r="I76" s="313" t="s">
        <v>61</v>
      </c>
      <c r="J76" s="313" t="s">
        <v>1795</v>
      </c>
      <c r="K76" s="312"/>
    </row>
    <row r="77" s="1" customFormat="1" ht="17.25" customHeight="1">
      <c r="B77" s="310"/>
      <c r="C77" s="315" t="s">
        <v>1796</v>
      </c>
      <c r="D77" s="315"/>
      <c r="E77" s="315"/>
      <c r="F77" s="316" t="s">
        <v>1797</v>
      </c>
      <c r="G77" s="317"/>
      <c r="H77" s="315"/>
      <c r="I77" s="315"/>
      <c r="J77" s="315" t="s">
        <v>1798</v>
      </c>
      <c r="K77" s="312"/>
    </row>
    <row r="78" s="1" customFormat="1" ht="5.25" customHeight="1">
      <c r="B78" s="310"/>
      <c r="C78" s="318"/>
      <c r="D78" s="318"/>
      <c r="E78" s="318"/>
      <c r="F78" s="318"/>
      <c r="G78" s="319"/>
      <c r="H78" s="318"/>
      <c r="I78" s="318"/>
      <c r="J78" s="318"/>
      <c r="K78" s="312"/>
    </row>
    <row r="79" s="1" customFormat="1" ht="15" customHeight="1">
      <c r="B79" s="310"/>
      <c r="C79" s="298" t="s">
        <v>57</v>
      </c>
      <c r="D79" s="320"/>
      <c r="E79" s="320"/>
      <c r="F79" s="321" t="s">
        <v>1799</v>
      </c>
      <c r="G79" s="322"/>
      <c r="H79" s="298" t="s">
        <v>1800</v>
      </c>
      <c r="I79" s="298" t="s">
        <v>1801</v>
      </c>
      <c r="J79" s="298">
        <v>20</v>
      </c>
      <c r="K79" s="312"/>
    </row>
    <row r="80" s="1" customFormat="1" ht="15" customHeight="1">
      <c r="B80" s="310"/>
      <c r="C80" s="298" t="s">
        <v>1802</v>
      </c>
      <c r="D80" s="298"/>
      <c r="E80" s="298"/>
      <c r="F80" s="321" t="s">
        <v>1799</v>
      </c>
      <c r="G80" s="322"/>
      <c r="H80" s="298" t="s">
        <v>1803</v>
      </c>
      <c r="I80" s="298" t="s">
        <v>1801</v>
      </c>
      <c r="J80" s="298">
        <v>120</v>
      </c>
      <c r="K80" s="312"/>
    </row>
    <row r="81" s="1" customFormat="1" ht="15" customHeight="1">
      <c r="B81" s="323"/>
      <c r="C81" s="298" t="s">
        <v>1804</v>
      </c>
      <c r="D81" s="298"/>
      <c r="E81" s="298"/>
      <c r="F81" s="321" t="s">
        <v>1805</v>
      </c>
      <c r="G81" s="322"/>
      <c r="H81" s="298" t="s">
        <v>1806</v>
      </c>
      <c r="I81" s="298" t="s">
        <v>1801</v>
      </c>
      <c r="J81" s="298">
        <v>50</v>
      </c>
      <c r="K81" s="312"/>
    </row>
    <row r="82" s="1" customFormat="1" ht="15" customHeight="1">
      <c r="B82" s="323"/>
      <c r="C82" s="298" t="s">
        <v>1807</v>
      </c>
      <c r="D82" s="298"/>
      <c r="E82" s="298"/>
      <c r="F82" s="321" t="s">
        <v>1799</v>
      </c>
      <c r="G82" s="322"/>
      <c r="H82" s="298" t="s">
        <v>1808</v>
      </c>
      <c r="I82" s="298" t="s">
        <v>1809</v>
      </c>
      <c r="J82" s="298"/>
      <c r="K82" s="312"/>
    </row>
    <row r="83" s="1" customFormat="1" ht="15" customHeight="1">
      <c r="B83" s="323"/>
      <c r="C83" s="324" t="s">
        <v>1810</v>
      </c>
      <c r="D83" s="324"/>
      <c r="E83" s="324"/>
      <c r="F83" s="325" t="s">
        <v>1805</v>
      </c>
      <c r="G83" s="324"/>
      <c r="H83" s="324" t="s">
        <v>1811</v>
      </c>
      <c r="I83" s="324" t="s">
        <v>1801</v>
      </c>
      <c r="J83" s="324">
        <v>15</v>
      </c>
      <c r="K83" s="312"/>
    </row>
    <row r="84" s="1" customFormat="1" ht="15" customHeight="1">
      <c r="B84" s="323"/>
      <c r="C84" s="324" t="s">
        <v>1812</v>
      </c>
      <c r="D84" s="324"/>
      <c r="E84" s="324"/>
      <c r="F84" s="325" t="s">
        <v>1805</v>
      </c>
      <c r="G84" s="324"/>
      <c r="H84" s="324" t="s">
        <v>1813</v>
      </c>
      <c r="I84" s="324" t="s">
        <v>1801</v>
      </c>
      <c r="J84" s="324">
        <v>15</v>
      </c>
      <c r="K84" s="312"/>
    </row>
    <row r="85" s="1" customFormat="1" ht="15" customHeight="1">
      <c r="B85" s="323"/>
      <c r="C85" s="324" t="s">
        <v>1814</v>
      </c>
      <c r="D85" s="324"/>
      <c r="E85" s="324"/>
      <c r="F85" s="325" t="s">
        <v>1805</v>
      </c>
      <c r="G85" s="324"/>
      <c r="H85" s="324" t="s">
        <v>1815</v>
      </c>
      <c r="I85" s="324" t="s">
        <v>1801</v>
      </c>
      <c r="J85" s="324">
        <v>20</v>
      </c>
      <c r="K85" s="312"/>
    </row>
    <row r="86" s="1" customFormat="1" ht="15" customHeight="1">
      <c r="B86" s="323"/>
      <c r="C86" s="324" t="s">
        <v>1816</v>
      </c>
      <c r="D86" s="324"/>
      <c r="E86" s="324"/>
      <c r="F86" s="325" t="s">
        <v>1805</v>
      </c>
      <c r="G86" s="324"/>
      <c r="H86" s="324" t="s">
        <v>1817</v>
      </c>
      <c r="I86" s="324" t="s">
        <v>1801</v>
      </c>
      <c r="J86" s="324">
        <v>20</v>
      </c>
      <c r="K86" s="312"/>
    </row>
    <row r="87" s="1" customFormat="1" ht="15" customHeight="1">
      <c r="B87" s="323"/>
      <c r="C87" s="298" t="s">
        <v>1818</v>
      </c>
      <c r="D87" s="298"/>
      <c r="E87" s="298"/>
      <c r="F87" s="321" t="s">
        <v>1805</v>
      </c>
      <c r="G87" s="322"/>
      <c r="H87" s="298" t="s">
        <v>1819</v>
      </c>
      <c r="I87" s="298" t="s">
        <v>1801</v>
      </c>
      <c r="J87" s="298">
        <v>50</v>
      </c>
      <c r="K87" s="312"/>
    </row>
    <row r="88" s="1" customFormat="1" ht="15" customHeight="1">
      <c r="B88" s="323"/>
      <c r="C88" s="298" t="s">
        <v>1820</v>
      </c>
      <c r="D88" s="298"/>
      <c r="E88" s="298"/>
      <c r="F88" s="321" t="s">
        <v>1805</v>
      </c>
      <c r="G88" s="322"/>
      <c r="H88" s="298" t="s">
        <v>1821</v>
      </c>
      <c r="I88" s="298" t="s">
        <v>1801</v>
      </c>
      <c r="J88" s="298">
        <v>20</v>
      </c>
      <c r="K88" s="312"/>
    </row>
    <row r="89" s="1" customFormat="1" ht="15" customHeight="1">
      <c r="B89" s="323"/>
      <c r="C89" s="298" t="s">
        <v>1822</v>
      </c>
      <c r="D89" s="298"/>
      <c r="E89" s="298"/>
      <c r="F89" s="321" t="s">
        <v>1805</v>
      </c>
      <c r="G89" s="322"/>
      <c r="H89" s="298" t="s">
        <v>1823</v>
      </c>
      <c r="I89" s="298" t="s">
        <v>1801</v>
      </c>
      <c r="J89" s="298">
        <v>20</v>
      </c>
      <c r="K89" s="312"/>
    </row>
    <row r="90" s="1" customFormat="1" ht="15" customHeight="1">
      <c r="B90" s="323"/>
      <c r="C90" s="298" t="s">
        <v>1824</v>
      </c>
      <c r="D90" s="298"/>
      <c r="E90" s="298"/>
      <c r="F90" s="321" t="s">
        <v>1805</v>
      </c>
      <c r="G90" s="322"/>
      <c r="H90" s="298" t="s">
        <v>1825</v>
      </c>
      <c r="I90" s="298" t="s">
        <v>1801</v>
      </c>
      <c r="J90" s="298">
        <v>50</v>
      </c>
      <c r="K90" s="312"/>
    </row>
    <row r="91" s="1" customFormat="1" ht="15" customHeight="1">
      <c r="B91" s="323"/>
      <c r="C91" s="298" t="s">
        <v>1826</v>
      </c>
      <c r="D91" s="298"/>
      <c r="E91" s="298"/>
      <c r="F91" s="321" t="s">
        <v>1805</v>
      </c>
      <c r="G91" s="322"/>
      <c r="H91" s="298" t="s">
        <v>1826</v>
      </c>
      <c r="I91" s="298" t="s">
        <v>1801</v>
      </c>
      <c r="J91" s="298">
        <v>50</v>
      </c>
      <c r="K91" s="312"/>
    </row>
    <row r="92" s="1" customFormat="1" ht="15" customHeight="1">
      <c r="B92" s="323"/>
      <c r="C92" s="298" t="s">
        <v>1827</v>
      </c>
      <c r="D92" s="298"/>
      <c r="E92" s="298"/>
      <c r="F92" s="321" t="s">
        <v>1805</v>
      </c>
      <c r="G92" s="322"/>
      <c r="H92" s="298" t="s">
        <v>1828</v>
      </c>
      <c r="I92" s="298" t="s">
        <v>1801</v>
      </c>
      <c r="J92" s="298">
        <v>255</v>
      </c>
      <c r="K92" s="312"/>
    </row>
    <row r="93" s="1" customFormat="1" ht="15" customHeight="1">
      <c r="B93" s="323"/>
      <c r="C93" s="298" t="s">
        <v>1829</v>
      </c>
      <c r="D93" s="298"/>
      <c r="E93" s="298"/>
      <c r="F93" s="321" t="s">
        <v>1799</v>
      </c>
      <c r="G93" s="322"/>
      <c r="H93" s="298" t="s">
        <v>1830</v>
      </c>
      <c r="I93" s="298" t="s">
        <v>1831</v>
      </c>
      <c r="J93" s="298"/>
      <c r="K93" s="312"/>
    </row>
    <row r="94" s="1" customFormat="1" ht="15" customHeight="1">
      <c r="B94" s="323"/>
      <c r="C94" s="298" t="s">
        <v>1832</v>
      </c>
      <c r="D94" s="298"/>
      <c r="E94" s="298"/>
      <c r="F94" s="321" t="s">
        <v>1799</v>
      </c>
      <c r="G94" s="322"/>
      <c r="H94" s="298" t="s">
        <v>1833</v>
      </c>
      <c r="I94" s="298" t="s">
        <v>1834</v>
      </c>
      <c r="J94" s="298"/>
      <c r="K94" s="312"/>
    </row>
    <row r="95" s="1" customFormat="1" ht="15" customHeight="1">
      <c r="B95" s="323"/>
      <c r="C95" s="298" t="s">
        <v>1835</v>
      </c>
      <c r="D95" s="298"/>
      <c r="E95" s="298"/>
      <c r="F95" s="321" t="s">
        <v>1799</v>
      </c>
      <c r="G95" s="322"/>
      <c r="H95" s="298" t="s">
        <v>1835</v>
      </c>
      <c r="I95" s="298" t="s">
        <v>1834</v>
      </c>
      <c r="J95" s="298"/>
      <c r="K95" s="312"/>
    </row>
    <row r="96" s="1" customFormat="1" ht="15" customHeight="1">
      <c r="B96" s="323"/>
      <c r="C96" s="298" t="s">
        <v>42</v>
      </c>
      <c r="D96" s="298"/>
      <c r="E96" s="298"/>
      <c r="F96" s="321" t="s">
        <v>1799</v>
      </c>
      <c r="G96" s="322"/>
      <c r="H96" s="298" t="s">
        <v>1836</v>
      </c>
      <c r="I96" s="298" t="s">
        <v>1834</v>
      </c>
      <c r="J96" s="298"/>
      <c r="K96" s="312"/>
    </row>
    <row r="97" s="1" customFormat="1" ht="15" customHeight="1">
      <c r="B97" s="323"/>
      <c r="C97" s="298" t="s">
        <v>52</v>
      </c>
      <c r="D97" s="298"/>
      <c r="E97" s="298"/>
      <c r="F97" s="321" t="s">
        <v>1799</v>
      </c>
      <c r="G97" s="322"/>
      <c r="H97" s="298" t="s">
        <v>1837</v>
      </c>
      <c r="I97" s="298" t="s">
        <v>1834</v>
      </c>
      <c r="J97" s="298"/>
      <c r="K97" s="312"/>
    </row>
    <row r="98" s="1" customFormat="1" ht="15" customHeight="1">
      <c r="B98" s="326"/>
      <c r="C98" s="327"/>
      <c r="D98" s="327"/>
      <c r="E98" s="327"/>
      <c r="F98" s="327"/>
      <c r="G98" s="327"/>
      <c r="H98" s="327"/>
      <c r="I98" s="327"/>
      <c r="J98" s="327"/>
      <c r="K98" s="328"/>
    </row>
    <row r="99" s="1" customFormat="1" ht="18.75" customHeight="1">
      <c r="B99" s="329"/>
      <c r="C99" s="330"/>
      <c r="D99" s="330"/>
      <c r="E99" s="330"/>
      <c r="F99" s="330"/>
      <c r="G99" s="330"/>
      <c r="H99" s="330"/>
      <c r="I99" s="330"/>
      <c r="J99" s="330"/>
      <c r="K99" s="329"/>
    </row>
    <row r="100" s="1" customFormat="1" ht="18.75" customHeight="1">
      <c r="B100" s="306"/>
      <c r="C100" s="306"/>
      <c r="D100" s="306"/>
      <c r="E100" s="306"/>
      <c r="F100" s="306"/>
      <c r="G100" s="306"/>
      <c r="H100" s="306"/>
      <c r="I100" s="306"/>
      <c r="J100" s="306"/>
      <c r="K100" s="306"/>
    </row>
    <row r="101" s="1" customFormat="1" ht="7.5" customHeight="1">
      <c r="B101" s="307"/>
      <c r="C101" s="308"/>
      <c r="D101" s="308"/>
      <c r="E101" s="308"/>
      <c r="F101" s="308"/>
      <c r="G101" s="308"/>
      <c r="H101" s="308"/>
      <c r="I101" s="308"/>
      <c r="J101" s="308"/>
      <c r="K101" s="309"/>
    </row>
    <row r="102" s="1" customFormat="1" ht="45" customHeight="1">
      <c r="B102" s="310"/>
      <c r="C102" s="311" t="s">
        <v>1838</v>
      </c>
      <c r="D102" s="311"/>
      <c r="E102" s="311"/>
      <c r="F102" s="311"/>
      <c r="G102" s="311"/>
      <c r="H102" s="311"/>
      <c r="I102" s="311"/>
      <c r="J102" s="311"/>
      <c r="K102" s="312"/>
    </row>
    <row r="103" s="1" customFormat="1" ht="17.25" customHeight="1">
      <c r="B103" s="310"/>
      <c r="C103" s="313" t="s">
        <v>1793</v>
      </c>
      <c r="D103" s="313"/>
      <c r="E103" s="313"/>
      <c r="F103" s="313" t="s">
        <v>1794</v>
      </c>
      <c r="G103" s="314"/>
      <c r="H103" s="313" t="s">
        <v>58</v>
      </c>
      <c r="I103" s="313" t="s">
        <v>61</v>
      </c>
      <c r="J103" s="313" t="s">
        <v>1795</v>
      </c>
      <c r="K103" s="312"/>
    </row>
    <row r="104" s="1" customFormat="1" ht="17.25" customHeight="1">
      <c r="B104" s="310"/>
      <c r="C104" s="315" t="s">
        <v>1796</v>
      </c>
      <c r="D104" s="315"/>
      <c r="E104" s="315"/>
      <c r="F104" s="316" t="s">
        <v>1797</v>
      </c>
      <c r="G104" s="317"/>
      <c r="H104" s="315"/>
      <c r="I104" s="315"/>
      <c r="J104" s="315" t="s">
        <v>1798</v>
      </c>
      <c r="K104" s="312"/>
    </row>
    <row r="105" s="1" customFormat="1" ht="5.25" customHeight="1">
      <c r="B105" s="310"/>
      <c r="C105" s="313"/>
      <c r="D105" s="313"/>
      <c r="E105" s="313"/>
      <c r="F105" s="313"/>
      <c r="G105" s="331"/>
      <c r="H105" s="313"/>
      <c r="I105" s="313"/>
      <c r="J105" s="313"/>
      <c r="K105" s="312"/>
    </row>
    <row r="106" s="1" customFormat="1" ht="15" customHeight="1">
      <c r="B106" s="310"/>
      <c r="C106" s="298" t="s">
        <v>57</v>
      </c>
      <c r="D106" s="320"/>
      <c r="E106" s="320"/>
      <c r="F106" s="321" t="s">
        <v>1799</v>
      </c>
      <c r="G106" s="298"/>
      <c r="H106" s="298" t="s">
        <v>1839</v>
      </c>
      <c r="I106" s="298" t="s">
        <v>1801</v>
      </c>
      <c r="J106" s="298">
        <v>20</v>
      </c>
      <c r="K106" s="312"/>
    </row>
    <row r="107" s="1" customFormat="1" ht="15" customHeight="1">
      <c r="B107" s="310"/>
      <c r="C107" s="298" t="s">
        <v>1802</v>
      </c>
      <c r="D107" s="298"/>
      <c r="E107" s="298"/>
      <c r="F107" s="321" t="s">
        <v>1799</v>
      </c>
      <c r="G107" s="298"/>
      <c r="H107" s="298" t="s">
        <v>1839</v>
      </c>
      <c r="I107" s="298" t="s">
        <v>1801</v>
      </c>
      <c r="J107" s="298">
        <v>120</v>
      </c>
      <c r="K107" s="312"/>
    </row>
    <row r="108" s="1" customFormat="1" ht="15" customHeight="1">
      <c r="B108" s="323"/>
      <c r="C108" s="298" t="s">
        <v>1804</v>
      </c>
      <c r="D108" s="298"/>
      <c r="E108" s="298"/>
      <c r="F108" s="321" t="s">
        <v>1805</v>
      </c>
      <c r="G108" s="298"/>
      <c r="H108" s="298" t="s">
        <v>1839</v>
      </c>
      <c r="I108" s="298" t="s">
        <v>1801</v>
      </c>
      <c r="J108" s="298">
        <v>50</v>
      </c>
      <c r="K108" s="312"/>
    </row>
    <row r="109" s="1" customFormat="1" ht="15" customHeight="1">
      <c r="B109" s="323"/>
      <c r="C109" s="298" t="s">
        <v>1807</v>
      </c>
      <c r="D109" s="298"/>
      <c r="E109" s="298"/>
      <c r="F109" s="321" t="s">
        <v>1799</v>
      </c>
      <c r="G109" s="298"/>
      <c r="H109" s="298" t="s">
        <v>1839</v>
      </c>
      <c r="I109" s="298" t="s">
        <v>1809</v>
      </c>
      <c r="J109" s="298"/>
      <c r="K109" s="312"/>
    </row>
    <row r="110" s="1" customFormat="1" ht="15" customHeight="1">
      <c r="B110" s="323"/>
      <c r="C110" s="298" t="s">
        <v>1818</v>
      </c>
      <c r="D110" s="298"/>
      <c r="E110" s="298"/>
      <c r="F110" s="321" t="s">
        <v>1805</v>
      </c>
      <c r="G110" s="298"/>
      <c r="H110" s="298" t="s">
        <v>1839</v>
      </c>
      <c r="I110" s="298" t="s">
        <v>1801</v>
      </c>
      <c r="J110" s="298">
        <v>50</v>
      </c>
      <c r="K110" s="312"/>
    </row>
    <row r="111" s="1" customFormat="1" ht="15" customHeight="1">
      <c r="B111" s="323"/>
      <c r="C111" s="298" t="s">
        <v>1826</v>
      </c>
      <c r="D111" s="298"/>
      <c r="E111" s="298"/>
      <c r="F111" s="321" t="s">
        <v>1805</v>
      </c>
      <c r="G111" s="298"/>
      <c r="H111" s="298" t="s">
        <v>1839</v>
      </c>
      <c r="I111" s="298" t="s">
        <v>1801</v>
      </c>
      <c r="J111" s="298">
        <v>50</v>
      </c>
      <c r="K111" s="312"/>
    </row>
    <row r="112" s="1" customFormat="1" ht="15" customHeight="1">
      <c r="B112" s="323"/>
      <c r="C112" s="298" t="s">
        <v>1824</v>
      </c>
      <c r="D112" s="298"/>
      <c r="E112" s="298"/>
      <c r="F112" s="321" t="s">
        <v>1805</v>
      </c>
      <c r="G112" s="298"/>
      <c r="H112" s="298" t="s">
        <v>1839</v>
      </c>
      <c r="I112" s="298" t="s">
        <v>1801</v>
      </c>
      <c r="J112" s="298">
        <v>50</v>
      </c>
      <c r="K112" s="312"/>
    </row>
    <row r="113" s="1" customFormat="1" ht="15" customHeight="1">
      <c r="B113" s="323"/>
      <c r="C113" s="298" t="s">
        <v>57</v>
      </c>
      <c r="D113" s="298"/>
      <c r="E113" s="298"/>
      <c r="F113" s="321" t="s">
        <v>1799</v>
      </c>
      <c r="G113" s="298"/>
      <c r="H113" s="298" t="s">
        <v>1840</v>
      </c>
      <c r="I113" s="298" t="s">
        <v>1801</v>
      </c>
      <c r="J113" s="298">
        <v>20</v>
      </c>
      <c r="K113" s="312"/>
    </row>
    <row r="114" s="1" customFormat="1" ht="15" customHeight="1">
      <c r="B114" s="323"/>
      <c r="C114" s="298" t="s">
        <v>1841</v>
      </c>
      <c r="D114" s="298"/>
      <c r="E114" s="298"/>
      <c r="F114" s="321" t="s">
        <v>1799</v>
      </c>
      <c r="G114" s="298"/>
      <c r="H114" s="298" t="s">
        <v>1842</v>
      </c>
      <c r="I114" s="298" t="s">
        <v>1801</v>
      </c>
      <c r="J114" s="298">
        <v>120</v>
      </c>
      <c r="K114" s="312"/>
    </row>
    <row r="115" s="1" customFormat="1" ht="15" customHeight="1">
      <c r="B115" s="323"/>
      <c r="C115" s="298" t="s">
        <v>42</v>
      </c>
      <c r="D115" s="298"/>
      <c r="E115" s="298"/>
      <c r="F115" s="321" t="s">
        <v>1799</v>
      </c>
      <c r="G115" s="298"/>
      <c r="H115" s="298" t="s">
        <v>1843</v>
      </c>
      <c r="I115" s="298" t="s">
        <v>1834</v>
      </c>
      <c r="J115" s="298"/>
      <c r="K115" s="312"/>
    </row>
    <row r="116" s="1" customFormat="1" ht="15" customHeight="1">
      <c r="B116" s="323"/>
      <c r="C116" s="298" t="s">
        <v>52</v>
      </c>
      <c r="D116" s="298"/>
      <c r="E116" s="298"/>
      <c r="F116" s="321" t="s">
        <v>1799</v>
      </c>
      <c r="G116" s="298"/>
      <c r="H116" s="298" t="s">
        <v>1844</v>
      </c>
      <c r="I116" s="298" t="s">
        <v>1834</v>
      </c>
      <c r="J116" s="298"/>
      <c r="K116" s="312"/>
    </row>
    <row r="117" s="1" customFormat="1" ht="15" customHeight="1">
      <c r="B117" s="323"/>
      <c r="C117" s="298" t="s">
        <v>61</v>
      </c>
      <c r="D117" s="298"/>
      <c r="E117" s="298"/>
      <c r="F117" s="321" t="s">
        <v>1799</v>
      </c>
      <c r="G117" s="298"/>
      <c r="H117" s="298" t="s">
        <v>1845</v>
      </c>
      <c r="I117" s="298" t="s">
        <v>1846</v>
      </c>
      <c r="J117" s="298"/>
      <c r="K117" s="312"/>
    </row>
    <row r="118" s="1" customFormat="1" ht="15" customHeight="1">
      <c r="B118" s="326"/>
      <c r="C118" s="332"/>
      <c r="D118" s="332"/>
      <c r="E118" s="332"/>
      <c r="F118" s="332"/>
      <c r="G118" s="332"/>
      <c r="H118" s="332"/>
      <c r="I118" s="332"/>
      <c r="J118" s="332"/>
      <c r="K118" s="328"/>
    </row>
    <row r="119" s="1" customFormat="1" ht="18.75" customHeight="1">
      <c r="B119" s="333"/>
      <c r="C119" s="334"/>
      <c r="D119" s="334"/>
      <c r="E119" s="334"/>
      <c r="F119" s="335"/>
      <c r="G119" s="334"/>
      <c r="H119" s="334"/>
      <c r="I119" s="334"/>
      <c r="J119" s="334"/>
      <c r="K119" s="333"/>
    </row>
    <row r="120" s="1" customFormat="1" ht="18.75" customHeight="1">
      <c r="B120" s="306"/>
      <c r="C120" s="306"/>
      <c r="D120" s="306"/>
      <c r="E120" s="306"/>
      <c r="F120" s="306"/>
      <c r="G120" s="306"/>
      <c r="H120" s="306"/>
      <c r="I120" s="306"/>
      <c r="J120" s="306"/>
      <c r="K120" s="306"/>
    </row>
    <row r="121" s="1" customFormat="1" ht="7.5" customHeight="1">
      <c r="B121" s="336"/>
      <c r="C121" s="337"/>
      <c r="D121" s="337"/>
      <c r="E121" s="337"/>
      <c r="F121" s="337"/>
      <c r="G121" s="337"/>
      <c r="H121" s="337"/>
      <c r="I121" s="337"/>
      <c r="J121" s="337"/>
      <c r="K121" s="338"/>
    </row>
    <row r="122" s="1" customFormat="1" ht="45" customHeight="1">
      <c r="B122" s="339"/>
      <c r="C122" s="289" t="s">
        <v>1847</v>
      </c>
      <c r="D122" s="289"/>
      <c r="E122" s="289"/>
      <c r="F122" s="289"/>
      <c r="G122" s="289"/>
      <c r="H122" s="289"/>
      <c r="I122" s="289"/>
      <c r="J122" s="289"/>
      <c r="K122" s="340"/>
    </row>
    <row r="123" s="1" customFormat="1" ht="17.25" customHeight="1">
      <c r="B123" s="341"/>
      <c r="C123" s="313" t="s">
        <v>1793</v>
      </c>
      <c r="D123" s="313"/>
      <c r="E123" s="313"/>
      <c r="F123" s="313" t="s">
        <v>1794</v>
      </c>
      <c r="G123" s="314"/>
      <c r="H123" s="313" t="s">
        <v>58</v>
      </c>
      <c r="I123" s="313" t="s">
        <v>61</v>
      </c>
      <c r="J123" s="313" t="s">
        <v>1795</v>
      </c>
      <c r="K123" s="342"/>
    </row>
    <row r="124" s="1" customFormat="1" ht="17.25" customHeight="1">
      <c r="B124" s="341"/>
      <c r="C124" s="315" t="s">
        <v>1796</v>
      </c>
      <c r="D124" s="315"/>
      <c r="E124" s="315"/>
      <c r="F124" s="316" t="s">
        <v>1797</v>
      </c>
      <c r="G124" s="317"/>
      <c r="H124" s="315"/>
      <c r="I124" s="315"/>
      <c r="J124" s="315" t="s">
        <v>1798</v>
      </c>
      <c r="K124" s="342"/>
    </row>
    <row r="125" s="1" customFormat="1" ht="5.25" customHeight="1">
      <c r="B125" s="343"/>
      <c r="C125" s="318"/>
      <c r="D125" s="318"/>
      <c r="E125" s="318"/>
      <c r="F125" s="318"/>
      <c r="G125" s="344"/>
      <c r="H125" s="318"/>
      <c r="I125" s="318"/>
      <c r="J125" s="318"/>
      <c r="K125" s="345"/>
    </row>
    <row r="126" s="1" customFormat="1" ht="15" customHeight="1">
      <c r="B126" s="343"/>
      <c r="C126" s="298" t="s">
        <v>1802</v>
      </c>
      <c r="D126" s="320"/>
      <c r="E126" s="320"/>
      <c r="F126" s="321" t="s">
        <v>1799</v>
      </c>
      <c r="G126" s="298"/>
      <c r="H126" s="298" t="s">
        <v>1839</v>
      </c>
      <c r="I126" s="298" t="s">
        <v>1801</v>
      </c>
      <c r="J126" s="298">
        <v>120</v>
      </c>
      <c r="K126" s="346"/>
    </row>
    <row r="127" s="1" customFormat="1" ht="15" customHeight="1">
      <c r="B127" s="343"/>
      <c r="C127" s="298" t="s">
        <v>1848</v>
      </c>
      <c r="D127" s="298"/>
      <c r="E127" s="298"/>
      <c r="F127" s="321" t="s">
        <v>1799</v>
      </c>
      <c r="G127" s="298"/>
      <c r="H127" s="298" t="s">
        <v>1849</v>
      </c>
      <c r="I127" s="298" t="s">
        <v>1801</v>
      </c>
      <c r="J127" s="298" t="s">
        <v>1850</v>
      </c>
      <c r="K127" s="346"/>
    </row>
    <row r="128" s="1" customFormat="1" ht="15" customHeight="1">
      <c r="B128" s="343"/>
      <c r="C128" s="298" t="s">
        <v>1747</v>
      </c>
      <c r="D128" s="298"/>
      <c r="E128" s="298"/>
      <c r="F128" s="321" t="s">
        <v>1799</v>
      </c>
      <c r="G128" s="298"/>
      <c r="H128" s="298" t="s">
        <v>1851</v>
      </c>
      <c r="I128" s="298" t="s">
        <v>1801</v>
      </c>
      <c r="J128" s="298" t="s">
        <v>1850</v>
      </c>
      <c r="K128" s="346"/>
    </row>
    <row r="129" s="1" customFormat="1" ht="15" customHeight="1">
      <c r="B129" s="343"/>
      <c r="C129" s="298" t="s">
        <v>1810</v>
      </c>
      <c r="D129" s="298"/>
      <c r="E129" s="298"/>
      <c r="F129" s="321" t="s">
        <v>1805</v>
      </c>
      <c r="G129" s="298"/>
      <c r="H129" s="298" t="s">
        <v>1811</v>
      </c>
      <c r="I129" s="298" t="s">
        <v>1801</v>
      </c>
      <c r="J129" s="298">
        <v>15</v>
      </c>
      <c r="K129" s="346"/>
    </row>
    <row r="130" s="1" customFormat="1" ht="15" customHeight="1">
      <c r="B130" s="343"/>
      <c r="C130" s="324" t="s">
        <v>1812</v>
      </c>
      <c r="D130" s="324"/>
      <c r="E130" s="324"/>
      <c r="F130" s="325" t="s">
        <v>1805</v>
      </c>
      <c r="G130" s="324"/>
      <c r="H130" s="324" t="s">
        <v>1813</v>
      </c>
      <c r="I130" s="324" t="s">
        <v>1801</v>
      </c>
      <c r="J130" s="324">
        <v>15</v>
      </c>
      <c r="K130" s="346"/>
    </row>
    <row r="131" s="1" customFormat="1" ht="15" customHeight="1">
      <c r="B131" s="343"/>
      <c r="C131" s="324" t="s">
        <v>1814</v>
      </c>
      <c r="D131" s="324"/>
      <c r="E131" s="324"/>
      <c r="F131" s="325" t="s">
        <v>1805</v>
      </c>
      <c r="G131" s="324"/>
      <c r="H131" s="324" t="s">
        <v>1815</v>
      </c>
      <c r="I131" s="324" t="s">
        <v>1801</v>
      </c>
      <c r="J131" s="324">
        <v>20</v>
      </c>
      <c r="K131" s="346"/>
    </row>
    <row r="132" s="1" customFormat="1" ht="15" customHeight="1">
      <c r="B132" s="343"/>
      <c r="C132" s="324" t="s">
        <v>1816</v>
      </c>
      <c r="D132" s="324"/>
      <c r="E132" s="324"/>
      <c r="F132" s="325" t="s">
        <v>1805</v>
      </c>
      <c r="G132" s="324"/>
      <c r="H132" s="324" t="s">
        <v>1817</v>
      </c>
      <c r="I132" s="324" t="s">
        <v>1801</v>
      </c>
      <c r="J132" s="324">
        <v>20</v>
      </c>
      <c r="K132" s="346"/>
    </row>
    <row r="133" s="1" customFormat="1" ht="15" customHeight="1">
      <c r="B133" s="343"/>
      <c r="C133" s="298" t="s">
        <v>1804</v>
      </c>
      <c r="D133" s="298"/>
      <c r="E133" s="298"/>
      <c r="F133" s="321" t="s">
        <v>1805</v>
      </c>
      <c r="G133" s="298"/>
      <c r="H133" s="298" t="s">
        <v>1839</v>
      </c>
      <c r="I133" s="298" t="s">
        <v>1801</v>
      </c>
      <c r="J133" s="298">
        <v>50</v>
      </c>
      <c r="K133" s="346"/>
    </row>
    <row r="134" s="1" customFormat="1" ht="15" customHeight="1">
      <c r="B134" s="343"/>
      <c r="C134" s="298" t="s">
        <v>1818</v>
      </c>
      <c r="D134" s="298"/>
      <c r="E134" s="298"/>
      <c r="F134" s="321" t="s">
        <v>1805</v>
      </c>
      <c r="G134" s="298"/>
      <c r="H134" s="298" t="s">
        <v>1839</v>
      </c>
      <c r="I134" s="298" t="s">
        <v>1801</v>
      </c>
      <c r="J134" s="298">
        <v>50</v>
      </c>
      <c r="K134" s="346"/>
    </row>
    <row r="135" s="1" customFormat="1" ht="15" customHeight="1">
      <c r="B135" s="343"/>
      <c r="C135" s="298" t="s">
        <v>1824</v>
      </c>
      <c r="D135" s="298"/>
      <c r="E135" s="298"/>
      <c r="F135" s="321" t="s">
        <v>1805</v>
      </c>
      <c r="G135" s="298"/>
      <c r="H135" s="298" t="s">
        <v>1839</v>
      </c>
      <c r="I135" s="298" t="s">
        <v>1801</v>
      </c>
      <c r="J135" s="298">
        <v>50</v>
      </c>
      <c r="K135" s="346"/>
    </row>
    <row r="136" s="1" customFormat="1" ht="15" customHeight="1">
      <c r="B136" s="343"/>
      <c r="C136" s="298" t="s">
        <v>1826</v>
      </c>
      <c r="D136" s="298"/>
      <c r="E136" s="298"/>
      <c r="F136" s="321" t="s">
        <v>1805</v>
      </c>
      <c r="G136" s="298"/>
      <c r="H136" s="298" t="s">
        <v>1839</v>
      </c>
      <c r="I136" s="298" t="s">
        <v>1801</v>
      </c>
      <c r="J136" s="298">
        <v>50</v>
      </c>
      <c r="K136" s="346"/>
    </row>
    <row r="137" s="1" customFormat="1" ht="15" customHeight="1">
      <c r="B137" s="343"/>
      <c r="C137" s="298" t="s">
        <v>1827</v>
      </c>
      <c r="D137" s="298"/>
      <c r="E137" s="298"/>
      <c r="F137" s="321" t="s">
        <v>1805</v>
      </c>
      <c r="G137" s="298"/>
      <c r="H137" s="298" t="s">
        <v>1852</v>
      </c>
      <c r="I137" s="298" t="s">
        <v>1801</v>
      </c>
      <c r="J137" s="298">
        <v>255</v>
      </c>
      <c r="K137" s="346"/>
    </row>
    <row r="138" s="1" customFormat="1" ht="15" customHeight="1">
      <c r="B138" s="343"/>
      <c r="C138" s="298" t="s">
        <v>1829</v>
      </c>
      <c r="D138" s="298"/>
      <c r="E138" s="298"/>
      <c r="F138" s="321" t="s">
        <v>1799</v>
      </c>
      <c r="G138" s="298"/>
      <c r="H138" s="298" t="s">
        <v>1853</v>
      </c>
      <c r="I138" s="298" t="s">
        <v>1831</v>
      </c>
      <c r="J138" s="298"/>
      <c r="K138" s="346"/>
    </row>
    <row r="139" s="1" customFormat="1" ht="15" customHeight="1">
      <c r="B139" s="343"/>
      <c r="C139" s="298" t="s">
        <v>1832</v>
      </c>
      <c r="D139" s="298"/>
      <c r="E139" s="298"/>
      <c r="F139" s="321" t="s">
        <v>1799</v>
      </c>
      <c r="G139" s="298"/>
      <c r="H139" s="298" t="s">
        <v>1854</v>
      </c>
      <c r="I139" s="298" t="s">
        <v>1834</v>
      </c>
      <c r="J139" s="298"/>
      <c r="K139" s="346"/>
    </row>
    <row r="140" s="1" customFormat="1" ht="15" customHeight="1">
      <c r="B140" s="343"/>
      <c r="C140" s="298" t="s">
        <v>1835</v>
      </c>
      <c r="D140" s="298"/>
      <c r="E140" s="298"/>
      <c r="F140" s="321" t="s">
        <v>1799</v>
      </c>
      <c r="G140" s="298"/>
      <c r="H140" s="298" t="s">
        <v>1835</v>
      </c>
      <c r="I140" s="298" t="s">
        <v>1834</v>
      </c>
      <c r="J140" s="298"/>
      <c r="K140" s="346"/>
    </row>
    <row r="141" s="1" customFormat="1" ht="15" customHeight="1">
      <c r="B141" s="343"/>
      <c r="C141" s="298" t="s">
        <v>42</v>
      </c>
      <c r="D141" s="298"/>
      <c r="E141" s="298"/>
      <c r="F141" s="321" t="s">
        <v>1799</v>
      </c>
      <c r="G141" s="298"/>
      <c r="H141" s="298" t="s">
        <v>1855</v>
      </c>
      <c r="I141" s="298" t="s">
        <v>1834</v>
      </c>
      <c r="J141" s="298"/>
      <c r="K141" s="346"/>
    </row>
    <row r="142" s="1" customFormat="1" ht="15" customHeight="1">
      <c r="B142" s="343"/>
      <c r="C142" s="298" t="s">
        <v>1856</v>
      </c>
      <c r="D142" s="298"/>
      <c r="E142" s="298"/>
      <c r="F142" s="321" t="s">
        <v>1799</v>
      </c>
      <c r="G142" s="298"/>
      <c r="H142" s="298" t="s">
        <v>1857</v>
      </c>
      <c r="I142" s="298" t="s">
        <v>1834</v>
      </c>
      <c r="J142" s="298"/>
      <c r="K142" s="346"/>
    </row>
    <row r="143" s="1" customFormat="1" ht="15" customHeight="1">
      <c r="B143" s="347"/>
      <c r="C143" s="348"/>
      <c r="D143" s="348"/>
      <c r="E143" s="348"/>
      <c r="F143" s="348"/>
      <c r="G143" s="348"/>
      <c r="H143" s="348"/>
      <c r="I143" s="348"/>
      <c r="J143" s="348"/>
      <c r="K143" s="349"/>
    </row>
    <row r="144" s="1" customFormat="1" ht="18.75" customHeight="1">
      <c r="B144" s="334"/>
      <c r="C144" s="334"/>
      <c r="D144" s="334"/>
      <c r="E144" s="334"/>
      <c r="F144" s="335"/>
      <c r="G144" s="334"/>
      <c r="H144" s="334"/>
      <c r="I144" s="334"/>
      <c r="J144" s="334"/>
      <c r="K144" s="334"/>
    </row>
    <row r="145" s="1" customFormat="1" ht="18.75" customHeight="1">
      <c r="B145" s="306"/>
      <c r="C145" s="306"/>
      <c r="D145" s="306"/>
      <c r="E145" s="306"/>
      <c r="F145" s="306"/>
      <c r="G145" s="306"/>
      <c r="H145" s="306"/>
      <c r="I145" s="306"/>
      <c r="J145" s="306"/>
      <c r="K145" s="306"/>
    </row>
    <row r="146" s="1" customFormat="1" ht="7.5" customHeight="1">
      <c r="B146" s="307"/>
      <c r="C146" s="308"/>
      <c r="D146" s="308"/>
      <c r="E146" s="308"/>
      <c r="F146" s="308"/>
      <c r="G146" s="308"/>
      <c r="H146" s="308"/>
      <c r="I146" s="308"/>
      <c r="J146" s="308"/>
      <c r="K146" s="309"/>
    </row>
    <row r="147" s="1" customFormat="1" ht="45" customHeight="1">
      <c r="B147" s="310"/>
      <c r="C147" s="311" t="s">
        <v>1858</v>
      </c>
      <c r="D147" s="311"/>
      <c r="E147" s="311"/>
      <c r="F147" s="311"/>
      <c r="G147" s="311"/>
      <c r="H147" s="311"/>
      <c r="I147" s="311"/>
      <c r="J147" s="311"/>
      <c r="K147" s="312"/>
    </row>
    <row r="148" s="1" customFormat="1" ht="17.25" customHeight="1">
      <c r="B148" s="310"/>
      <c r="C148" s="313" t="s">
        <v>1793</v>
      </c>
      <c r="D148" s="313"/>
      <c r="E148" s="313"/>
      <c r="F148" s="313" t="s">
        <v>1794</v>
      </c>
      <c r="G148" s="314"/>
      <c r="H148" s="313" t="s">
        <v>58</v>
      </c>
      <c r="I148" s="313" t="s">
        <v>61</v>
      </c>
      <c r="J148" s="313" t="s">
        <v>1795</v>
      </c>
      <c r="K148" s="312"/>
    </row>
    <row r="149" s="1" customFormat="1" ht="17.25" customHeight="1">
      <c r="B149" s="310"/>
      <c r="C149" s="315" t="s">
        <v>1796</v>
      </c>
      <c r="D149" s="315"/>
      <c r="E149" s="315"/>
      <c r="F149" s="316" t="s">
        <v>1797</v>
      </c>
      <c r="G149" s="317"/>
      <c r="H149" s="315"/>
      <c r="I149" s="315"/>
      <c r="J149" s="315" t="s">
        <v>1798</v>
      </c>
      <c r="K149" s="312"/>
    </row>
    <row r="150" s="1" customFormat="1" ht="5.25" customHeight="1">
      <c r="B150" s="323"/>
      <c r="C150" s="318"/>
      <c r="D150" s="318"/>
      <c r="E150" s="318"/>
      <c r="F150" s="318"/>
      <c r="G150" s="319"/>
      <c r="H150" s="318"/>
      <c r="I150" s="318"/>
      <c r="J150" s="318"/>
      <c r="K150" s="346"/>
    </row>
    <row r="151" s="1" customFormat="1" ht="15" customHeight="1">
      <c r="B151" s="323"/>
      <c r="C151" s="350" t="s">
        <v>1802</v>
      </c>
      <c r="D151" s="298"/>
      <c r="E151" s="298"/>
      <c r="F151" s="351" t="s">
        <v>1799</v>
      </c>
      <c r="G151" s="298"/>
      <c r="H151" s="350" t="s">
        <v>1839</v>
      </c>
      <c r="I151" s="350" t="s">
        <v>1801</v>
      </c>
      <c r="J151" s="350">
        <v>120</v>
      </c>
      <c r="K151" s="346"/>
    </row>
    <row r="152" s="1" customFormat="1" ht="15" customHeight="1">
      <c r="B152" s="323"/>
      <c r="C152" s="350" t="s">
        <v>1848</v>
      </c>
      <c r="D152" s="298"/>
      <c r="E152" s="298"/>
      <c r="F152" s="351" t="s">
        <v>1799</v>
      </c>
      <c r="G152" s="298"/>
      <c r="H152" s="350" t="s">
        <v>1859</v>
      </c>
      <c r="I152" s="350" t="s">
        <v>1801</v>
      </c>
      <c r="J152" s="350" t="s">
        <v>1850</v>
      </c>
      <c r="K152" s="346"/>
    </row>
    <row r="153" s="1" customFormat="1" ht="15" customHeight="1">
      <c r="B153" s="323"/>
      <c r="C153" s="350" t="s">
        <v>1747</v>
      </c>
      <c r="D153" s="298"/>
      <c r="E153" s="298"/>
      <c r="F153" s="351" t="s">
        <v>1799</v>
      </c>
      <c r="G153" s="298"/>
      <c r="H153" s="350" t="s">
        <v>1860</v>
      </c>
      <c r="I153" s="350" t="s">
        <v>1801</v>
      </c>
      <c r="J153" s="350" t="s">
        <v>1850</v>
      </c>
      <c r="K153" s="346"/>
    </row>
    <row r="154" s="1" customFormat="1" ht="15" customHeight="1">
      <c r="B154" s="323"/>
      <c r="C154" s="350" t="s">
        <v>1804</v>
      </c>
      <c r="D154" s="298"/>
      <c r="E154" s="298"/>
      <c r="F154" s="351" t="s">
        <v>1805</v>
      </c>
      <c r="G154" s="298"/>
      <c r="H154" s="350" t="s">
        <v>1839</v>
      </c>
      <c r="I154" s="350" t="s">
        <v>1801</v>
      </c>
      <c r="J154" s="350">
        <v>50</v>
      </c>
      <c r="K154" s="346"/>
    </row>
    <row r="155" s="1" customFormat="1" ht="15" customHeight="1">
      <c r="B155" s="323"/>
      <c r="C155" s="350" t="s">
        <v>1807</v>
      </c>
      <c r="D155" s="298"/>
      <c r="E155" s="298"/>
      <c r="F155" s="351" t="s">
        <v>1799</v>
      </c>
      <c r="G155" s="298"/>
      <c r="H155" s="350" t="s">
        <v>1839</v>
      </c>
      <c r="I155" s="350" t="s">
        <v>1809</v>
      </c>
      <c r="J155" s="350"/>
      <c r="K155" s="346"/>
    </row>
    <row r="156" s="1" customFormat="1" ht="15" customHeight="1">
      <c r="B156" s="323"/>
      <c r="C156" s="350" t="s">
        <v>1818</v>
      </c>
      <c r="D156" s="298"/>
      <c r="E156" s="298"/>
      <c r="F156" s="351" t="s">
        <v>1805</v>
      </c>
      <c r="G156" s="298"/>
      <c r="H156" s="350" t="s">
        <v>1839</v>
      </c>
      <c r="I156" s="350" t="s">
        <v>1801</v>
      </c>
      <c r="J156" s="350">
        <v>50</v>
      </c>
      <c r="K156" s="346"/>
    </row>
    <row r="157" s="1" customFormat="1" ht="15" customHeight="1">
      <c r="B157" s="323"/>
      <c r="C157" s="350" t="s">
        <v>1826</v>
      </c>
      <c r="D157" s="298"/>
      <c r="E157" s="298"/>
      <c r="F157" s="351" t="s">
        <v>1805</v>
      </c>
      <c r="G157" s="298"/>
      <c r="H157" s="350" t="s">
        <v>1839</v>
      </c>
      <c r="I157" s="350" t="s">
        <v>1801</v>
      </c>
      <c r="J157" s="350">
        <v>50</v>
      </c>
      <c r="K157" s="346"/>
    </row>
    <row r="158" s="1" customFormat="1" ht="15" customHeight="1">
      <c r="B158" s="323"/>
      <c r="C158" s="350" t="s">
        <v>1824</v>
      </c>
      <c r="D158" s="298"/>
      <c r="E158" s="298"/>
      <c r="F158" s="351" t="s">
        <v>1805</v>
      </c>
      <c r="G158" s="298"/>
      <c r="H158" s="350" t="s">
        <v>1839</v>
      </c>
      <c r="I158" s="350" t="s">
        <v>1801</v>
      </c>
      <c r="J158" s="350">
        <v>50</v>
      </c>
      <c r="K158" s="346"/>
    </row>
    <row r="159" s="1" customFormat="1" ht="15" customHeight="1">
      <c r="B159" s="323"/>
      <c r="C159" s="350" t="s">
        <v>115</v>
      </c>
      <c r="D159" s="298"/>
      <c r="E159" s="298"/>
      <c r="F159" s="351" t="s">
        <v>1799</v>
      </c>
      <c r="G159" s="298"/>
      <c r="H159" s="350" t="s">
        <v>1861</v>
      </c>
      <c r="I159" s="350" t="s">
        <v>1801</v>
      </c>
      <c r="J159" s="350" t="s">
        <v>1862</v>
      </c>
      <c r="K159" s="346"/>
    </row>
    <row r="160" s="1" customFormat="1" ht="15" customHeight="1">
      <c r="B160" s="323"/>
      <c r="C160" s="350" t="s">
        <v>1863</v>
      </c>
      <c r="D160" s="298"/>
      <c r="E160" s="298"/>
      <c r="F160" s="351" t="s">
        <v>1799</v>
      </c>
      <c r="G160" s="298"/>
      <c r="H160" s="350" t="s">
        <v>1864</v>
      </c>
      <c r="I160" s="350" t="s">
        <v>1834</v>
      </c>
      <c r="J160" s="350"/>
      <c r="K160" s="346"/>
    </row>
    <row r="161" s="1" customFormat="1" ht="15" customHeight="1">
      <c r="B161" s="352"/>
      <c r="C161" s="332"/>
      <c r="D161" s="332"/>
      <c r="E161" s="332"/>
      <c r="F161" s="332"/>
      <c r="G161" s="332"/>
      <c r="H161" s="332"/>
      <c r="I161" s="332"/>
      <c r="J161" s="332"/>
      <c r="K161" s="353"/>
    </row>
    <row r="162" s="1" customFormat="1" ht="18.75" customHeight="1">
      <c r="B162" s="334"/>
      <c r="C162" s="344"/>
      <c r="D162" s="344"/>
      <c r="E162" s="344"/>
      <c r="F162" s="354"/>
      <c r="G162" s="344"/>
      <c r="H162" s="344"/>
      <c r="I162" s="344"/>
      <c r="J162" s="344"/>
      <c r="K162" s="334"/>
    </row>
    <row r="163" s="1" customFormat="1" ht="18.75" customHeight="1">
      <c r="B163" s="306"/>
      <c r="C163" s="306"/>
      <c r="D163" s="306"/>
      <c r="E163" s="306"/>
      <c r="F163" s="306"/>
      <c r="G163" s="306"/>
      <c r="H163" s="306"/>
      <c r="I163" s="306"/>
      <c r="J163" s="306"/>
      <c r="K163" s="306"/>
    </row>
    <row r="164" s="1" customFormat="1" ht="7.5" customHeight="1">
      <c r="B164" s="285"/>
      <c r="C164" s="286"/>
      <c r="D164" s="286"/>
      <c r="E164" s="286"/>
      <c r="F164" s="286"/>
      <c r="G164" s="286"/>
      <c r="H164" s="286"/>
      <c r="I164" s="286"/>
      <c r="J164" s="286"/>
      <c r="K164" s="287"/>
    </row>
    <row r="165" s="1" customFormat="1" ht="45" customHeight="1">
      <c r="B165" s="288"/>
      <c r="C165" s="289" t="s">
        <v>1865</v>
      </c>
      <c r="D165" s="289"/>
      <c r="E165" s="289"/>
      <c r="F165" s="289"/>
      <c r="G165" s="289"/>
      <c r="H165" s="289"/>
      <c r="I165" s="289"/>
      <c r="J165" s="289"/>
      <c r="K165" s="290"/>
    </row>
    <row r="166" s="1" customFormat="1" ht="17.25" customHeight="1">
      <c r="B166" s="288"/>
      <c r="C166" s="313" t="s">
        <v>1793</v>
      </c>
      <c r="D166" s="313"/>
      <c r="E166" s="313"/>
      <c r="F166" s="313" t="s">
        <v>1794</v>
      </c>
      <c r="G166" s="355"/>
      <c r="H166" s="356" t="s">
        <v>58</v>
      </c>
      <c r="I166" s="356" t="s">
        <v>61</v>
      </c>
      <c r="J166" s="313" t="s">
        <v>1795</v>
      </c>
      <c r="K166" s="290"/>
    </row>
    <row r="167" s="1" customFormat="1" ht="17.25" customHeight="1">
      <c r="B167" s="291"/>
      <c r="C167" s="315" t="s">
        <v>1796</v>
      </c>
      <c r="D167" s="315"/>
      <c r="E167" s="315"/>
      <c r="F167" s="316" t="s">
        <v>1797</v>
      </c>
      <c r="G167" s="357"/>
      <c r="H167" s="358"/>
      <c r="I167" s="358"/>
      <c r="J167" s="315" t="s">
        <v>1798</v>
      </c>
      <c r="K167" s="293"/>
    </row>
    <row r="168" s="1" customFormat="1" ht="5.25" customHeight="1">
      <c r="B168" s="323"/>
      <c r="C168" s="318"/>
      <c r="D168" s="318"/>
      <c r="E168" s="318"/>
      <c r="F168" s="318"/>
      <c r="G168" s="319"/>
      <c r="H168" s="318"/>
      <c r="I168" s="318"/>
      <c r="J168" s="318"/>
      <c r="K168" s="346"/>
    </row>
    <row r="169" s="1" customFormat="1" ht="15" customHeight="1">
      <c r="B169" s="323"/>
      <c r="C169" s="298" t="s">
        <v>1802</v>
      </c>
      <c r="D169" s="298"/>
      <c r="E169" s="298"/>
      <c r="F169" s="321" t="s">
        <v>1799</v>
      </c>
      <c r="G169" s="298"/>
      <c r="H169" s="298" t="s">
        <v>1839</v>
      </c>
      <c r="I169" s="298" t="s">
        <v>1801</v>
      </c>
      <c r="J169" s="298">
        <v>120</v>
      </c>
      <c r="K169" s="346"/>
    </row>
    <row r="170" s="1" customFormat="1" ht="15" customHeight="1">
      <c r="B170" s="323"/>
      <c r="C170" s="298" t="s">
        <v>1848</v>
      </c>
      <c r="D170" s="298"/>
      <c r="E170" s="298"/>
      <c r="F170" s="321" t="s">
        <v>1799</v>
      </c>
      <c r="G170" s="298"/>
      <c r="H170" s="298" t="s">
        <v>1849</v>
      </c>
      <c r="I170" s="298" t="s">
        <v>1801</v>
      </c>
      <c r="J170" s="298" t="s">
        <v>1850</v>
      </c>
      <c r="K170" s="346"/>
    </row>
    <row r="171" s="1" customFormat="1" ht="15" customHeight="1">
      <c r="B171" s="323"/>
      <c r="C171" s="298" t="s">
        <v>1747</v>
      </c>
      <c r="D171" s="298"/>
      <c r="E171" s="298"/>
      <c r="F171" s="321" t="s">
        <v>1799</v>
      </c>
      <c r="G171" s="298"/>
      <c r="H171" s="298" t="s">
        <v>1866</v>
      </c>
      <c r="I171" s="298" t="s">
        <v>1801</v>
      </c>
      <c r="J171" s="298" t="s">
        <v>1850</v>
      </c>
      <c r="K171" s="346"/>
    </row>
    <row r="172" s="1" customFormat="1" ht="15" customHeight="1">
      <c r="B172" s="323"/>
      <c r="C172" s="298" t="s">
        <v>1804</v>
      </c>
      <c r="D172" s="298"/>
      <c r="E172" s="298"/>
      <c r="F172" s="321" t="s">
        <v>1805</v>
      </c>
      <c r="G172" s="298"/>
      <c r="H172" s="298" t="s">
        <v>1866</v>
      </c>
      <c r="I172" s="298" t="s">
        <v>1801</v>
      </c>
      <c r="J172" s="298">
        <v>50</v>
      </c>
      <c r="K172" s="346"/>
    </row>
    <row r="173" s="1" customFormat="1" ht="15" customHeight="1">
      <c r="B173" s="323"/>
      <c r="C173" s="298" t="s">
        <v>1807</v>
      </c>
      <c r="D173" s="298"/>
      <c r="E173" s="298"/>
      <c r="F173" s="321" t="s">
        <v>1799</v>
      </c>
      <c r="G173" s="298"/>
      <c r="H173" s="298" t="s">
        <v>1866</v>
      </c>
      <c r="I173" s="298" t="s">
        <v>1809</v>
      </c>
      <c r="J173" s="298"/>
      <c r="K173" s="346"/>
    </row>
    <row r="174" s="1" customFormat="1" ht="15" customHeight="1">
      <c r="B174" s="323"/>
      <c r="C174" s="298" t="s">
        <v>1818</v>
      </c>
      <c r="D174" s="298"/>
      <c r="E174" s="298"/>
      <c r="F174" s="321" t="s">
        <v>1805</v>
      </c>
      <c r="G174" s="298"/>
      <c r="H174" s="298" t="s">
        <v>1866</v>
      </c>
      <c r="I174" s="298" t="s">
        <v>1801</v>
      </c>
      <c r="J174" s="298">
        <v>50</v>
      </c>
      <c r="K174" s="346"/>
    </row>
    <row r="175" s="1" customFormat="1" ht="15" customHeight="1">
      <c r="B175" s="323"/>
      <c r="C175" s="298" t="s">
        <v>1826</v>
      </c>
      <c r="D175" s="298"/>
      <c r="E175" s="298"/>
      <c r="F175" s="321" t="s">
        <v>1805</v>
      </c>
      <c r="G175" s="298"/>
      <c r="H175" s="298" t="s">
        <v>1866</v>
      </c>
      <c r="I175" s="298" t="s">
        <v>1801</v>
      </c>
      <c r="J175" s="298">
        <v>50</v>
      </c>
      <c r="K175" s="346"/>
    </row>
    <row r="176" s="1" customFormat="1" ht="15" customHeight="1">
      <c r="B176" s="323"/>
      <c r="C176" s="298" t="s">
        <v>1824</v>
      </c>
      <c r="D176" s="298"/>
      <c r="E176" s="298"/>
      <c r="F176" s="321" t="s">
        <v>1805</v>
      </c>
      <c r="G176" s="298"/>
      <c r="H176" s="298" t="s">
        <v>1866</v>
      </c>
      <c r="I176" s="298" t="s">
        <v>1801</v>
      </c>
      <c r="J176" s="298">
        <v>50</v>
      </c>
      <c r="K176" s="346"/>
    </row>
    <row r="177" s="1" customFormat="1" ht="15" customHeight="1">
      <c r="B177" s="323"/>
      <c r="C177" s="298" t="s">
        <v>126</v>
      </c>
      <c r="D177" s="298"/>
      <c r="E177" s="298"/>
      <c r="F177" s="321" t="s">
        <v>1799</v>
      </c>
      <c r="G177" s="298"/>
      <c r="H177" s="298" t="s">
        <v>1867</v>
      </c>
      <c r="I177" s="298" t="s">
        <v>1868</v>
      </c>
      <c r="J177" s="298"/>
      <c r="K177" s="346"/>
    </row>
    <row r="178" s="1" customFormat="1" ht="15" customHeight="1">
      <c r="B178" s="323"/>
      <c r="C178" s="298" t="s">
        <v>61</v>
      </c>
      <c r="D178" s="298"/>
      <c r="E178" s="298"/>
      <c r="F178" s="321" t="s">
        <v>1799</v>
      </c>
      <c r="G178" s="298"/>
      <c r="H178" s="298" t="s">
        <v>1869</v>
      </c>
      <c r="I178" s="298" t="s">
        <v>1870</v>
      </c>
      <c r="J178" s="298">
        <v>1</v>
      </c>
      <c r="K178" s="346"/>
    </row>
    <row r="179" s="1" customFormat="1" ht="15" customHeight="1">
      <c r="B179" s="323"/>
      <c r="C179" s="298" t="s">
        <v>57</v>
      </c>
      <c r="D179" s="298"/>
      <c r="E179" s="298"/>
      <c r="F179" s="321" t="s">
        <v>1799</v>
      </c>
      <c r="G179" s="298"/>
      <c r="H179" s="298" t="s">
        <v>1871</v>
      </c>
      <c r="I179" s="298" t="s">
        <v>1801</v>
      </c>
      <c r="J179" s="298">
        <v>20</v>
      </c>
      <c r="K179" s="346"/>
    </row>
    <row r="180" s="1" customFormat="1" ht="15" customHeight="1">
      <c r="B180" s="323"/>
      <c r="C180" s="298" t="s">
        <v>58</v>
      </c>
      <c r="D180" s="298"/>
      <c r="E180" s="298"/>
      <c r="F180" s="321" t="s">
        <v>1799</v>
      </c>
      <c r="G180" s="298"/>
      <c r="H180" s="298" t="s">
        <v>1872</v>
      </c>
      <c r="I180" s="298" t="s">
        <v>1801</v>
      </c>
      <c r="J180" s="298">
        <v>255</v>
      </c>
      <c r="K180" s="346"/>
    </row>
    <row r="181" s="1" customFormat="1" ht="15" customHeight="1">
      <c r="B181" s="323"/>
      <c r="C181" s="298" t="s">
        <v>127</v>
      </c>
      <c r="D181" s="298"/>
      <c r="E181" s="298"/>
      <c r="F181" s="321" t="s">
        <v>1799</v>
      </c>
      <c r="G181" s="298"/>
      <c r="H181" s="298" t="s">
        <v>1763</v>
      </c>
      <c r="I181" s="298" t="s">
        <v>1801</v>
      </c>
      <c r="J181" s="298">
        <v>10</v>
      </c>
      <c r="K181" s="346"/>
    </row>
    <row r="182" s="1" customFormat="1" ht="15" customHeight="1">
      <c r="B182" s="323"/>
      <c r="C182" s="298" t="s">
        <v>128</v>
      </c>
      <c r="D182" s="298"/>
      <c r="E182" s="298"/>
      <c r="F182" s="321" t="s">
        <v>1799</v>
      </c>
      <c r="G182" s="298"/>
      <c r="H182" s="298" t="s">
        <v>1873</v>
      </c>
      <c r="I182" s="298" t="s">
        <v>1834</v>
      </c>
      <c r="J182" s="298"/>
      <c r="K182" s="346"/>
    </row>
    <row r="183" s="1" customFormat="1" ht="15" customHeight="1">
      <c r="B183" s="323"/>
      <c r="C183" s="298" t="s">
        <v>1874</v>
      </c>
      <c r="D183" s="298"/>
      <c r="E183" s="298"/>
      <c r="F183" s="321" t="s">
        <v>1799</v>
      </c>
      <c r="G183" s="298"/>
      <c r="H183" s="298" t="s">
        <v>1875</v>
      </c>
      <c r="I183" s="298" t="s">
        <v>1834</v>
      </c>
      <c r="J183" s="298"/>
      <c r="K183" s="346"/>
    </row>
    <row r="184" s="1" customFormat="1" ht="15" customHeight="1">
      <c r="B184" s="323"/>
      <c r="C184" s="298" t="s">
        <v>1863</v>
      </c>
      <c r="D184" s="298"/>
      <c r="E184" s="298"/>
      <c r="F184" s="321" t="s">
        <v>1799</v>
      </c>
      <c r="G184" s="298"/>
      <c r="H184" s="298" t="s">
        <v>1876</v>
      </c>
      <c r="I184" s="298" t="s">
        <v>1834</v>
      </c>
      <c r="J184" s="298"/>
      <c r="K184" s="346"/>
    </row>
    <row r="185" s="1" customFormat="1" ht="15" customHeight="1">
      <c r="B185" s="323"/>
      <c r="C185" s="298" t="s">
        <v>130</v>
      </c>
      <c r="D185" s="298"/>
      <c r="E185" s="298"/>
      <c r="F185" s="321" t="s">
        <v>1805</v>
      </c>
      <c r="G185" s="298"/>
      <c r="H185" s="298" t="s">
        <v>1877</v>
      </c>
      <c r="I185" s="298" t="s">
        <v>1801</v>
      </c>
      <c r="J185" s="298">
        <v>50</v>
      </c>
      <c r="K185" s="346"/>
    </row>
    <row r="186" s="1" customFormat="1" ht="15" customHeight="1">
      <c r="B186" s="323"/>
      <c r="C186" s="298" t="s">
        <v>1878</v>
      </c>
      <c r="D186" s="298"/>
      <c r="E186" s="298"/>
      <c r="F186" s="321" t="s">
        <v>1805</v>
      </c>
      <c r="G186" s="298"/>
      <c r="H186" s="298" t="s">
        <v>1879</v>
      </c>
      <c r="I186" s="298" t="s">
        <v>1880</v>
      </c>
      <c r="J186" s="298"/>
      <c r="K186" s="346"/>
    </row>
    <row r="187" s="1" customFormat="1" ht="15" customHeight="1">
      <c r="B187" s="323"/>
      <c r="C187" s="298" t="s">
        <v>1881</v>
      </c>
      <c r="D187" s="298"/>
      <c r="E187" s="298"/>
      <c r="F187" s="321" t="s">
        <v>1805</v>
      </c>
      <c r="G187" s="298"/>
      <c r="H187" s="298" t="s">
        <v>1882</v>
      </c>
      <c r="I187" s="298" t="s">
        <v>1880</v>
      </c>
      <c r="J187" s="298"/>
      <c r="K187" s="346"/>
    </row>
    <row r="188" s="1" customFormat="1" ht="15" customHeight="1">
      <c r="B188" s="323"/>
      <c r="C188" s="298" t="s">
        <v>1883</v>
      </c>
      <c r="D188" s="298"/>
      <c r="E188" s="298"/>
      <c r="F188" s="321" t="s">
        <v>1805</v>
      </c>
      <c r="G188" s="298"/>
      <c r="H188" s="298" t="s">
        <v>1884</v>
      </c>
      <c r="I188" s="298" t="s">
        <v>1880</v>
      </c>
      <c r="J188" s="298"/>
      <c r="K188" s="346"/>
    </row>
    <row r="189" s="1" customFormat="1" ht="15" customHeight="1">
      <c r="B189" s="323"/>
      <c r="C189" s="359" t="s">
        <v>1885</v>
      </c>
      <c r="D189" s="298"/>
      <c r="E189" s="298"/>
      <c r="F189" s="321" t="s">
        <v>1805</v>
      </c>
      <c r="G189" s="298"/>
      <c r="H189" s="298" t="s">
        <v>1886</v>
      </c>
      <c r="I189" s="298" t="s">
        <v>1887</v>
      </c>
      <c r="J189" s="360" t="s">
        <v>1888</v>
      </c>
      <c r="K189" s="346"/>
    </row>
    <row r="190" s="1" customFormat="1" ht="15" customHeight="1">
      <c r="B190" s="323"/>
      <c r="C190" s="359" t="s">
        <v>46</v>
      </c>
      <c r="D190" s="298"/>
      <c r="E190" s="298"/>
      <c r="F190" s="321" t="s">
        <v>1799</v>
      </c>
      <c r="G190" s="298"/>
      <c r="H190" s="295" t="s">
        <v>1889</v>
      </c>
      <c r="I190" s="298" t="s">
        <v>1890</v>
      </c>
      <c r="J190" s="298"/>
      <c r="K190" s="346"/>
    </row>
    <row r="191" s="1" customFormat="1" ht="15" customHeight="1">
      <c r="B191" s="323"/>
      <c r="C191" s="359" t="s">
        <v>1891</v>
      </c>
      <c r="D191" s="298"/>
      <c r="E191" s="298"/>
      <c r="F191" s="321" t="s">
        <v>1799</v>
      </c>
      <c r="G191" s="298"/>
      <c r="H191" s="298" t="s">
        <v>1892</v>
      </c>
      <c r="I191" s="298" t="s">
        <v>1834</v>
      </c>
      <c r="J191" s="298"/>
      <c r="K191" s="346"/>
    </row>
    <row r="192" s="1" customFormat="1" ht="15" customHeight="1">
      <c r="B192" s="323"/>
      <c r="C192" s="359" t="s">
        <v>1893</v>
      </c>
      <c r="D192" s="298"/>
      <c r="E192" s="298"/>
      <c r="F192" s="321" t="s">
        <v>1799</v>
      </c>
      <c r="G192" s="298"/>
      <c r="H192" s="298" t="s">
        <v>1894</v>
      </c>
      <c r="I192" s="298" t="s">
        <v>1834</v>
      </c>
      <c r="J192" s="298"/>
      <c r="K192" s="346"/>
    </row>
    <row r="193" s="1" customFormat="1" ht="15" customHeight="1">
      <c r="B193" s="323"/>
      <c r="C193" s="359" t="s">
        <v>1895</v>
      </c>
      <c r="D193" s="298"/>
      <c r="E193" s="298"/>
      <c r="F193" s="321" t="s">
        <v>1805</v>
      </c>
      <c r="G193" s="298"/>
      <c r="H193" s="298" t="s">
        <v>1896</v>
      </c>
      <c r="I193" s="298" t="s">
        <v>1834</v>
      </c>
      <c r="J193" s="298"/>
      <c r="K193" s="346"/>
    </row>
    <row r="194" s="1" customFormat="1" ht="15" customHeight="1">
      <c r="B194" s="352"/>
      <c r="C194" s="361"/>
      <c r="D194" s="332"/>
      <c r="E194" s="332"/>
      <c r="F194" s="332"/>
      <c r="G194" s="332"/>
      <c r="H194" s="332"/>
      <c r="I194" s="332"/>
      <c r="J194" s="332"/>
      <c r="K194" s="353"/>
    </row>
    <row r="195" s="1" customFormat="1" ht="18.75" customHeight="1">
      <c r="B195" s="334"/>
      <c r="C195" s="344"/>
      <c r="D195" s="344"/>
      <c r="E195" s="344"/>
      <c r="F195" s="354"/>
      <c r="G195" s="344"/>
      <c r="H195" s="344"/>
      <c r="I195" s="344"/>
      <c r="J195" s="344"/>
      <c r="K195" s="334"/>
    </row>
    <row r="196" s="1" customFormat="1" ht="18.75" customHeight="1">
      <c r="B196" s="334"/>
      <c r="C196" s="344"/>
      <c r="D196" s="344"/>
      <c r="E196" s="344"/>
      <c r="F196" s="354"/>
      <c r="G196" s="344"/>
      <c r="H196" s="344"/>
      <c r="I196" s="344"/>
      <c r="J196" s="344"/>
      <c r="K196" s="334"/>
    </row>
    <row r="197" s="1" customFormat="1" ht="18.75" customHeight="1">
      <c r="B197" s="306"/>
      <c r="C197" s="306"/>
      <c r="D197" s="306"/>
      <c r="E197" s="306"/>
      <c r="F197" s="306"/>
      <c r="G197" s="306"/>
      <c r="H197" s="306"/>
      <c r="I197" s="306"/>
      <c r="J197" s="306"/>
      <c r="K197" s="306"/>
    </row>
    <row r="198" s="1" customFormat="1" ht="13.5">
      <c r="B198" s="285"/>
      <c r="C198" s="286"/>
      <c r="D198" s="286"/>
      <c r="E198" s="286"/>
      <c r="F198" s="286"/>
      <c r="G198" s="286"/>
      <c r="H198" s="286"/>
      <c r="I198" s="286"/>
      <c r="J198" s="286"/>
      <c r="K198" s="287"/>
    </row>
    <row r="199" s="1" customFormat="1" ht="21">
      <c r="B199" s="288"/>
      <c r="C199" s="289" t="s">
        <v>1897</v>
      </c>
      <c r="D199" s="289"/>
      <c r="E199" s="289"/>
      <c r="F199" s="289"/>
      <c r="G199" s="289"/>
      <c r="H199" s="289"/>
      <c r="I199" s="289"/>
      <c r="J199" s="289"/>
      <c r="K199" s="290"/>
    </row>
    <row r="200" s="1" customFormat="1" ht="25.5" customHeight="1">
      <c r="B200" s="288"/>
      <c r="C200" s="362" t="s">
        <v>1898</v>
      </c>
      <c r="D200" s="362"/>
      <c r="E200" s="362"/>
      <c r="F200" s="362" t="s">
        <v>1899</v>
      </c>
      <c r="G200" s="363"/>
      <c r="H200" s="362" t="s">
        <v>1900</v>
      </c>
      <c r="I200" s="362"/>
      <c r="J200" s="362"/>
      <c r="K200" s="290"/>
    </row>
    <row r="201" s="1" customFormat="1" ht="5.25" customHeight="1">
      <c r="B201" s="323"/>
      <c r="C201" s="318"/>
      <c r="D201" s="318"/>
      <c r="E201" s="318"/>
      <c r="F201" s="318"/>
      <c r="G201" s="344"/>
      <c r="H201" s="318"/>
      <c r="I201" s="318"/>
      <c r="J201" s="318"/>
      <c r="K201" s="346"/>
    </row>
    <row r="202" s="1" customFormat="1" ht="15" customHeight="1">
      <c r="B202" s="323"/>
      <c r="C202" s="298" t="s">
        <v>1890</v>
      </c>
      <c r="D202" s="298"/>
      <c r="E202" s="298"/>
      <c r="F202" s="321" t="s">
        <v>47</v>
      </c>
      <c r="G202" s="298"/>
      <c r="H202" s="298" t="s">
        <v>1901</v>
      </c>
      <c r="I202" s="298"/>
      <c r="J202" s="298"/>
      <c r="K202" s="346"/>
    </row>
    <row r="203" s="1" customFormat="1" ht="15" customHeight="1">
      <c r="B203" s="323"/>
      <c r="C203" s="298"/>
      <c r="D203" s="298"/>
      <c r="E203" s="298"/>
      <c r="F203" s="321" t="s">
        <v>48</v>
      </c>
      <c r="G203" s="298"/>
      <c r="H203" s="298" t="s">
        <v>1902</v>
      </c>
      <c r="I203" s="298"/>
      <c r="J203" s="298"/>
      <c r="K203" s="346"/>
    </row>
    <row r="204" s="1" customFormat="1" ht="15" customHeight="1">
      <c r="B204" s="323"/>
      <c r="C204" s="298"/>
      <c r="D204" s="298"/>
      <c r="E204" s="298"/>
      <c r="F204" s="321" t="s">
        <v>51</v>
      </c>
      <c r="G204" s="298"/>
      <c r="H204" s="298" t="s">
        <v>1903</v>
      </c>
      <c r="I204" s="298"/>
      <c r="J204" s="298"/>
      <c r="K204" s="346"/>
    </row>
    <row r="205" s="1" customFormat="1" ht="15" customHeight="1">
      <c r="B205" s="323"/>
      <c r="C205" s="298"/>
      <c r="D205" s="298"/>
      <c r="E205" s="298"/>
      <c r="F205" s="321" t="s">
        <v>49</v>
      </c>
      <c r="G205" s="298"/>
      <c r="H205" s="298" t="s">
        <v>1904</v>
      </c>
      <c r="I205" s="298"/>
      <c r="J205" s="298"/>
      <c r="K205" s="346"/>
    </row>
    <row r="206" s="1" customFormat="1" ht="15" customHeight="1">
      <c r="B206" s="323"/>
      <c r="C206" s="298"/>
      <c r="D206" s="298"/>
      <c r="E206" s="298"/>
      <c r="F206" s="321" t="s">
        <v>50</v>
      </c>
      <c r="G206" s="298"/>
      <c r="H206" s="298" t="s">
        <v>1905</v>
      </c>
      <c r="I206" s="298"/>
      <c r="J206" s="298"/>
      <c r="K206" s="346"/>
    </row>
    <row r="207" s="1" customFormat="1" ht="15" customHeight="1">
      <c r="B207" s="323"/>
      <c r="C207" s="298"/>
      <c r="D207" s="298"/>
      <c r="E207" s="298"/>
      <c r="F207" s="321"/>
      <c r="G207" s="298"/>
      <c r="H207" s="298"/>
      <c r="I207" s="298"/>
      <c r="J207" s="298"/>
      <c r="K207" s="346"/>
    </row>
    <row r="208" s="1" customFormat="1" ht="15" customHeight="1">
      <c r="B208" s="323"/>
      <c r="C208" s="298" t="s">
        <v>1846</v>
      </c>
      <c r="D208" s="298"/>
      <c r="E208" s="298"/>
      <c r="F208" s="321" t="s">
        <v>83</v>
      </c>
      <c r="G208" s="298"/>
      <c r="H208" s="298" t="s">
        <v>1906</v>
      </c>
      <c r="I208" s="298"/>
      <c r="J208" s="298"/>
      <c r="K208" s="346"/>
    </row>
    <row r="209" s="1" customFormat="1" ht="15" customHeight="1">
      <c r="B209" s="323"/>
      <c r="C209" s="298"/>
      <c r="D209" s="298"/>
      <c r="E209" s="298"/>
      <c r="F209" s="321" t="s">
        <v>1742</v>
      </c>
      <c r="G209" s="298"/>
      <c r="H209" s="298" t="s">
        <v>1743</v>
      </c>
      <c r="I209" s="298"/>
      <c r="J209" s="298"/>
      <c r="K209" s="346"/>
    </row>
    <row r="210" s="1" customFormat="1" ht="15" customHeight="1">
      <c r="B210" s="323"/>
      <c r="C210" s="298"/>
      <c r="D210" s="298"/>
      <c r="E210" s="298"/>
      <c r="F210" s="321" t="s">
        <v>1740</v>
      </c>
      <c r="G210" s="298"/>
      <c r="H210" s="298" t="s">
        <v>1907</v>
      </c>
      <c r="I210" s="298"/>
      <c r="J210" s="298"/>
      <c r="K210" s="346"/>
    </row>
    <row r="211" s="1" customFormat="1" ht="15" customHeight="1">
      <c r="B211" s="364"/>
      <c r="C211" s="298"/>
      <c r="D211" s="298"/>
      <c r="E211" s="298"/>
      <c r="F211" s="321" t="s">
        <v>1744</v>
      </c>
      <c r="G211" s="359"/>
      <c r="H211" s="350" t="s">
        <v>1745</v>
      </c>
      <c r="I211" s="350"/>
      <c r="J211" s="350"/>
      <c r="K211" s="365"/>
    </row>
    <row r="212" s="1" customFormat="1" ht="15" customHeight="1">
      <c r="B212" s="364"/>
      <c r="C212" s="298"/>
      <c r="D212" s="298"/>
      <c r="E212" s="298"/>
      <c r="F212" s="321" t="s">
        <v>1746</v>
      </c>
      <c r="G212" s="359"/>
      <c r="H212" s="350" t="s">
        <v>1908</v>
      </c>
      <c r="I212" s="350"/>
      <c r="J212" s="350"/>
      <c r="K212" s="365"/>
    </row>
    <row r="213" s="1" customFormat="1" ht="15" customHeight="1">
      <c r="B213" s="364"/>
      <c r="C213" s="298"/>
      <c r="D213" s="298"/>
      <c r="E213" s="298"/>
      <c r="F213" s="321"/>
      <c r="G213" s="359"/>
      <c r="H213" s="350"/>
      <c r="I213" s="350"/>
      <c r="J213" s="350"/>
      <c r="K213" s="365"/>
    </row>
    <row r="214" s="1" customFormat="1" ht="15" customHeight="1">
      <c r="B214" s="364"/>
      <c r="C214" s="298" t="s">
        <v>1870</v>
      </c>
      <c r="D214" s="298"/>
      <c r="E214" s="298"/>
      <c r="F214" s="321">
        <v>1</v>
      </c>
      <c r="G214" s="359"/>
      <c r="H214" s="350" t="s">
        <v>1909</v>
      </c>
      <c r="I214" s="350"/>
      <c r="J214" s="350"/>
      <c r="K214" s="365"/>
    </row>
    <row r="215" s="1" customFormat="1" ht="15" customHeight="1">
      <c r="B215" s="364"/>
      <c r="C215" s="298"/>
      <c r="D215" s="298"/>
      <c r="E215" s="298"/>
      <c r="F215" s="321">
        <v>2</v>
      </c>
      <c r="G215" s="359"/>
      <c r="H215" s="350" t="s">
        <v>1910</v>
      </c>
      <c r="I215" s="350"/>
      <c r="J215" s="350"/>
      <c r="K215" s="365"/>
    </row>
    <row r="216" s="1" customFormat="1" ht="15" customHeight="1">
      <c r="B216" s="364"/>
      <c r="C216" s="298"/>
      <c r="D216" s="298"/>
      <c r="E216" s="298"/>
      <c r="F216" s="321">
        <v>3</v>
      </c>
      <c r="G216" s="359"/>
      <c r="H216" s="350" t="s">
        <v>1911</v>
      </c>
      <c r="I216" s="350"/>
      <c r="J216" s="350"/>
      <c r="K216" s="365"/>
    </row>
    <row r="217" s="1" customFormat="1" ht="15" customHeight="1">
      <c r="B217" s="364"/>
      <c r="C217" s="298"/>
      <c r="D217" s="298"/>
      <c r="E217" s="298"/>
      <c r="F217" s="321">
        <v>4</v>
      </c>
      <c r="G217" s="359"/>
      <c r="H217" s="350" t="s">
        <v>1912</v>
      </c>
      <c r="I217" s="350"/>
      <c r="J217" s="350"/>
      <c r="K217" s="365"/>
    </row>
    <row r="218" s="1" customFormat="1" ht="12.75" customHeight="1">
      <c r="B218" s="366"/>
      <c r="C218" s="367"/>
      <c r="D218" s="367"/>
      <c r="E218" s="367"/>
      <c r="F218" s="367"/>
      <c r="G218" s="367"/>
      <c r="H218" s="367"/>
      <c r="I218" s="367"/>
      <c r="J218" s="367"/>
      <c r="K218" s="368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85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86</v>
      </c>
    </row>
    <row r="4" s="1" customFormat="1" ht="24.96" customHeight="1">
      <c r="B4" s="22"/>
      <c r="D4" s="132" t="s">
        <v>111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>Realizace společných zařízení, k.ú. Klášterec nad Orlicí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112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113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21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22</v>
      </c>
      <c r="E12" s="40"/>
      <c r="F12" s="138" t="s">
        <v>23</v>
      </c>
      <c r="G12" s="40"/>
      <c r="H12" s="40"/>
      <c r="I12" s="134" t="s">
        <v>24</v>
      </c>
      <c r="J12" s="139" t="str">
        <f>'Rekapitulace stavby'!AN8</f>
        <v>25. 12. 2020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26</v>
      </c>
      <c r="E14" s="40"/>
      <c r="F14" s="40"/>
      <c r="G14" s="40"/>
      <c r="H14" s="40"/>
      <c r="I14" s="134" t="s">
        <v>27</v>
      </c>
      <c r="J14" s="138" t="s">
        <v>28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29</v>
      </c>
      <c r="F15" s="40"/>
      <c r="G15" s="40"/>
      <c r="H15" s="40"/>
      <c r="I15" s="134" t="s">
        <v>30</v>
      </c>
      <c r="J15" s="138" t="s">
        <v>31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32</v>
      </c>
      <c r="E17" s="40"/>
      <c r="F17" s="40"/>
      <c r="G17" s="40"/>
      <c r="H17" s="40"/>
      <c r="I17" s="134" t="s">
        <v>27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30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34</v>
      </c>
      <c r="E20" s="40"/>
      <c r="F20" s="40"/>
      <c r="G20" s="40"/>
      <c r="H20" s="40"/>
      <c r="I20" s="134" t="s">
        <v>27</v>
      </c>
      <c r="J20" s="138" t="s">
        <v>35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36</v>
      </c>
      <c r="F21" s="40"/>
      <c r="G21" s="40"/>
      <c r="H21" s="40"/>
      <c r="I21" s="134" t="s">
        <v>30</v>
      </c>
      <c r="J21" s="138" t="s">
        <v>31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38</v>
      </c>
      <c r="E23" s="40"/>
      <c r="F23" s="40"/>
      <c r="G23" s="40"/>
      <c r="H23" s="40"/>
      <c r="I23" s="134" t="s">
        <v>27</v>
      </c>
      <c r="J23" s="138" t="s">
        <v>31</v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">
        <v>39</v>
      </c>
      <c r="F24" s="40"/>
      <c r="G24" s="40"/>
      <c r="H24" s="40"/>
      <c r="I24" s="134" t="s">
        <v>30</v>
      </c>
      <c r="J24" s="138" t="s">
        <v>31</v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40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31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42</v>
      </c>
      <c r="E30" s="40"/>
      <c r="F30" s="40"/>
      <c r="G30" s="40"/>
      <c r="H30" s="40"/>
      <c r="I30" s="40"/>
      <c r="J30" s="146">
        <f>ROUND(J86,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44</v>
      </c>
      <c r="G32" s="40"/>
      <c r="H32" s="40"/>
      <c r="I32" s="147" t="s">
        <v>43</v>
      </c>
      <c r="J32" s="147" t="s">
        <v>45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46</v>
      </c>
      <c r="E33" s="134" t="s">
        <v>47</v>
      </c>
      <c r="F33" s="149">
        <f>ROUND((SUM(BE86:BE482)),  2)</f>
        <v>0</v>
      </c>
      <c r="G33" s="40"/>
      <c r="H33" s="40"/>
      <c r="I33" s="150">
        <v>0.20999999999999999</v>
      </c>
      <c r="J33" s="149">
        <f>ROUND(((SUM(BE86:BE482))*I33),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48</v>
      </c>
      <c r="F34" s="149">
        <f>ROUND((SUM(BF86:BF482)),  2)</f>
        <v>0</v>
      </c>
      <c r="G34" s="40"/>
      <c r="H34" s="40"/>
      <c r="I34" s="150">
        <v>0.14999999999999999</v>
      </c>
      <c r="J34" s="149">
        <f>ROUND(((SUM(BF86:BF482))*I34),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49</v>
      </c>
      <c r="F35" s="149">
        <f>ROUND((SUM(BG86:BG482)),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50</v>
      </c>
      <c r="F36" s="149">
        <f>ROUND((SUM(BH86:BH482)),  2)</f>
        <v>0</v>
      </c>
      <c r="G36" s="40"/>
      <c r="H36" s="40"/>
      <c r="I36" s="150">
        <v>0.14999999999999999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51</v>
      </c>
      <c r="F37" s="149">
        <f>ROUND((SUM(BI86:BI482)),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52</v>
      </c>
      <c r="E39" s="153"/>
      <c r="F39" s="153"/>
      <c r="G39" s="154" t="s">
        <v>53</v>
      </c>
      <c r="H39" s="155" t="s">
        <v>54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114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Realizace společných zařízení, k.ú. Klášterec nad Orlicí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112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SO 101 - Polní cesta C 35, typ A - v části Zadní Dvůr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22</v>
      </c>
      <c r="D52" s="42"/>
      <c r="E52" s="42"/>
      <c r="F52" s="29" t="str">
        <f>F12</f>
        <v>Klášterec nad Orlicí</v>
      </c>
      <c r="G52" s="42"/>
      <c r="H52" s="42"/>
      <c r="I52" s="34" t="s">
        <v>24</v>
      </c>
      <c r="J52" s="74" t="str">
        <f>IF(J12="","",J12)</f>
        <v>25. 12. 2020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40.05" customHeight="1">
      <c r="A54" s="40"/>
      <c r="B54" s="41"/>
      <c r="C54" s="34" t="s">
        <v>26</v>
      </c>
      <c r="D54" s="42"/>
      <c r="E54" s="42"/>
      <c r="F54" s="29" t="str">
        <f>E15</f>
        <v>ČR, Státní pozemkový úřad pro Pardubický kraj</v>
      </c>
      <c r="G54" s="42"/>
      <c r="H54" s="42"/>
      <c r="I54" s="34" t="s">
        <v>34</v>
      </c>
      <c r="J54" s="38" t="str">
        <f>E21</f>
        <v>PK Adamec, s.r.o., Komenského 42, 56151 Letohrad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25.65" customHeight="1">
      <c r="A55" s="40"/>
      <c r="B55" s="41"/>
      <c r="C55" s="34" t="s">
        <v>32</v>
      </c>
      <c r="D55" s="42"/>
      <c r="E55" s="42"/>
      <c r="F55" s="29" t="str">
        <f>IF(E18="","",E18)</f>
        <v>Vyplň údaj</v>
      </c>
      <c r="G55" s="42"/>
      <c r="H55" s="42"/>
      <c r="I55" s="34" t="s">
        <v>38</v>
      </c>
      <c r="J55" s="38" t="str">
        <f>E24</f>
        <v>Adamec Jiří, tel. 608 878 955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115</v>
      </c>
      <c r="D57" s="164"/>
      <c r="E57" s="164"/>
      <c r="F57" s="164"/>
      <c r="G57" s="164"/>
      <c r="H57" s="164"/>
      <c r="I57" s="164"/>
      <c r="J57" s="165" t="s">
        <v>116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74</v>
      </c>
      <c r="D59" s="42"/>
      <c r="E59" s="42"/>
      <c r="F59" s="42"/>
      <c r="G59" s="42"/>
      <c r="H59" s="42"/>
      <c r="I59" s="42"/>
      <c r="J59" s="104">
        <f>J86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117</v>
      </c>
    </row>
    <row r="60" s="9" customFormat="1" ht="24.96" customHeight="1">
      <c r="A60" s="9"/>
      <c r="B60" s="167"/>
      <c r="C60" s="168"/>
      <c r="D60" s="169" t="s">
        <v>118</v>
      </c>
      <c r="E60" s="170"/>
      <c r="F60" s="170"/>
      <c r="G60" s="170"/>
      <c r="H60" s="170"/>
      <c r="I60" s="170"/>
      <c r="J60" s="171">
        <f>J87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119</v>
      </c>
      <c r="E61" s="176"/>
      <c r="F61" s="176"/>
      <c r="G61" s="176"/>
      <c r="H61" s="176"/>
      <c r="I61" s="176"/>
      <c r="J61" s="177">
        <f>J88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4.88" customHeight="1">
      <c r="A62" s="10"/>
      <c r="B62" s="173"/>
      <c r="C62" s="174"/>
      <c r="D62" s="175" t="s">
        <v>120</v>
      </c>
      <c r="E62" s="176"/>
      <c r="F62" s="176"/>
      <c r="G62" s="176"/>
      <c r="H62" s="176"/>
      <c r="I62" s="176"/>
      <c r="J62" s="177">
        <f>J334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3"/>
      <c r="C63" s="174"/>
      <c r="D63" s="175" t="s">
        <v>121</v>
      </c>
      <c r="E63" s="176"/>
      <c r="F63" s="176"/>
      <c r="G63" s="176"/>
      <c r="H63" s="176"/>
      <c r="I63" s="176"/>
      <c r="J63" s="177">
        <f>J407</f>
        <v>0</v>
      </c>
      <c r="K63" s="174"/>
      <c r="L63" s="17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3"/>
      <c r="C64" s="174"/>
      <c r="D64" s="175" t="s">
        <v>122</v>
      </c>
      <c r="E64" s="176"/>
      <c r="F64" s="176"/>
      <c r="G64" s="176"/>
      <c r="H64" s="176"/>
      <c r="I64" s="176"/>
      <c r="J64" s="177">
        <f>J410</f>
        <v>0</v>
      </c>
      <c r="K64" s="174"/>
      <c r="L64" s="178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3"/>
      <c r="C65" s="174"/>
      <c r="D65" s="175" t="s">
        <v>123</v>
      </c>
      <c r="E65" s="176"/>
      <c r="F65" s="176"/>
      <c r="G65" s="176"/>
      <c r="H65" s="176"/>
      <c r="I65" s="176"/>
      <c r="J65" s="177">
        <f>J431</f>
        <v>0</v>
      </c>
      <c r="K65" s="174"/>
      <c r="L65" s="17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3"/>
      <c r="C66" s="174"/>
      <c r="D66" s="175" t="s">
        <v>124</v>
      </c>
      <c r="E66" s="176"/>
      <c r="F66" s="176"/>
      <c r="G66" s="176"/>
      <c r="H66" s="176"/>
      <c r="I66" s="176"/>
      <c r="J66" s="177">
        <f>J477</f>
        <v>0</v>
      </c>
      <c r="K66" s="174"/>
      <c r="L66" s="178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2" customFormat="1" ht="21.84" customHeight="1">
      <c r="A67" s="40"/>
      <c r="B67" s="41"/>
      <c r="C67" s="42"/>
      <c r="D67" s="42"/>
      <c r="E67" s="42"/>
      <c r="F67" s="42"/>
      <c r="G67" s="42"/>
      <c r="H67" s="42"/>
      <c r="I67" s="42"/>
      <c r="J67" s="42"/>
      <c r="K67" s="42"/>
      <c r="L67" s="136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</row>
    <row r="68" s="2" customFormat="1" ht="6.96" customHeight="1">
      <c r="A68" s="40"/>
      <c r="B68" s="61"/>
      <c r="C68" s="62"/>
      <c r="D68" s="62"/>
      <c r="E68" s="62"/>
      <c r="F68" s="62"/>
      <c r="G68" s="62"/>
      <c r="H68" s="62"/>
      <c r="I68" s="62"/>
      <c r="J68" s="62"/>
      <c r="K68" s="62"/>
      <c r="L68" s="136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</row>
    <row r="72" s="2" customFormat="1" ht="6.96" customHeight="1">
      <c r="A72" s="40"/>
      <c r="B72" s="63"/>
      <c r="C72" s="64"/>
      <c r="D72" s="64"/>
      <c r="E72" s="64"/>
      <c r="F72" s="64"/>
      <c r="G72" s="64"/>
      <c r="H72" s="64"/>
      <c r="I72" s="64"/>
      <c r="J72" s="64"/>
      <c r="K72" s="64"/>
      <c r="L72" s="13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24.96" customHeight="1">
      <c r="A73" s="40"/>
      <c r="B73" s="41"/>
      <c r="C73" s="25" t="s">
        <v>125</v>
      </c>
      <c r="D73" s="42"/>
      <c r="E73" s="42"/>
      <c r="F73" s="42"/>
      <c r="G73" s="42"/>
      <c r="H73" s="42"/>
      <c r="I73" s="42"/>
      <c r="J73" s="42"/>
      <c r="K73" s="42"/>
      <c r="L73" s="13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6.96" customHeight="1">
      <c r="A74" s="40"/>
      <c r="B74" s="41"/>
      <c r="C74" s="42"/>
      <c r="D74" s="42"/>
      <c r="E74" s="42"/>
      <c r="F74" s="42"/>
      <c r="G74" s="42"/>
      <c r="H74" s="42"/>
      <c r="I74" s="42"/>
      <c r="J74" s="42"/>
      <c r="K74" s="42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2" customHeight="1">
      <c r="A75" s="40"/>
      <c r="B75" s="41"/>
      <c r="C75" s="34" t="s">
        <v>16</v>
      </c>
      <c r="D75" s="42"/>
      <c r="E75" s="42"/>
      <c r="F75" s="42"/>
      <c r="G75" s="42"/>
      <c r="H75" s="42"/>
      <c r="I75" s="42"/>
      <c r="J75" s="42"/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6.5" customHeight="1">
      <c r="A76" s="40"/>
      <c r="B76" s="41"/>
      <c r="C76" s="42"/>
      <c r="D76" s="42"/>
      <c r="E76" s="162" t="str">
        <f>E7</f>
        <v>Realizace společných zařízení, k.ú. Klášterec nad Orlicí</v>
      </c>
      <c r="F76" s="34"/>
      <c r="G76" s="34"/>
      <c r="H76" s="34"/>
      <c r="I76" s="42"/>
      <c r="J76" s="42"/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2" customHeight="1">
      <c r="A77" s="40"/>
      <c r="B77" s="41"/>
      <c r="C77" s="34" t="s">
        <v>112</v>
      </c>
      <c r="D77" s="42"/>
      <c r="E77" s="42"/>
      <c r="F77" s="42"/>
      <c r="G77" s="42"/>
      <c r="H77" s="42"/>
      <c r="I77" s="42"/>
      <c r="J77" s="42"/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6.5" customHeight="1">
      <c r="A78" s="40"/>
      <c r="B78" s="41"/>
      <c r="C78" s="42"/>
      <c r="D78" s="42"/>
      <c r="E78" s="71" t="str">
        <f>E9</f>
        <v>SO 101 - Polní cesta C 35, typ A - v části Zadní Dvůr</v>
      </c>
      <c r="F78" s="42"/>
      <c r="G78" s="42"/>
      <c r="H78" s="42"/>
      <c r="I78" s="42"/>
      <c r="J78" s="42"/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6.96" customHeight="1">
      <c r="A79" s="40"/>
      <c r="B79" s="41"/>
      <c r="C79" s="42"/>
      <c r="D79" s="42"/>
      <c r="E79" s="42"/>
      <c r="F79" s="42"/>
      <c r="G79" s="42"/>
      <c r="H79" s="42"/>
      <c r="I79" s="42"/>
      <c r="J79" s="42"/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2" customHeight="1">
      <c r="A80" s="40"/>
      <c r="B80" s="41"/>
      <c r="C80" s="34" t="s">
        <v>22</v>
      </c>
      <c r="D80" s="42"/>
      <c r="E80" s="42"/>
      <c r="F80" s="29" t="str">
        <f>F12</f>
        <v>Klášterec nad Orlicí</v>
      </c>
      <c r="G80" s="42"/>
      <c r="H80" s="42"/>
      <c r="I80" s="34" t="s">
        <v>24</v>
      </c>
      <c r="J80" s="74" t="str">
        <f>IF(J12="","",J12)</f>
        <v>25. 12. 2020</v>
      </c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6.96" customHeight="1">
      <c r="A81" s="40"/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13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40.05" customHeight="1">
      <c r="A82" s="40"/>
      <c r="B82" s="41"/>
      <c r="C82" s="34" t="s">
        <v>26</v>
      </c>
      <c r="D82" s="42"/>
      <c r="E82" s="42"/>
      <c r="F82" s="29" t="str">
        <f>E15</f>
        <v>ČR, Státní pozemkový úřad pro Pardubický kraj</v>
      </c>
      <c r="G82" s="42"/>
      <c r="H82" s="42"/>
      <c r="I82" s="34" t="s">
        <v>34</v>
      </c>
      <c r="J82" s="38" t="str">
        <f>E21</f>
        <v>PK Adamec, s.r.o., Komenského 42, 56151 Letohrad</v>
      </c>
      <c r="K82" s="42"/>
      <c r="L82" s="13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25.65" customHeight="1">
      <c r="A83" s="40"/>
      <c r="B83" s="41"/>
      <c r="C83" s="34" t="s">
        <v>32</v>
      </c>
      <c r="D83" s="42"/>
      <c r="E83" s="42"/>
      <c r="F83" s="29" t="str">
        <f>IF(E18="","",E18)</f>
        <v>Vyplň údaj</v>
      </c>
      <c r="G83" s="42"/>
      <c r="H83" s="42"/>
      <c r="I83" s="34" t="s">
        <v>38</v>
      </c>
      <c r="J83" s="38" t="str">
        <f>E24</f>
        <v>Adamec Jiří, tel. 608 878 955</v>
      </c>
      <c r="K83" s="42"/>
      <c r="L83" s="13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0.32" customHeight="1">
      <c r="A84" s="40"/>
      <c r="B84" s="41"/>
      <c r="C84" s="42"/>
      <c r="D84" s="42"/>
      <c r="E84" s="42"/>
      <c r="F84" s="42"/>
      <c r="G84" s="42"/>
      <c r="H84" s="42"/>
      <c r="I84" s="42"/>
      <c r="J84" s="42"/>
      <c r="K84" s="42"/>
      <c r="L84" s="13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11" customFormat="1" ht="29.28" customHeight="1">
      <c r="A85" s="179"/>
      <c r="B85" s="180"/>
      <c r="C85" s="181" t="s">
        <v>126</v>
      </c>
      <c r="D85" s="182" t="s">
        <v>61</v>
      </c>
      <c r="E85" s="182" t="s">
        <v>57</v>
      </c>
      <c r="F85" s="182" t="s">
        <v>58</v>
      </c>
      <c r="G85" s="182" t="s">
        <v>127</v>
      </c>
      <c r="H85" s="182" t="s">
        <v>128</v>
      </c>
      <c r="I85" s="182" t="s">
        <v>129</v>
      </c>
      <c r="J85" s="182" t="s">
        <v>116</v>
      </c>
      <c r="K85" s="183" t="s">
        <v>130</v>
      </c>
      <c r="L85" s="184"/>
      <c r="M85" s="94" t="s">
        <v>31</v>
      </c>
      <c r="N85" s="95" t="s">
        <v>46</v>
      </c>
      <c r="O85" s="95" t="s">
        <v>131</v>
      </c>
      <c r="P85" s="95" t="s">
        <v>132</v>
      </c>
      <c r="Q85" s="95" t="s">
        <v>133</v>
      </c>
      <c r="R85" s="95" t="s">
        <v>134</v>
      </c>
      <c r="S85" s="95" t="s">
        <v>135</v>
      </c>
      <c r="T85" s="96" t="s">
        <v>136</v>
      </c>
      <c r="U85" s="179"/>
      <c r="V85" s="179"/>
      <c r="W85" s="179"/>
      <c r="X85" s="179"/>
      <c r="Y85" s="179"/>
      <c r="Z85" s="179"/>
      <c r="AA85" s="179"/>
      <c r="AB85" s="179"/>
      <c r="AC85" s="179"/>
      <c r="AD85" s="179"/>
      <c r="AE85" s="179"/>
    </row>
    <row r="86" s="2" customFormat="1" ht="22.8" customHeight="1">
      <c r="A86" s="40"/>
      <c r="B86" s="41"/>
      <c r="C86" s="101" t="s">
        <v>137</v>
      </c>
      <c r="D86" s="42"/>
      <c r="E86" s="42"/>
      <c r="F86" s="42"/>
      <c r="G86" s="42"/>
      <c r="H86" s="42"/>
      <c r="I86" s="42"/>
      <c r="J86" s="185">
        <f>BK86</f>
        <v>0</v>
      </c>
      <c r="K86" s="42"/>
      <c r="L86" s="46"/>
      <c r="M86" s="97"/>
      <c r="N86" s="186"/>
      <c r="O86" s="98"/>
      <c r="P86" s="187">
        <f>P87</f>
        <v>0</v>
      </c>
      <c r="Q86" s="98"/>
      <c r="R86" s="187">
        <f>R87</f>
        <v>3435.1432773000006</v>
      </c>
      <c r="S86" s="98"/>
      <c r="T86" s="188">
        <f>T87</f>
        <v>4.5099999999999998</v>
      </c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T86" s="19" t="s">
        <v>75</v>
      </c>
      <c r="AU86" s="19" t="s">
        <v>117</v>
      </c>
      <c r="BK86" s="189">
        <f>BK87</f>
        <v>0</v>
      </c>
    </row>
    <row r="87" s="12" customFormat="1" ht="25.92" customHeight="1">
      <c r="A87" s="12"/>
      <c r="B87" s="190"/>
      <c r="C87" s="191"/>
      <c r="D87" s="192" t="s">
        <v>75</v>
      </c>
      <c r="E87" s="193" t="s">
        <v>138</v>
      </c>
      <c r="F87" s="193" t="s">
        <v>139</v>
      </c>
      <c r="G87" s="191"/>
      <c r="H87" s="191"/>
      <c r="I87" s="194"/>
      <c r="J87" s="195">
        <f>BK87</f>
        <v>0</v>
      </c>
      <c r="K87" s="191"/>
      <c r="L87" s="196"/>
      <c r="M87" s="197"/>
      <c r="N87" s="198"/>
      <c r="O87" s="198"/>
      <c r="P87" s="199">
        <f>P88+P407+P410+P431+P477</f>
        <v>0</v>
      </c>
      <c r="Q87" s="198"/>
      <c r="R87" s="199">
        <f>R88+R407+R410+R431+R477</f>
        <v>3435.1432773000006</v>
      </c>
      <c r="S87" s="198"/>
      <c r="T87" s="200">
        <f>T88+T407+T410+T431+T477</f>
        <v>4.5099999999999998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01" t="s">
        <v>84</v>
      </c>
      <c r="AT87" s="202" t="s">
        <v>75</v>
      </c>
      <c r="AU87" s="202" t="s">
        <v>76</v>
      </c>
      <c r="AY87" s="201" t="s">
        <v>140</v>
      </c>
      <c r="BK87" s="203">
        <f>BK88+BK407+BK410+BK431+BK477</f>
        <v>0</v>
      </c>
    </row>
    <row r="88" s="12" customFormat="1" ht="22.8" customHeight="1">
      <c r="A88" s="12"/>
      <c r="B88" s="190"/>
      <c r="C88" s="191"/>
      <c r="D88" s="192" t="s">
        <v>75</v>
      </c>
      <c r="E88" s="204" t="s">
        <v>84</v>
      </c>
      <c r="F88" s="204" t="s">
        <v>141</v>
      </c>
      <c r="G88" s="191"/>
      <c r="H88" s="191"/>
      <c r="I88" s="194"/>
      <c r="J88" s="205">
        <f>BK88</f>
        <v>0</v>
      </c>
      <c r="K88" s="191"/>
      <c r="L88" s="196"/>
      <c r="M88" s="197"/>
      <c r="N88" s="198"/>
      <c r="O88" s="198"/>
      <c r="P88" s="199">
        <f>P89+SUM(P90:P334)</f>
        <v>0</v>
      </c>
      <c r="Q88" s="198"/>
      <c r="R88" s="199">
        <f>R89+SUM(R90:R334)</f>
        <v>2911.0795136000002</v>
      </c>
      <c r="S88" s="198"/>
      <c r="T88" s="200">
        <f>T89+SUM(T90:T334)</f>
        <v>0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01" t="s">
        <v>84</v>
      </c>
      <c r="AT88" s="202" t="s">
        <v>75</v>
      </c>
      <c r="AU88" s="202" t="s">
        <v>84</v>
      </c>
      <c r="AY88" s="201" t="s">
        <v>140</v>
      </c>
      <c r="BK88" s="203">
        <f>BK89+SUM(BK90:BK334)</f>
        <v>0</v>
      </c>
    </row>
    <row r="89" s="2" customFormat="1" ht="16.5" customHeight="1">
      <c r="A89" s="40"/>
      <c r="B89" s="41"/>
      <c r="C89" s="206" t="s">
        <v>84</v>
      </c>
      <c r="D89" s="206" t="s">
        <v>142</v>
      </c>
      <c r="E89" s="207" t="s">
        <v>143</v>
      </c>
      <c r="F89" s="208" t="s">
        <v>144</v>
      </c>
      <c r="G89" s="209" t="s">
        <v>145</v>
      </c>
      <c r="H89" s="210">
        <v>501.08300000000003</v>
      </c>
      <c r="I89" s="211"/>
      <c r="J89" s="212">
        <f>ROUND(I89*H89,2)</f>
        <v>0</v>
      </c>
      <c r="K89" s="208" t="s">
        <v>146</v>
      </c>
      <c r="L89" s="46"/>
      <c r="M89" s="213" t="s">
        <v>31</v>
      </c>
      <c r="N89" s="214" t="s">
        <v>47</v>
      </c>
      <c r="O89" s="86"/>
      <c r="P89" s="215">
        <f>O89*H89</f>
        <v>0</v>
      </c>
      <c r="Q89" s="215">
        <v>0</v>
      </c>
      <c r="R89" s="215">
        <f>Q89*H89</f>
        <v>0</v>
      </c>
      <c r="S89" s="215">
        <v>0</v>
      </c>
      <c r="T89" s="216">
        <f>S89*H89</f>
        <v>0</v>
      </c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R89" s="217" t="s">
        <v>147</v>
      </c>
      <c r="AT89" s="217" t="s">
        <v>142</v>
      </c>
      <c r="AU89" s="217" t="s">
        <v>86</v>
      </c>
      <c r="AY89" s="19" t="s">
        <v>140</v>
      </c>
      <c r="BE89" s="218">
        <f>IF(N89="základní",J89,0)</f>
        <v>0</v>
      </c>
      <c r="BF89" s="218">
        <f>IF(N89="snížená",J89,0)</f>
        <v>0</v>
      </c>
      <c r="BG89" s="218">
        <f>IF(N89="zákl. přenesená",J89,0)</f>
        <v>0</v>
      </c>
      <c r="BH89" s="218">
        <f>IF(N89="sníž. přenesená",J89,0)</f>
        <v>0</v>
      </c>
      <c r="BI89" s="218">
        <f>IF(N89="nulová",J89,0)</f>
        <v>0</v>
      </c>
      <c r="BJ89" s="19" t="s">
        <v>84</v>
      </c>
      <c r="BK89" s="218">
        <f>ROUND(I89*H89,2)</f>
        <v>0</v>
      </c>
      <c r="BL89" s="19" t="s">
        <v>147</v>
      </c>
      <c r="BM89" s="217" t="s">
        <v>148</v>
      </c>
    </row>
    <row r="90" s="13" customFormat="1">
      <c r="A90" s="13"/>
      <c r="B90" s="219"/>
      <c r="C90" s="220"/>
      <c r="D90" s="221" t="s">
        <v>149</v>
      </c>
      <c r="E90" s="222" t="s">
        <v>31</v>
      </c>
      <c r="F90" s="223" t="s">
        <v>150</v>
      </c>
      <c r="G90" s="220"/>
      <c r="H90" s="222" t="s">
        <v>31</v>
      </c>
      <c r="I90" s="224"/>
      <c r="J90" s="220"/>
      <c r="K90" s="220"/>
      <c r="L90" s="225"/>
      <c r="M90" s="226"/>
      <c r="N90" s="227"/>
      <c r="O90" s="227"/>
      <c r="P90" s="227"/>
      <c r="Q90" s="227"/>
      <c r="R90" s="227"/>
      <c r="S90" s="227"/>
      <c r="T90" s="228"/>
      <c r="U90" s="13"/>
      <c r="V90" s="13"/>
      <c r="W90" s="13"/>
      <c r="X90" s="13"/>
      <c r="Y90" s="13"/>
      <c r="Z90" s="13"/>
      <c r="AA90" s="13"/>
      <c r="AB90" s="13"/>
      <c r="AC90" s="13"/>
      <c r="AD90" s="13"/>
      <c r="AE90" s="13"/>
      <c r="AT90" s="229" t="s">
        <v>149</v>
      </c>
      <c r="AU90" s="229" t="s">
        <v>86</v>
      </c>
      <c r="AV90" s="13" t="s">
        <v>84</v>
      </c>
      <c r="AW90" s="13" t="s">
        <v>37</v>
      </c>
      <c r="AX90" s="13" t="s">
        <v>76</v>
      </c>
      <c r="AY90" s="229" t="s">
        <v>140</v>
      </c>
    </row>
    <row r="91" s="14" customFormat="1">
      <c r="A91" s="14"/>
      <c r="B91" s="230"/>
      <c r="C91" s="231"/>
      <c r="D91" s="221" t="s">
        <v>149</v>
      </c>
      <c r="E91" s="232" t="s">
        <v>31</v>
      </c>
      <c r="F91" s="233" t="s">
        <v>151</v>
      </c>
      <c r="G91" s="231"/>
      <c r="H91" s="234">
        <v>2.625</v>
      </c>
      <c r="I91" s="235"/>
      <c r="J91" s="231"/>
      <c r="K91" s="231"/>
      <c r="L91" s="236"/>
      <c r="M91" s="237"/>
      <c r="N91" s="238"/>
      <c r="O91" s="238"/>
      <c r="P91" s="238"/>
      <c r="Q91" s="238"/>
      <c r="R91" s="238"/>
      <c r="S91" s="238"/>
      <c r="T91" s="239"/>
      <c r="U91" s="14"/>
      <c r="V91" s="14"/>
      <c r="W91" s="14"/>
      <c r="X91" s="14"/>
      <c r="Y91" s="14"/>
      <c r="Z91" s="14"/>
      <c r="AA91" s="14"/>
      <c r="AB91" s="14"/>
      <c r="AC91" s="14"/>
      <c r="AD91" s="14"/>
      <c r="AE91" s="14"/>
      <c r="AT91" s="240" t="s">
        <v>149</v>
      </c>
      <c r="AU91" s="240" t="s">
        <v>86</v>
      </c>
      <c r="AV91" s="14" t="s">
        <v>86</v>
      </c>
      <c r="AW91" s="14" t="s">
        <v>37</v>
      </c>
      <c r="AX91" s="14" t="s">
        <v>76</v>
      </c>
      <c r="AY91" s="240" t="s">
        <v>140</v>
      </c>
    </row>
    <row r="92" s="14" customFormat="1">
      <c r="A92" s="14"/>
      <c r="B92" s="230"/>
      <c r="C92" s="231"/>
      <c r="D92" s="221" t="s">
        <v>149</v>
      </c>
      <c r="E92" s="232" t="s">
        <v>31</v>
      </c>
      <c r="F92" s="233" t="s">
        <v>152</v>
      </c>
      <c r="G92" s="231"/>
      <c r="H92" s="234">
        <v>5.25</v>
      </c>
      <c r="I92" s="235"/>
      <c r="J92" s="231"/>
      <c r="K92" s="231"/>
      <c r="L92" s="236"/>
      <c r="M92" s="237"/>
      <c r="N92" s="238"/>
      <c r="O92" s="238"/>
      <c r="P92" s="238"/>
      <c r="Q92" s="238"/>
      <c r="R92" s="238"/>
      <c r="S92" s="238"/>
      <c r="T92" s="239"/>
      <c r="U92" s="14"/>
      <c r="V92" s="14"/>
      <c r="W92" s="14"/>
      <c r="X92" s="14"/>
      <c r="Y92" s="14"/>
      <c r="Z92" s="14"/>
      <c r="AA92" s="14"/>
      <c r="AB92" s="14"/>
      <c r="AC92" s="14"/>
      <c r="AD92" s="14"/>
      <c r="AE92" s="14"/>
      <c r="AT92" s="240" t="s">
        <v>149</v>
      </c>
      <c r="AU92" s="240" t="s">
        <v>86</v>
      </c>
      <c r="AV92" s="14" t="s">
        <v>86</v>
      </c>
      <c r="AW92" s="14" t="s">
        <v>37</v>
      </c>
      <c r="AX92" s="14" t="s">
        <v>76</v>
      </c>
      <c r="AY92" s="240" t="s">
        <v>140</v>
      </c>
    </row>
    <row r="93" s="14" customFormat="1">
      <c r="A93" s="14"/>
      <c r="B93" s="230"/>
      <c r="C93" s="231"/>
      <c r="D93" s="221" t="s">
        <v>149</v>
      </c>
      <c r="E93" s="232" t="s">
        <v>31</v>
      </c>
      <c r="F93" s="233" t="s">
        <v>153</v>
      </c>
      <c r="G93" s="231"/>
      <c r="H93" s="234">
        <v>7.5</v>
      </c>
      <c r="I93" s="235"/>
      <c r="J93" s="231"/>
      <c r="K93" s="231"/>
      <c r="L93" s="236"/>
      <c r="M93" s="237"/>
      <c r="N93" s="238"/>
      <c r="O93" s="238"/>
      <c r="P93" s="238"/>
      <c r="Q93" s="238"/>
      <c r="R93" s="238"/>
      <c r="S93" s="238"/>
      <c r="T93" s="239"/>
      <c r="U93" s="14"/>
      <c r="V93" s="14"/>
      <c r="W93" s="14"/>
      <c r="X93" s="14"/>
      <c r="Y93" s="14"/>
      <c r="Z93" s="14"/>
      <c r="AA93" s="14"/>
      <c r="AB93" s="14"/>
      <c r="AC93" s="14"/>
      <c r="AD93" s="14"/>
      <c r="AE93" s="14"/>
      <c r="AT93" s="240" t="s">
        <v>149</v>
      </c>
      <c r="AU93" s="240" t="s">
        <v>86</v>
      </c>
      <c r="AV93" s="14" t="s">
        <v>86</v>
      </c>
      <c r="AW93" s="14" t="s">
        <v>37</v>
      </c>
      <c r="AX93" s="14" t="s">
        <v>76</v>
      </c>
      <c r="AY93" s="240" t="s">
        <v>140</v>
      </c>
    </row>
    <row r="94" s="14" customFormat="1">
      <c r="A94" s="14"/>
      <c r="B94" s="230"/>
      <c r="C94" s="231"/>
      <c r="D94" s="221" t="s">
        <v>149</v>
      </c>
      <c r="E94" s="232" t="s">
        <v>31</v>
      </c>
      <c r="F94" s="233" t="s">
        <v>154</v>
      </c>
      <c r="G94" s="231"/>
      <c r="H94" s="234">
        <v>4.875</v>
      </c>
      <c r="I94" s="235"/>
      <c r="J94" s="231"/>
      <c r="K94" s="231"/>
      <c r="L94" s="236"/>
      <c r="M94" s="237"/>
      <c r="N94" s="238"/>
      <c r="O94" s="238"/>
      <c r="P94" s="238"/>
      <c r="Q94" s="238"/>
      <c r="R94" s="238"/>
      <c r="S94" s="238"/>
      <c r="T94" s="239"/>
      <c r="U94" s="14"/>
      <c r="V94" s="14"/>
      <c r="W94" s="14"/>
      <c r="X94" s="14"/>
      <c r="Y94" s="14"/>
      <c r="Z94" s="14"/>
      <c r="AA94" s="14"/>
      <c r="AB94" s="14"/>
      <c r="AC94" s="14"/>
      <c r="AD94" s="14"/>
      <c r="AE94" s="14"/>
      <c r="AT94" s="240" t="s">
        <v>149</v>
      </c>
      <c r="AU94" s="240" t="s">
        <v>86</v>
      </c>
      <c r="AV94" s="14" t="s">
        <v>86</v>
      </c>
      <c r="AW94" s="14" t="s">
        <v>37</v>
      </c>
      <c r="AX94" s="14" t="s">
        <v>76</v>
      </c>
      <c r="AY94" s="240" t="s">
        <v>140</v>
      </c>
    </row>
    <row r="95" s="14" customFormat="1">
      <c r="A95" s="14"/>
      <c r="B95" s="230"/>
      <c r="C95" s="231"/>
      <c r="D95" s="221" t="s">
        <v>149</v>
      </c>
      <c r="E95" s="232" t="s">
        <v>31</v>
      </c>
      <c r="F95" s="233" t="s">
        <v>155</v>
      </c>
      <c r="G95" s="231"/>
      <c r="H95" s="234">
        <v>6.75</v>
      </c>
      <c r="I95" s="235"/>
      <c r="J95" s="231"/>
      <c r="K95" s="231"/>
      <c r="L95" s="236"/>
      <c r="M95" s="237"/>
      <c r="N95" s="238"/>
      <c r="O95" s="238"/>
      <c r="P95" s="238"/>
      <c r="Q95" s="238"/>
      <c r="R95" s="238"/>
      <c r="S95" s="238"/>
      <c r="T95" s="239"/>
      <c r="U95" s="14"/>
      <c r="V95" s="14"/>
      <c r="W95" s="14"/>
      <c r="X95" s="14"/>
      <c r="Y95" s="14"/>
      <c r="Z95" s="14"/>
      <c r="AA95" s="14"/>
      <c r="AB95" s="14"/>
      <c r="AC95" s="14"/>
      <c r="AD95" s="14"/>
      <c r="AE95" s="14"/>
      <c r="AT95" s="240" t="s">
        <v>149</v>
      </c>
      <c r="AU95" s="240" t="s">
        <v>86</v>
      </c>
      <c r="AV95" s="14" t="s">
        <v>86</v>
      </c>
      <c r="AW95" s="14" t="s">
        <v>37</v>
      </c>
      <c r="AX95" s="14" t="s">
        <v>76</v>
      </c>
      <c r="AY95" s="240" t="s">
        <v>140</v>
      </c>
    </row>
    <row r="96" s="14" customFormat="1">
      <c r="A96" s="14"/>
      <c r="B96" s="230"/>
      <c r="C96" s="231"/>
      <c r="D96" s="221" t="s">
        <v>149</v>
      </c>
      <c r="E96" s="232" t="s">
        <v>31</v>
      </c>
      <c r="F96" s="233" t="s">
        <v>156</v>
      </c>
      <c r="G96" s="231"/>
      <c r="H96" s="234">
        <v>6</v>
      </c>
      <c r="I96" s="235"/>
      <c r="J96" s="231"/>
      <c r="K96" s="231"/>
      <c r="L96" s="236"/>
      <c r="M96" s="237"/>
      <c r="N96" s="238"/>
      <c r="O96" s="238"/>
      <c r="P96" s="238"/>
      <c r="Q96" s="238"/>
      <c r="R96" s="238"/>
      <c r="S96" s="238"/>
      <c r="T96" s="239"/>
      <c r="U96" s="14"/>
      <c r="V96" s="14"/>
      <c r="W96" s="14"/>
      <c r="X96" s="14"/>
      <c r="Y96" s="14"/>
      <c r="Z96" s="14"/>
      <c r="AA96" s="14"/>
      <c r="AB96" s="14"/>
      <c r="AC96" s="14"/>
      <c r="AD96" s="14"/>
      <c r="AE96" s="14"/>
      <c r="AT96" s="240" t="s">
        <v>149</v>
      </c>
      <c r="AU96" s="240" t="s">
        <v>86</v>
      </c>
      <c r="AV96" s="14" t="s">
        <v>86</v>
      </c>
      <c r="AW96" s="14" t="s">
        <v>37</v>
      </c>
      <c r="AX96" s="14" t="s">
        <v>76</v>
      </c>
      <c r="AY96" s="240" t="s">
        <v>140</v>
      </c>
    </row>
    <row r="97" s="14" customFormat="1">
      <c r="A97" s="14"/>
      <c r="B97" s="230"/>
      <c r="C97" s="231"/>
      <c r="D97" s="221" t="s">
        <v>149</v>
      </c>
      <c r="E97" s="232" t="s">
        <v>31</v>
      </c>
      <c r="F97" s="233" t="s">
        <v>157</v>
      </c>
      <c r="G97" s="231"/>
      <c r="H97" s="234">
        <v>7.5</v>
      </c>
      <c r="I97" s="235"/>
      <c r="J97" s="231"/>
      <c r="K97" s="231"/>
      <c r="L97" s="236"/>
      <c r="M97" s="237"/>
      <c r="N97" s="238"/>
      <c r="O97" s="238"/>
      <c r="P97" s="238"/>
      <c r="Q97" s="238"/>
      <c r="R97" s="238"/>
      <c r="S97" s="238"/>
      <c r="T97" s="239"/>
      <c r="U97" s="14"/>
      <c r="V97" s="14"/>
      <c r="W97" s="14"/>
      <c r="X97" s="14"/>
      <c r="Y97" s="14"/>
      <c r="Z97" s="14"/>
      <c r="AA97" s="14"/>
      <c r="AB97" s="14"/>
      <c r="AC97" s="14"/>
      <c r="AD97" s="14"/>
      <c r="AE97" s="14"/>
      <c r="AT97" s="240" t="s">
        <v>149</v>
      </c>
      <c r="AU97" s="240" t="s">
        <v>86</v>
      </c>
      <c r="AV97" s="14" t="s">
        <v>86</v>
      </c>
      <c r="AW97" s="14" t="s">
        <v>37</v>
      </c>
      <c r="AX97" s="14" t="s">
        <v>76</v>
      </c>
      <c r="AY97" s="240" t="s">
        <v>140</v>
      </c>
    </row>
    <row r="98" s="14" customFormat="1">
      <c r="A98" s="14"/>
      <c r="B98" s="230"/>
      <c r="C98" s="231"/>
      <c r="D98" s="221" t="s">
        <v>149</v>
      </c>
      <c r="E98" s="232" t="s">
        <v>31</v>
      </c>
      <c r="F98" s="233" t="s">
        <v>158</v>
      </c>
      <c r="G98" s="231"/>
      <c r="H98" s="234">
        <v>8.25</v>
      </c>
      <c r="I98" s="235"/>
      <c r="J98" s="231"/>
      <c r="K98" s="231"/>
      <c r="L98" s="236"/>
      <c r="M98" s="237"/>
      <c r="N98" s="238"/>
      <c r="O98" s="238"/>
      <c r="P98" s="238"/>
      <c r="Q98" s="238"/>
      <c r="R98" s="238"/>
      <c r="S98" s="238"/>
      <c r="T98" s="239"/>
      <c r="U98" s="14"/>
      <c r="V98" s="14"/>
      <c r="W98" s="14"/>
      <c r="X98" s="14"/>
      <c r="Y98" s="14"/>
      <c r="Z98" s="14"/>
      <c r="AA98" s="14"/>
      <c r="AB98" s="14"/>
      <c r="AC98" s="14"/>
      <c r="AD98" s="14"/>
      <c r="AE98" s="14"/>
      <c r="AT98" s="240" t="s">
        <v>149</v>
      </c>
      <c r="AU98" s="240" t="s">
        <v>86</v>
      </c>
      <c r="AV98" s="14" t="s">
        <v>86</v>
      </c>
      <c r="AW98" s="14" t="s">
        <v>37</v>
      </c>
      <c r="AX98" s="14" t="s">
        <v>76</v>
      </c>
      <c r="AY98" s="240" t="s">
        <v>140</v>
      </c>
    </row>
    <row r="99" s="14" customFormat="1">
      <c r="A99" s="14"/>
      <c r="B99" s="230"/>
      <c r="C99" s="231"/>
      <c r="D99" s="221" t="s">
        <v>149</v>
      </c>
      <c r="E99" s="232" t="s">
        <v>31</v>
      </c>
      <c r="F99" s="233" t="s">
        <v>159</v>
      </c>
      <c r="G99" s="231"/>
      <c r="H99" s="234">
        <v>5.625</v>
      </c>
      <c r="I99" s="235"/>
      <c r="J99" s="231"/>
      <c r="K99" s="231"/>
      <c r="L99" s="236"/>
      <c r="M99" s="237"/>
      <c r="N99" s="238"/>
      <c r="O99" s="238"/>
      <c r="P99" s="238"/>
      <c r="Q99" s="238"/>
      <c r="R99" s="238"/>
      <c r="S99" s="238"/>
      <c r="T99" s="239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  <c r="AT99" s="240" t="s">
        <v>149</v>
      </c>
      <c r="AU99" s="240" t="s">
        <v>86</v>
      </c>
      <c r="AV99" s="14" t="s">
        <v>86</v>
      </c>
      <c r="AW99" s="14" t="s">
        <v>37</v>
      </c>
      <c r="AX99" s="14" t="s">
        <v>76</v>
      </c>
      <c r="AY99" s="240" t="s">
        <v>140</v>
      </c>
    </row>
    <row r="100" s="14" customFormat="1">
      <c r="A100" s="14"/>
      <c r="B100" s="230"/>
      <c r="C100" s="231"/>
      <c r="D100" s="221" t="s">
        <v>149</v>
      </c>
      <c r="E100" s="232" t="s">
        <v>31</v>
      </c>
      <c r="F100" s="233" t="s">
        <v>160</v>
      </c>
      <c r="G100" s="231"/>
      <c r="H100" s="234">
        <v>5.0629999999999997</v>
      </c>
      <c r="I100" s="235"/>
      <c r="J100" s="231"/>
      <c r="K100" s="231"/>
      <c r="L100" s="236"/>
      <c r="M100" s="237"/>
      <c r="N100" s="238"/>
      <c r="O100" s="238"/>
      <c r="P100" s="238"/>
      <c r="Q100" s="238"/>
      <c r="R100" s="238"/>
      <c r="S100" s="238"/>
      <c r="T100" s="239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T100" s="240" t="s">
        <v>149</v>
      </c>
      <c r="AU100" s="240" t="s">
        <v>86</v>
      </c>
      <c r="AV100" s="14" t="s">
        <v>86</v>
      </c>
      <c r="AW100" s="14" t="s">
        <v>37</v>
      </c>
      <c r="AX100" s="14" t="s">
        <v>76</v>
      </c>
      <c r="AY100" s="240" t="s">
        <v>140</v>
      </c>
    </row>
    <row r="101" s="14" customFormat="1">
      <c r="A101" s="14"/>
      <c r="B101" s="230"/>
      <c r="C101" s="231"/>
      <c r="D101" s="221" t="s">
        <v>149</v>
      </c>
      <c r="E101" s="232" t="s">
        <v>31</v>
      </c>
      <c r="F101" s="233" t="s">
        <v>161</v>
      </c>
      <c r="G101" s="231"/>
      <c r="H101" s="234">
        <v>15.188000000000001</v>
      </c>
      <c r="I101" s="235"/>
      <c r="J101" s="231"/>
      <c r="K101" s="231"/>
      <c r="L101" s="236"/>
      <c r="M101" s="237"/>
      <c r="N101" s="238"/>
      <c r="O101" s="238"/>
      <c r="P101" s="238"/>
      <c r="Q101" s="238"/>
      <c r="R101" s="238"/>
      <c r="S101" s="238"/>
      <c r="T101" s="239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T101" s="240" t="s">
        <v>149</v>
      </c>
      <c r="AU101" s="240" t="s">
        <v>86</v>
      </c>
      <c r="AV101" s="14" t="s">
        <v>86</v>
      </c>
      <c r="AW101" s="14" t="s">
        <v>37</v>
      </c>
      <c r="AX101" s="14" t="s">
        <v>76</v>
      </c>
      <c r="AY101" s="240" t="s">
        <v>140</v>
      </c>
    </row>
    <row r="102" s="14" customFormat="1">
      <c r="A102" s="14"/>
      <c r="B102" s="230"/>
      <c r="C102" s="231"/>
      <c r="D102" s="221" t="s">
        <v>149</v>
      </c>
      <c r="E102" s="232" t="s">
        <v>31</v>
      </c>
      <c r="F102" s="233" t="s">
        <v>162</v>
      </c>
      <c r="G102" s="231"/>
      <c r="H102" s="234">
        <v>6.75</v>
      </c>
      <c r="I102" s="235"/>
      <c r="J102" s="231"/>
      <c r="K102" s="231"/>
      <c r="L102" s="236"/>
      <c r="M102" s="237"/>
      <c r="N102" s="238"/>
      <c r="O102" s="238"/>
      <c r="P102" s="238"/>
      <c r="Q102" s="238"/>
      <c r="R102" s="238"/>
      <c r="S102" s="238"/>
      <c r="T102" s="239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T102" s="240" t="s">
        <v>149</v>
      </c>
      <c r="AU102" s="240" t="s">
        <v>86</v>
      </c>
      <c r="AV102" s="14" t="s">
        <v>86</v>
      </c>
      <c r="AW102" s="14" t="s">
        <v>37</v>
      </c>
      <c r="AX102" s="14" t="s">
        <v>76</v>
      </c>
      <c r="AY102" s="240" t="s">
        <v>140</v>
      </c>
    </row>
    <row r="103" s="14" customFormat="1">
      <c r="A103" s="14"/>
      <c r="B103" s="230"/>
      <c r="C103" s="231"/>
      <c r="D103" s="221" t="s">
        <v>149</v>
      </c>
      <c r="E103" s="232" t="s">
        <v>31</v>
      </c>
      <c r="F103" s="233" t="s">
        <v>163</v>
      </c>
      <c r="G103" s="231"/>
      <c r="H103" s="234">
        <v>9.1880000000000006</v>
      </c>
      <c r="I103" s="235"/>
      <c r="J103" s="231"/>
      <c r="K103" s="231"/>
      <c r="L103" s="236"/>
      <c r="M103" s="237"/>
      <c r="N103" s="238"/>
      <c r="O103" s="238"/>
      <c r="P103" s="238"/>
      <c r="Q103" s="238"/>
      <c r="R103" s="238"/>
      <c r="S103" s="238"/>
      <c r="T103" s="239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T103" s="240" t="s">
        <v>149</v>
      </c>
      <c r="AU103" s="240" t="s">
        <v>86</v>
      </c>
      <c r="AV103" s="14" t="s">
        <v>86</v>
      </c>
      <c r="AW103" s="14" t="s">
        <v>37</v>
      </c>
      <c r="AX103" s="14" t="s">
        <v>76</v>
      </c>
      <c r="AY103" s="240" t="s">
        <v>140</v>
      </c>
    </row>
    <row r="104" s="14" customFormat="1">
      <c r="A104" s="14"/>
      <c r="B104" s="230"/>
      <c r="C104" s="231"/>
      <c r="D104" s="221" t="s">
        <v>149</v>
      </c>
      <c r="E104" s="232" t="s">
        <v>31</v>
      </c>
      <c r="F104" s="233" t="s">
        <v>164</v>
      </c>
      <c r="G104" s="231"/>
      <c r="H104" s="234">
        <v>20.625</v>
      </c>
      <c r="I104" s="235"/>
      <c r="J104" s="231"/>
      <c r="K104" s="231"/>
      <c r="L104" s="236"/>
      <c r="M104" s="237"/>
      <c r="N104" s="238"/>
      <c r="O104" s="238"/>
      <c r="P104" s="238"/>
      <c r="Q104" s="238"/>
      <c r="R104" s="238"/>
      <c r="S104" s="238"/>
      <c r="T104" s="239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T104" s="240" t="s">
        <v>149</v>
      </c>
      <c r="AU104" s="240" t="s">
        <v>86</v>
      </c>
      <c r="AV104" s="14" t="s">
        <v>86</v>
      </c>
      <c r="AW104" s="14" t="s">
        <v>37</v>
      </c>
      <c r="AX104" s="14" t="s">
        <v>76</v>
      </c>
      <c r="AY104" s="240" t="s">
        <v>140</v>
      </c>
    </row>
    <row r="105" s="14" customFormat="1">
      <c r="A105" s="14"/>
      <c r="B105" s="230"/>
      <c r="C105" s="231"/>
      <c r="D105" s="221" t="s">
        <v>149</v>
      </c>
      <c r="E105" s="232" t="s">
        <v>31</v>
      </c>
      <c r="F105" s="233" t="s">
        <v>165</v>
      </c>
      <c r="G105" s="231"/>
      <c r="H105" s="234">
        <v>6.375</v>
      </c>
      <c r="I105" s="235"/>
      <c r="J105" s="231"/>
      <c r="K105" s="231"/>
      <c r="L105" s="236"/>
      <c r="M105" s="237"/>
      <c r="N105" s="238"/>
      <c r="O105" s="238"/>
      <c r="P105" s="238"/>
      <c r="Q105" s="238"/>
      <c r="R105" s="238"/>
      <c r="S105" s="238"/>
      <c r="T105" s="239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T105" s="240" t="s">
        <v>149</v>
      </c>
      <c r="AU105" s="240" t="s">
        <v>86</v>
      </c>
      <c r="AV105" s="14" t="s">
        <v>86</v>
      </c>
      <c r="AW105" s="14" t="s">
        <v>37</v>
      </c>
      <c r="AX105" s="14" t="s">
        <v>76</v>
      </c>
      <c r="AY105" s="240" t="s">
        <v>140</v>
      </c>
    </row>
    <row r="106" s="14" customFormat="1">
      <c r="A106" s="14"/>
      <c r="B106" s="230"/>
      <c r="C106" s="231"/>
      <c r="D106" s="221" t="s">
        <v>149</v>
      </c>
      <c r="E106" s="232" t="s">
        <v>31</v>
      </c>
      <c r="F106" s="233" t="s">
        <v>166</v>
      </c>
      <c r="G106" s="231"/>
      <c r="H106" s="234">
        <v>6.75</v>
      </c>
      <c r="I106" s="235"/>
      <c r="J106" s="231"/>
      <c r="K106" s="231"/>
      <c r="L106" s="236"/>
      <c r="M106" s="237"/>
      <c r="N106" s="238"/>
      <c r="O106" s="238"/>
      <c r="P106" s="238"/>
      <c r="Q106" s="238"/>
      <c r="R106" s="238"/>
      <c r="S106" s="238"/>
      <c r="T106" s="239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40" t="s">
        <v>149</v>
      </c>
      <c r="AU106" s="240" t="s">
        <v>86</v>
      </c>
      <c r="AV106" s="14" t="s">
        <v>86</v>
      </c>
      <c r="AW106" s="14" t="s">
        <v>37</v>
      </c>
      <c r="AX106" s="14" t="s">
        <v>76</v>
      </c>
      <c r="AY106" s="240" t="s">
        <v>140</v>
      </c>
    </row>
    <row r="107" s="14" customFormat="1">
      <c r="A107" s="14"/>
      <c r="B107" s="230"/>
      <c r="C107" s="231"/>
      <c r="D107" s="221" t="s">
        <v>149</v>
      </c>
      <c r="E107" s="232" t="s">
        <v>31</v>
      </c>
      <c r="F107" s="233" t="s">
        <v>167</v>
      </c>
      <c r="G107" s="231"/>
      <c r="H107" s="234">
        <v>4.5</v>
      </c>
      <c r="I107" s="235"/>
      <c r="J107" s="231"/>
      <c r="K107" s="231"/>
      <c r="L107" s="236"/>
      <c r="M107" s="237"/>
      <c r="N107" s="238"/>
      <c r="O107" s="238"/>
      <c r="P107" s="238"/>
      <c r="Q107" s="238"/>
      <c r="R107" s="238"/>
      <c r="S107" s="238"/>
      <c r="T107" s="239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T107" s="240" t="s">
        <v>149</v>
      </c>
      <c r="AU107" s="240" t="s">
        <v>86</v>
      </c>
      <c r="AV107" s="14" t="s">
        <v>86</v>
      </c>
      <c r="AW107" s="14" t="s">
        <v>37</v>
      </c>
      <c r="AX107" s="14" t="s">
        <v>76</v>
      </c>
      <c r="AY107" s="240" t="s">
        <v>140</v>
      </c>
    </row>
    <row r="108" s="14" customFormat="1">
      <c r="A108" s="14"/>
      <c r="B108" s="230"/>
      <c r="C108" s="231"/>
      <c r="D108" s="221" t="s">
        <v>149</v>
      </c>
      <c r="E108" s="232" t="s">
        <v>31</v>
      </c>
      <c r="F108" s="233" t="s">
        <v>168</v>
      </c>
      <c r="G108" s="231"/>
      <c r="H108" s="234">
        <v>16.5</v>
      </c>
      <c r="I108" s="235"/>
      <c r="J108" s="231"/>
      <c r="K108" s="231"/>
      <c r="L108" s="236"/>
      <c r="M108" s="237"/>
      <c r="N108" s="238"/>
      <c r="O108" s="238"/>
      <c r="P108" s="238"/>
      <c r="Q108" s="238"/>
      <c r="R108" s="238"/>
      <c r="S108" s="238"/>
      <c r="T108" s="239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T108" s="240" t="s">
        <v>149</v>
      </c>
      <c r="AU108" s="240" t="s">
        <v>86</v>
      </c>
      <c r="AV108" s="14" t="s">
        <v>86</v>
      </c>
      <c r="AW108" s="14" t="s">
        <v>37</v>
      </c>
      <c r="AX108" s="14" t="s">
        <v>76</v>
      </c>
      <c r="AY108" s="240" t="s">
        <v>140</v>
      </c>
    </row>
    <row r="109" s="14" customFormat="1">
      <c r="A109" s="14"/>
      <c r="B109" s="230"/>
      <c r="C109" s="231"/>
      <c r="D109" s="221" t="s">
        <v>149</v>
      </c>
      <c r="E109" s="232" t="s">
        <v>31</v>
      </c>
      <c r="F109" s="233" t="s">
        <v>169</v>
      </c>
      <c r="G109" s="231"/>
      <c r="H109" s="234">
        <v>7.875</v>
      </c>
      <c r="I109" s="235"/>
      <c r="J109" s="231"/>
      <c r="K109" s="231"/>
      <c r="L109" s="236"/>
      <c r="M109" s="237"/>
      <c r="N109" s="238"/>
      <c r="O109" s="238"/>
      <c r="P109" s="238"/>
      <c r="Q109" s="238"/>
      <c r="R109" s="238"/>
      <c r="S109" s="238"/>
      <c r="T109" s="239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240" t="s">
        <v>149</v>
      </c>
      <c r="AU109" s="240" t="s">
        <v>86</v>
      </c>
      <c r="AV109" s="14" t="s">
        <v>86</v>
      </c>
      <c r="AW109" s="14" t="s">
        <v>37</v>
      </c>
      <c r="AX109" s="14" t="s">
        <v>76</v>
      </c>
      <c r="AY109" s="240" t="s">
        <v>140</v>
      </c>
    </row>
    <row r="110" s="14" customFormat="1">
      <c r="A110" s="14"/>
      <c r="B110" s="230"/>
      <c r="C110" s="231"/>
      <c r="D110" s="221" t="s">
        <v>149</v>
      </c>
      <c r="E110" s="232" t="s">
        <v>31</v>
      </c>
      <c r="F110" s="233" t="s">
        <v>170</v>
      </c>
      <c r="G110" s="231"/>
      <c r="H110" s="234">
        <v>6.75</v>
      </c>
      <c r="I110" s="235"/>
      <c r="J110" s="231"/>
      <c r="K110" s="231"/>
      <c r="L110" s="236"/>
      <c r="M110" s="237"/>
      <c r="N110" s="238"/>
      <c r="O110" s="238"/>
      <c r="P110" s="238"/>
      <c r="Q110" s="238"/>
      <c r="R110" s="238"/>
      <c r="S110" s="238"/>
      <c r="T110" s="239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T110" s="240" t="s">
        <v>149</v>
      </c>
      <c r="AU110" s="240" t="s">
        <v>86</v>
      </c>
      <c r="AV110" s="14" t="s">
        <v>86</v>
      </c>
      <c r="AW110" s="14" t="s">
        <v>37</v>
      </c>
      <c r="AX110" s="14" t="s">
        <v>76</v>
      </c>
      <c r="AY110" s="240" t="s">
        <v>140</v>
      </c>
    </row>
    <row r="111" s="14" customFormat="1">
      <c r="A111" s="14"/>
      <c r="B111" s="230"/>
      <c r="C111" s="231"/>
      <c r="D111" s="221" t="s">
        <v>149</v>
      </c>
      <c r="E111" s="232" t="s">
        <v>31</v>
      </c>
      <c r="F111" s="233" t="s">
        <v>171</v>
      </c>
      <c r="G111" s="231"/>
      <c r="H111" s="234">
        <v>6.75</v>
      </c>
      <c r="I111" s="235"/>
      <c r="J111" s="231"/>
      <c r="K111" s="231"/>
      <c r="L111" s="236"/>
      <c r="M111" s="237"/>
      <c r="N111" s="238"/>
      <c r="O111" s="238"/>
      <c r="P111" s="238"/>
      <c r="Q111" s="238"/>
      <c r="R111" s="238"/>
      <c r="S111" s="238"/>
      <c r="T111" s="239"/>
      <c r="U111" s="14"/>
      <c r="V111" s="14"/>
      <c r="W111" s="14"/>
      <c r="X111" s="14"/>
      <c r="Y111" s="14"/>
      <c r="Z111" s="14"/>
      <c r="AA111" s="14"/>
      <c r="AB111" s="14"/>
      <c r="AC111" s="14"/>
      <c r="AD111" s="14"/>
      <c r="AE111" s="14"/>
      <c r="AT111" s="240" t="s">
        <v>149</v>
      </c>
      <c r="AU111" s="240" t="s">
        <v>86</v>
      </c>
      <c r="AV111" s="14" t="s">
        <v>86</v>
      </c>
      <c r="AW111" s="14" t="s">
        <v>37</v>
      </c>
      <c r="AX111" s="14" t="s">
        <v>76</v>
      </c>
      <c r="AY111" s="240" t="s">
        <v>140</v>
      </c>
    </row>
    <row r="112" s="14" customFormat="1">
      <c r="A112" s="14"/>
      <c r="B112" s="230"/>
      <c r="C112" s="231"/>
      <c r="D112" s="221" t="s">
        <v>149</v>
      </c>
      <c r="E112" s="232" t="s">
        <v>31</v>
      </c>
      <c r="F112" s="233" t="s">
        <v>172</v>
      </c>
      <c r="G112" s="231"/>
      <c r="H112" s="234">
        <v>4.5</v>
      </c>
      <c r="I112" s="235"/>
      <c r="J112" s="231"/>
      <c r="K112" s="231"/>
      <c r="L112" s="236"/>
      <c r="M112" s="237"/>
      <c r="N112" s="238"/>
      <c r="O112" s="238"/>
      <c r="P112" s="238"/>
      <c r="Q112" s="238"/>
      <c r="R112" s="238"/>
      <c r="S112" s="238"/>
      <c r="T112" s="239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T112" s="240" t="s">
        <v>149</v>
      </c>
      <c r="AU112" s="240" t="s">
        <v>86</v>
      </c>
      <c r="AV112" s="14" t="s">
        <v>86</v>
      </c>
      <c r="AW112" s="14" t="s">
        <v>37</v>
      </c>
      <c r="AX112" s="14" t="s">
        <v>76</v>
      </c>
      <c r="AY112" s="240" t="s">
        <v>140</v>
      </c>
    </row>
    <row r="113" s="14" customFormat="1">
      <c r="A113" s="14"/>
      <c r="B113" s="230"/>
      <c r="C113" s="231"/>
      <c r="D113" s="221" t="s">
        <v>149</v>
      </c>
      <c r="E113" s="232" t="s">
        <v>31</v>
      </c>
      <c r="F113" s="233" t="s">
        <v>173</v>
      </c>
      <c r="G113" s="231"/>
      <c r="H113" s="234">
        <v>7.0129999999999999</v>
      </c>
      <c r="I113" s="235"/>
      <c r="J113" s="231"/>
      <c r="K113" s="231"/>
      <c r="L113" s="236"/>
      <c r="M113" s="237"/>
      <c r="N113" s="238"/>
      <c r="O113" s="238"/>
      <c r="P113" s="238"/>
      <c r="Q113" s="238"/>
      <c r="R113" s="238"/>
      <c r="S113" s="238"/>
      <c r="T113" s="239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240" t="s">
        <v>149</v>
      </c>
      <c r="AU113" s="240" t="s">
        <v>86</v>
      </c>
      <c r="AV113" s="14" t="s">
        <v>86</v>
      </c>
      <c r="AW113" s="14" t="s">
        <v>37</v>
      </c>
      <c r="AX113" s="14" t="s">
        <v>76</v>
      </c>
      <c r="AY113" s="240" t="s">
        <v>140</v>
      </c>
    </row>
    <row r="114" s="14" customFormat="1">
      <c r="A114" s="14"/>
      <c r="B114" s="230"/>
      <c r="C114" s="231"/>
      <c r="D114" s="221" t="s">
        <v>149</v>
      </c>
      <c r="E114" s="232" t="s">
        <v>31</v>
      </c>
      <c r="F114" s="233" t="s">
        <v>174</v>
      </c>
      <c r="G114" s="231"/>
      <c r="H114" s="234">
        <v>22.559999999999999</v>
      </c>
      <c r="I114" s="235"/>
      <c r="J114" s="231"/>
      <c r="K114" s="231"/>
      <c r="L114" s="236"/>
      <c r="M114" s="237"/>
      <c r="N114" s="238"/>
      <c r="O114" s="238"/>
      <c r="P114" s="238"/>
      <c r="Q114" s="238"/>
      <c r="R114" s="238"/>
      <c r="S114" s="238"/>
      <c r="T114" s="239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T114" s="240" t="s">
        <v>149</v>
      </c>
      <c r="AU114" s="240" t="s">
        <v>86</v>
      </c>
      <c r="AV114" s="14" t="s">
        <v>86</v>
      </c>
      <c r="AW114" s="14" t="s">
        <v>37</v>
      </c>
      <c r="AX114" s="14" t="s">
        <v>76</v>
      </c>
      <c r="AY114" s="240" t="s">
        <v>140</v>
      </c>
    </row>
    <row r="115" s="14" customFormat="1">
      <c r="A115" s="14"/>
      <c r="B115" s="230"/>
      <c r="C115" s="231"/>
      <c r="D115" s="221" t="s">
        <v>149</v>
      </c>
      <c r="E115" s="232" t="s">
        <v>31</v>
      </c>
      <c r="F115" s="233" t="s">
        <v>175</v>
      </c>
      <c r="G115" s="231"/>
      <c r="H115" s="234">
        <v>18.899999999999999</v>
      </c>
      <c r="I115" s="235"/>
      <c r="J115" s="231"/>
      <c r="K115" s="231"/>
      <c r="L115" s="236"/>
      <c r="M115" s="237"/>
      <c r="N115" s="238"/>
      <c r="O115" s="238"/>
      <c r="P115" s="238"/>
      <c r="Q115" s="238"/>
      <c r="R115" s="238"/>
      <c r="S115" s="238"/>
      <c r="T115" s="239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240" t="s">
        <v>149</v>
      </c>
      <c r="AU115" s="240" t="s">
        <v>86</v>
      </c>
      <c r="AV115" s="14" t="s">
        <v>86</v>
      </c>
      <c r="AW115" s="14" t="s">
        <v>37</v>
      </c>
      <c r="AX115" s="14" t="s">
        <v>76</v>
      </c>
      <c r="AY115" s="240" t="s">
        <v>140</v>
      </c>
    </row>
    <row r="116" s="14" customFormat="1">
      <c r="A116" s="14"/>
      <c r="B116" s="230"/>
      <c r="C116" s="231"/>
      <c r="D116" s="221" t="s">
        <v>149</v>
      </c>
      <c r="E116" s="232" t="s">
        <v>31</v>
      </c>
      <c r="F116" s="233" t="s">
        <v>176</v>
      </c>
      <c r="G116" s="231"/>
      <c r="H116" s="234">
        <v>11.16</v>
      </c>
      <c r="I116" s="235"/>
      <c r="J116" s="231"/>
      <c r="K116" s="231"/>
      <c r="L116" s="236"/>
      <c r="M116" s="237"/>
      <c r="N116" s="238"/>
      <c r="O116" s="238"/>
      <c r="P116" s="238"/>
      <c r="Q116" s="238"/>
      <c r="R116" s="238"/>
      <c r="S116" s="238"/>
      <c r="T116" s="239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T116" s="240" t="s">
        <v>149</v>
      </c>
      <c r="AU116" s="240" t="s">
        <v>86</v>
      </c>
      <c r="AV116" s="14" t="s">
        <v>86</v>
      </c>
      <c r="AW116" s="14" t="s">
        <v>37</v>
      </c>
      <c r="AX116" s="14" t="s">
        <v>76</v>
      </c>
      <c r="AY116" s="240" t="s">
        <v>140</v>
      </c>
    </row>
    <row r="117" s="14" customFormat="1">
      <c r="A117" s="14"/>
      <c r="B117" s="230"/>
      <c r="C117" s="231"/>
      <c r="D117" s="221" t="s">
        <v>149</v>
      </c>
      <c r="E117" s="232" t="s">
        <v>31</v>
      </c>
      <c r="F117" s="233" t="s">
        <v>177</v>
      </c>
      <c r="G117" s="231"/>
      <c r="H117" s="234">
        <v>10.619999999999999</v>
      </c>
      <c r="I117" s="235"/>
      <c r="J117" s="231"/>
      <c r="K117" s="231"/>
      <c r="L117" s="236"/>
      <c r="M117" s="237"/>
      <c r="N117" s="238"/>
      <c r="O117" s="238"/>
      <c r="P117" s="238"/>
      <c r="Q117" s="238"/>
      <c r="R117" s="238"/>
      <c r="S117" s="238"/>
      <c r="T117" s="239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T117" s="240" t="s">
        <v>149</v>
      </c>
      <c r="AU117" s="240" t="s">
        <v>86</v>
      </c>
      <c r="AV117" s="14" t="s">
        <v>86</v>
      </c>
      <c r="AW117" s="14" t="s">
        <v>37</v>
      </c>
      <c r="AX117" s="14" t="s">
        <v>76</v>
      </c>
      <c r="AY117" s="240" t="s">
        <v>140</v>
      </c>
    </row>
    <row r="118" s="14" customFormat="1">
      <c r="A118" s="14"/>
      <c r="B118" s="230"/>
      <c r="C118" s="231"/>
      <c r="D118" s="221" t="s">
        <v>149</v>
      </c>
      <c r="E118" s="232" t="s">
        <v>31</v>
      </c>
      <c r="F118" s="233" t="s">
        <v>178</v>
      </c>
      <c r="G118" s="231"/>
      <c r="H118" s="234">
        <v>7.6310000000000002</v>
      </c>
      <c r="I118" s="235"/>
      <c r="J118" s="231"/>
      <c r="K118" s="231"/>
      <c r="L118" s="236"/>
      <c r="M118" s="237"/>
      <c r="N118" s="238"/>
      <c r="O118" s="238"/>
      <c r="P118" s="238"/>
      <c r="Q118" s="238"/>
      <c r="R118" s="238"/>
      <c r="S118" s="238"/>
      <c r="T118" s="239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T118" s="240" t="s">
        <v>149</v>
      </c>
      <c r="AU118" s="240" t="s">
        <v>86</v>
      </c>
      <c r="AV118" s="14" t="s">
        <v>86</v>
      </c>
      <c r="AW118" s="14" t="s">
        <v>37</v>
      </c>
      <c r="AX118" s="14" t="s">
        <v>76</v>
      </c>
      <c r="AY118" s="240" t="s">
        <v>140</v>
      </c>
    </row>
    <row r="119" s="14" customFormat="1">
      <c r="A119" s="14"/>
      <c r="B119" s="230"/>
      <c r="C119" s="231"/>
      <c r="D119" s="221" t="s">
        <v>149</v>
      </c>
      <c r="E119" s="232" t="s">
        <v>31</v>
      </c>
      <c r="F119" s="233" t="s">
        <v>179</v>
      </c>
      <c r="G119" s="231"/>
      <c r="H119" s="234">
        <v>9.9380000000000006</v>
      </c>
      <c r="I119" s="235"/>
      <c r="J119" s="231"/>
      <c r="K119" s="231"/>
      <c r="L119" s="236"/>
      <c r="M119" s="237"/>
      <c r="N119" s="238"/>
      <c r="O119" s="238"/>
      <c r="P119" s="238"/>
      <c r="Q119" s="238"/>
      <c r="R119" s="238"/>
      <c r="S119" s="238"/>
      <c r="T119" s="239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T119" s="240" t="s">
        <v>149</v>
      </c>
      <c r="AU119" s="240" t="s">
        <v>86</v>
      </c>
      <c r="AV119" s="14" t="s">
        <v>86</v>
      </c>
      <c r="AW119" s="14" t="s">
        <v>37</v>
      </c>
      <c r="AX119" s="14" t="s">
        <v>76</v>
      </c>
      <c r="AY119" s="240" t="s">
        <v>140</v>
      </c>
    </row>
    <row r="120" s="14" customFormat="1">
      <c r="A120" s="14"/>
      <c r="B120" s="230"/>
      <c r="C120" s="231"/>
      <c r="D120" s="221" t="s">
        <v>149</v>
      </c>
      <c r="E120" s="232" t="s">
        <v>31</v>
      </c>
      <c r="F120" s="233" t="s">
        <v>180</v>
      </c>
      <c r="G120" s="231"/>
      <c r="H120" s="234">
        <v>7.875</v>
      </c>
      <c r="I120" s="235"/>
      <c r="J120" s="231"/>
      <c r="K120" s="231"/>
      <c r="L120" s="236"/>
      <c r="M120" s="237"/>
      <c r="N120" s="238"/>
      <c r="O120" s="238"/>
      <c r="P120" s="238"/>
      <c r="Q120" s="238"/>
      <c r="R120" s="238"/>
      <c r="S120" s="238"/>
      <c r="T120" s="239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T120" s="240" t="s">
        <v>149</v>
      </c>
      <c r="AU120" s="240" t="s">
        <v>86</v>
      </c>
      <c r="AV120" s="14" t="s">
        <v>86</v>
      </c>
      <c r="AW120" s="14" t="s">
        <v>37</v>
      </c>
      <c r="AX120" s="14" t="s">
        <v>76</v>
      </c>
      <c r="AY120" s="240" t="s">
        <v>140</v>
      </c>
    </row>
    <row r="121" s="14" customFormat="1">
      <c r="A121" s="14"/>
      <c r="B121" s="230"/>
      <c r="C121" s="231"/>
      <c r="D121" s="221" t="s">
        <v>149</v>
      </c>
      <c r="E121" s="232" t="s">
        <v>31</v>
      </c>
      <c r="F121" s="233" t="s">
        <v>181</v>
      </c>
      <c r="G121" s="231"/>
      <c r="H121" s="234">
        <v>8.625</v>
      </c>
      <c r="I121" s="235"/>
      <c r="J121" s="231"/>
      <c r="K121" s="231"/>
      <c r="L121" s="236"/>
      <c r="M121" s="237"/>
      <c r="N121" s="238"/>
      <c r="O121" s="238"/>
      <c r="P121" s="238"/>
      <c r="Q121" s="238"/>
      <c r="R121" s="238"/>
      <c r="S121" s="238"/>
      <c r="T121" s="239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T121" s="240" t="s">
        <v>149</v>
      </c>
      <c r="AU121" s="240" t="s">
        <v>86</v>
      </c>
      <c r="AV121" s="14" t="s">
        <v>86</v>
      </c>
      <c r="AW121" s="14" t="s">
        <v>37</v>
      </c>
      <c r="AX121" s="14" t="s">
        <v>76</v>
      </c>
      <c r="AY121" s="240" t="s">
        <v>140</v>
      </c>
    </row>
    <row r="122" s="14" customFormat="1">
      <c r="A122" s="14"/>
      <c r="B122" s="230"/>
      <c r="C122" s="231"/>
      <c r="D122" s="221" t="s">
        <v>149</v>
      </c>
      <c r="E122" s="232" t="s">
        <v>31</v>
      </c>
      <c r="F122" s="233" t="s">
        <v>182</v>
      </c>
      <c r="G122" s="231"/>
      <c r="H122" s="234">
        <v>22.204999999999998</v>
      </c>
      <c r="I122" s="235"/>
      <c r="J122" s="231"/>
      <c r="K122" s="231"/>
      <c r="L122" s="236"/>
      <c r="M122" s="237"/>
      <c r="N122" s="238"/>
      <c r="O122" s="238"/>
      <c r="P122" s="238"/>
      <c r="Q122" s="238"/>
      <c r="R122" s="238"/>
      <c r="S122" s="238"/>
      <c r="T122" s="239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40" t="s">
        <v>149</v>
      </c>
      <c r="AU122" s="240" t="s">
        <v>86</v>
      </c>
      <c r="AV122" s="14" t="s">
        <v>86</v>
      </c>
      <c r="AW122" s="14" t="s">
        <v>37</v>
      </c>
      <c r="AX122" s="14" t="s">
        <v>76</v>
      </c>
      <c r="AY122" s="240" t="s">
        <v>140</v>
      </c>
    </row>
    <row r="123" s="14" customFormat="1">
      <c r="A123" s="14"/>
      <c r="B123" s="230"/>
      <c r="C123" s="231"/>
      <c r="D123" s="221" t="s">
        <v>149</v>
      </c>
      <c r="E123" s="232" t="s">
        <v>31</v>
      </c>
      <c r="F123" s="233" t="s">
        <v>183</v>
      </c>
      <c r="G123" s="231"/>
      <c r="H123" s="234">
        <v>18.149999999999999</v>
      </c>
      <c r="I123" s="235"/>
      <c r="J123" s="231"/>
      <c r="K123" s="231"/>
      <c r="L123" s="236"/>
      <c r="M123" s="237"/>
      <c r="N123" s="238"/>
      <c r="O123" s="238"/>
      <c r="P123" s="238"/>
      <c r="Q123" s="238"/>
      <c r="R123" s="238"/>
      <c r="S123" s="238"/>
      <c r="T123" s="239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240" t="s">
        <v>149</v>
      </c>
      <c r="AU123" s="240" t="s">
        <v>86</v>
      </c>
      <c r="AV123" s="14" t="s">
        <v>86</v>
      </c>
      <c r="AW123" s="14" t="s">
        <v>37</v>
      </c>
      <c r="AX123" s="14" t="s">
        <v>76</v>
      </c>
      <c r="AY123" s="240" t="s">
        <v>140</v>
      </c>
    </row>
    <row r="124" s="14" customFormat="1">
      <c r="A124" s="14"/>
      <c r="B124" s="230"/>
      <c r="C124" s="231"/>
      <c r="D124" s="221" t="s">
        <v>149</v>
      </c>
      <c r="E124" s="232" t="s">
        <v>31</v>
      </c>
      <c r="F124" s="233" t="s">
        <v>184</v>
      </c>
      <c r="G124" s="231"/>
      <c r="H124" s="234">
        <v>16.007999999999999</v>
      </c>
      <c r="I124" s="235"/>
      <c r="J124" s="231"/>
      <c r="K124" s="231"/>
      <c r="L124" s="236"/>
      <c r="M124" s="237"/>
      <c r="N124" s="238"/>
      <c r="O124" s="238"/>
      <c r="P124" s="238"/>
      <c r="Q124" s="238"/>
      <c r="R124" s="238"/>
      <c r="S124" s="238"/>
      <c r="T124" s="239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40" t="s">
        <v>149</v>
      </c>
      <c r="AU124" s="240" t="s">
        <v>86</v>
      </c>
      <c r="AV124" s="14" t="s">
        <v>86</v>
      </c>
      <c r="AW124" s="14" t="s">
        <v>37</v>
      </c>
      <c r="AX124" s="14" t="s">
        <v>76</v>
      </c>
      <c r="AY124" s="240" t="s">
        <v>140</v>
      </c>
    </row>
    <row r="125" s="14" customFormat="1">
      <c r="A125" s="14"/>
      <c r="B125" s="230"/>
      <c r="C125" s="231"/>
      <c r="D125" s="221" t="s">
        <v>149</v>
      </c>
      <c r="E125" s="232" t="s">
        <v>31</v>
      </c>
      <c r="F125" s="233" t="s">
        <v>185</v>
      </c>
      <c r="G125" s="231"/>
      <c r="H125" s="234">
        <v>15.675000000000001</v>
      </c>
      <c r="I125" s="235"/>
      <c r="J125" s="231"/>
      <c r="K125" s="231"/>
      <c r="L125" s="236"/>
      <c r="M125" s="237"/>
      <c r="N125" s="238"/>
      <c r="O125" s="238"/>
      <c r="P125" s="238"/>
      <c r="Q125" s="238"/>
      <c r="R125" s="238"/>
      <c r="S125" s="238"/>
      <c r="T125" s="239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240" t="s">
        <v>149</v>
      </c>
      <c r="AU125" s="240" t="s">
        <v>86</v>
      </c>
      <c r="AV125" s="14" t="s">
        <v>86</v>
      </c>
      <c r="AW125" s="14" t="s">
        <v>37</v>
      </c>
      <c r="AX125" s="14" t="s">
        <v>76</v>
      </c>
      <c r="AY125" s="240" t="s">
        <v>140</v>
      </c>
    </row>
    <row r="126" s="14" customFormat="1">
      <c r="A126" s="14"/>
      <c r="B126" s="230"/>
      <c r="C126" s="231"/>
      <c r="D126" s="221" t="s">
        <v>149</v>
      </c>
      <c r="E126" s="232" t="s">
        <v>31</v>
      </c>
      <c r="F126" s="233" t="s">
        <v>186</v>
      </c>
      <c r="G126" s="231"/>
      <c r="H126" s="234">
        <v>8.25</v>
      </c>
      <c r="I126" s="235"/>
      <c r="J126" s="231"/>
      <c r="K126" s="231"/>
      <c r="L126" s="236"/>
      <c r="M126" s="237"/>
      <c r="N126" s="238"/>
      <c r="O126" s="238"/>
      <c r="P126" s="238"/>
      <c r="Q126" s="238"/>
      <c r="R126" s="238"/>
      <c r="S126" s="238"/>
      <c r="T126" s="239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40" t="s">
        <v>149</v>
      </c>
      <c r="AU126" s="240" t="s">
        <v>86</v>
      </c>
      <c r="AV126" s="14" t="s">
        <v>86</v>
      </c>
      <c r="AW126" s="14" t="s">
        <v>37</v>
      </c>
      <c r="AX126" s="14" t="s">
        <v>76</v>
      </c>
      <c r="AY126" s="240" t="s">
        <v>140</v>
      </c>
    </row>
    <row r="127" s="14" customFormat="1">
      <c r="A127" s="14"/>
      <c r="B127" s="230"/>
      <c r="C127" s="231"/>
      <c r="D127" s="221" t="s">
        <v>149</v>
      </c>
      <c r="E127" s="232" t="s">
        <v>31</v>
      </c>
      <c r="F127" s="233" t="s">
        <v>187</v>
      </c>
      <c r="G127" s="231"/>
      <c r="H127" s="234">
        <v>13.613</v>
      </c>
      <c r="I127" s="235"/>
      <c r="J127" s="231"/>
      <c r="K127" s="231"/>
      <c r="L127" s="236"/>
      <c r="M127" s="237"/>
      <c r="N127" s="238"/>
      <c r="O127" s="238"/>
      <c r="P127" s="238"/>
      <c r="Q127" s="238"/>
      <c r="R127" s="238"/>
      <c r="S127" s="238"/>
      <c r="T127" s="239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40" t="s">
        <v>149</v>
      </c>
      <c r="AU127" s="240" t="s">
        <v>86</v>
      </c>
      <c r="AV127" s="14" t="s">
        <v>86</v>
      </c>
      <c r="AW127" s="14" t="s">
        <v>37</v>
      </c>
      <c r="AX127" s="14" t="s">
        <v>76</v>
      </c>
      <c r="AY127" s="240" t="s">
        <v>140</v>
      </c>
    </row>
    <row r="128" s="14" customFormat="1">
      <c r="A128" s="14"/>
      <c r="B128" s="230"/>
      <c r="C128" s="231"/>
      <c r="D128" s="221" t="s">
        <v>149</v>
      </c>
      <c r="E128" s="232" t="s">
        <v>31</v>
      </c>
      <c r="F128" s="233" t="s">
        <v>188</v>
      </c>
      <c r="G128" s="231"/>
      <c r="H128" s="234">
        <v>8.625</v>
      </c>
      <c r="I128" s="235"/>
      <c r="J128" s="231"/>
      <c r="K128" s="231"/>
      <c r="L128" s="236"/>
      <c r="M128" s="237"/>
      <c r="N128" s="238"/>
      <c r="O128" s="238"/>
      <c r="P128" s="238"/>
      <c r="Q128" s="238"/>
      <c r="R128" s="238"/>
      <c r="S128" s="238"/>
      <c r="T128" s="239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40" t="s">
        <v>149</v>
      </c>
      <c r="AU128" s="240" t="s">
        <v>86</v>
      </c>
      <c r="AV128" s="14" t="s">
        <v>86</v>
      </c>
      <c r="AW128" s="14" t="s">
        <v>37</v>
      </c>
      <c r="AX128" s="14" t="s">
        <v>76</v>
      </c>
      <c r="AY128" s="240" t="s">
        <v>140</v>
      </c>
    </row>
    <row r="129" s="14" customFormat="1">
      <c r="A129" s="14"/>
      <c r="B129" s="230"/>
      <c r="C129" s="231"/>
      <c r="D129" s="221" t="s">
        <v>149</v>
      </c>
      <c r="E129" s="232" t="s">
        <v>31</v>
      </c>
      <c r="F129" s="233" t="s">
        <v>189</v>
      </c>
      <c r="G129" s="231"/>
      <c r="H129" s="234">
        <v>5.4000000000000004</v>
      </c>
      <c r="I129" s="235"/>
      <c r="J129" s="231"/>
      <c r="K129" s="231"/>
      <c r="L129" s="236"/>
      <c r="M129" s="237"/>
      <c r="N129" s="238"/>
      <c r="O129" s="238"/>
      <c r="P129" s="238"/>
      <c r="Q129" s="238"/>
      <c r="R129" s="238"/>
      <c r="S129" s="238"/>
      <c r="T129" s="239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40" t="s">
        <v>149</v>
      </c>
      <c r="AU129" s="240" t="s">
        <v>86</v>
      </c>
      <c r="AV129" s="14" t="s">
        <v>86</v>
      </c>
      <c r="AW129" s="14" t="s">
        <v>37</v>
      </c>
      <c r="AX129" s="14" t="s">
        <v>76</v>
      </c>
      <c r="AY129" s="240" t="s">
        <v>140</v>
      </c>
    </row>
    <row r="130" s="14" customFormat="1">
      <c r="A130" s="14"/>
      <c r="B130" s="230"/>
      <c r="C130" s="231"/>
      <c r="D130" s="221" t="s">
        <v>149</v>
      </c>
      <c r="E130" s="232" t="s">
        <v>31</v>
      </c>
      <c r="F130" s="233" t="s">
        <v>190</v>
      </c>
      <c r="G130" s="231"/>
      <c r="H130" s="234">
        <v>5.1299999999999999</v>
      </c>
      <c r="I130" s="235"/>
      <c r="J130" s="231"/>
      <c r="K130" s="231"/>
      <c r="L130" s="236"/>
      <c r="M130" s="237"/>
      <c r="N130" s="238"/>
      <c r="O130" s="238"/>
      <c r="P130" s="238"/>
      <c r="Q130" s="238"/>
      <c r="R130" s="238"/>
      <c r="S130" s="238"/>
      <c r="T130" s="239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40" t="s">
        <v>149</v>
      </c>
      <c r="AU130" s="240" t="s">
        <v>86</v>
      </c>
      <c r="AV130" s="14" t="s">
        <v>86</v>
      </c>
      <c r="AW130" s="14" t="s">
        <v>37</v>
      </c>
      <c r="AX130" s="14" t="s">
        <v>76</v>
      </c>
      <c r="AY130" s="240" t="s">
        <v>140</v>
      </c>
    </row>
    <row r="131" s="14" customFormat="1">
      <c r="A131" s="14"/>
      <c r="B131" s="230"/>
      <c r="C131" s="231"/>
      <c r="D131" s="221" t="s">
        <v>149</v>
      </c>
      <c r="E131" s="232" t="s">
        <v>31</v>
      </c>
      <c r="F131" s="233" t="s">
        <v>191</v>
      </c>
      <c r="G131" s="231"/>
      <c r="H131" s="234">
        <v>21.524999999999999</v>
      </c>
      <c r="I131" s="235"/>
      <c r="J131" s="231"/>
      <c r="K131" s="231"/>
      <c r="L131" s="236"/>
      <c r="M131" s="237"/>
      <c r="N131" s="238"/>
      <c r="O131" s="238"/>
      <c r="P131" s="238"/>
      <c r="Q131" s="238"/>
      <c r="R131" s="238"/>
      <c r="S131" s="238"/>
      <c r="T131" s="239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40" t="s">
        <v>149</v>
      </c>
      <c r="AU131" s="240" t="s">
        <v>86</v>
      </c>
      <c r="AV131" s="14" t="s">
        <v>86</v>
      </c>
      <c r="AW131" s="14" t="s">
        <v>37</v>
      </c>
      <c r="AX131" s="14" t="s">
        <v>76</v>
      </c>
      <c r="AY131" s="240" t="s">
        <v>140</v>
      </c>
    </row>
    <row r="132" s="14" customFormat="1">
      <c r="A132" s="14"/>
      <c r="B132" s="230"/>
      <c r="C132" s="231"/>
      <c r="D132" s="221" t="s">
        <v>149</v>
      </c>
      <c r="E132" s="232" t="s">
        <v>31</v>
      </c>
      <c r="F132" s="233" t="s">
        <v>192</v>
      </c>
      <c r="G132" s="231"/>
      <c r="H132" s="234">
        <v>11.1</v>
      </c>
      <c r="I132" s="235"/>
      <c r="J132" s="231"/>
      <c r="K132" s="231"/>
      <c r="L132" s="236"/>
      <c r="M132" s="237"/>
      <c r="N132" s="238"/>
      <c r="O132" s="238"/>
      <c r="P132" s="238"/>
      <c r="Q132" s="238"/>
      <c r="R132" s="238"/>
      <c r="S132" s="238"/>
      <c r="T132" s="239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40" t="s">
        <v>149</v>
      </c>
      <c r="AU132" s="240" t="s">
        <v>86</v>
      </c>
      <c r="AV132" s="14" t="s">
        <v>86</v>
      </c>
      <c r="AW132" s="14" t="s">
        <v>37</v>
      </c>
      <c r="AX132" s="14" t="s">
        <v>76</v>
      </c>
      <c r="AY132" s="240" t="s">
        <v>140</v>
      </c>
    </row>
    <row r="133" s="14" customFormat="1">
      <c r="A133" s="14"/>
      <c r="B133" s="230"/>
      <c r="C133" s="231"/>
      <c r="D133" s="221" t="s">
        <v>149</v>
      </c>
      <c r="E133" s="232" t="s">
        <v>31</v>
      </c>
      <c r="F133" s="233" t="s">
        <v>193</v>
      </c>
      <c r="G133" s="231"/>
      <c r="H133" s="234">
        <v>18.225000000000001</v>
      </c>
      <c r="I133" s="235"/>
      <c r="J133" s="231"/>
      <c r="K133" s="231"/>
      <c r="L133" s="236"/>
      <c r="M133" s="237"/>
      <c r="N133" s="238"/>
      <c r="O133" s="238"/>
      <c r="P133" s="238"/>
      <c r="Q133" s="238"/>
      <c r="R133" s="238"/>
      <c r="S133" s="238"/>
      <c r="T133" s="239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40" t="s">
        <v>149</v>
      </c>
      <c r="AU133" s="240" t="s">
        <v>86</v>
      </c>
      <c r="AV133" s="14" t="s">
        <v>86</v>
      </c>
      <c r="AW133" s="14" t="s">
        <v>37</v>
      </c>
      <c r="AX133" s="14" t="s">
        <v>76</v>
      </c>
      <c r="AY133" s="240" t="s">
        <v>140</v>
      </c>
    </row>
    <row r="134" s="14" customFormat="1">
      <c r="A134" s="14"/>
      <c r="B134" s="230"/>
      <c r="C134" s="231"/>
      <c r="D134" s="221" t="s">
        <v>149</v>
      </c>
      <c r="E134" s="232" t="s">
        <v>31</v>
      </c>
      <c r="F134" s="233" t="s">
        <v>194</v>
      </c>
      <c r="G134" s="231"/>
      <c r="H134" s="234">
        <v>7.5</v>
      </c>
      <c r="I134" s="235"/>
      <c r="J134" s="231"/>
      <c r="K134" s="231"/>
      <c r="L134" s="236"/>
      <c r="M134" s="237"/>
      <c r="N134" s="238"/>
      <c r="O134" s="238"/>
      <c r="P134" s="238"/>
      <c r="Q134" s="238"/>
      <c r="R134" s="238"/>
      <c r="S134" s="238"/>
      <c r="T134" s="239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40" t="s">
        <v>149</v>
      </c>
      <c r="AU134" s="240" t="s">
        <v>86</v>
      </c>
      <c r="AV134" s="14" t="s">
        <v>86</v>
      </c>
      <c r="AW134" s="14" t="s">
        <v>37</v>
      </c>
      <c r="AX134" s="14" t="s">
        <v>76</v>
      </c>
      <c r="AY134" s="240" t="s">
        <v>140</v>
      </c>
    </row>
    <row r="135" s="14" customFormat="1">
      <c r="A135" s="14"/>
      <c r="B135" s="230"/>
      <c r="C135" s="231"/>
      <c r="D135" s="221" t="s">
        <v>149</v>
      </c>
      <c r="E135" s="232" t="s">
        <v>31</v>
      </c>
      <c r="F135" s="233" t="s">
        <v>195</v>
      </c>
      <c r="G135" s="231"/>
      <c r="H135" s="234">
        <v>6.75</v>
      </c>
      <c r="I135" s="235"/>
      <c r="J135" s="231"/>
      <c r="K135" s="231"/>
      <c r="L135" s="236"/>
      <c r="M135" s="237"/>
      <c r="N135" s="238"/>
      <c r="O135" s="238"/>
      <c r="P135" s="238"/>
      <c r="Q135" s="238"/>
      <c r="R135" s="238"/>
      <c r="S135" s="238"/>
      <c r="T135" s="239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40" t="s">
        <v>149</v>
      </c>
      <c r="AU135" s="240" t="s">
        <v>86</v>
      </c>
      <c r="AV135" s="14" t="s">
        <v>86</v>
      </c>
      <c r="AW135" s="14" t="s">
        <v>37</v>
      </c>
      <c r="AX135" s="14" t="s">
        <v>76</v>
      </c>
      <c r="AY135" s="240" t="s">
        <v>140</v>
      </c>
    </row>
    <row r="136" s="14" customFormat="1">
      <c r="A136" s="14"/>
      <c r="B136" s="230"/>
      <c r="C136" s="231"/>
      <c r="D136" s="221" t="s">
        <v>149</v>
      </c>
      <c r="E136" s="232" t="s">
        <v>31</v>
      </c>
      <c r="F136" s="233" t="s">
        <v>196</v>
      </c>
      <c r="G136" s="231"/>
      <c r="H136" s="234">
        <v>7.4249999999999998</v>
      </c>
      <c r="I136" s="235"/>
      <c r="J136" s="231"/>
      <c r="K136" s="231"/>
      <c r="L136" s="236"/>
      <c r="M136" s="237"/>
      <c r="N136" s="238"/>
      <c r="O136" s="238"/>
      <c r="P136" s="238"/>
      <c r="Q136" s="238"/>
      <c r="R136" s="238"/>
      <c r="S136" s="238"/>
      <c r="T136" s="239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40" t="s">
        <v>149</v>
      </c>
      <c r="AU136" s="240" t="s">
        <v>86</v>
      </c>
      <c r="AV136" s="14" t="s">
        <v>86</v>
      </c>
      <c r="AW136" s="14" t="s">
        <v>37</v>
      </c>
      <c r="AX136" s="14" t="s">
        <v>76</v>
      </c>
      <c r="AY136" s="240" t="s">
        <v>140</v>
      </c>
    </row>
    <row r="137" s="14" customFormat="1">
      <c r="A137" s="14"/>
      <c r="B137" s="230"/>
      <c r="C137" s="231"/>
      <c r="D137" s="221" t="s">
        <v>149</v>
      </c>
      <c r="E137" s="232" t="s">
        <v>31</v>
      </c>
      <c r="F137" s="233" t="s">
        <v>197</v>
      </c>
      <c r="G137" s="231"/>
      <c r="H137" s="234">
        <v>6.2999999999999998</v>
      </c>
      <c r="I137" s="235"/>
      <c r="J137" s="231"/>
      <c r="K137" s="231"/>
      <c r="L137" s="236"/>
      <c r="M137" s="237"/>
      <c r="N137" s="238"/>
      <c r="O137" s="238"/>
      <c r="P137" s="238"/>
      <c r="Q137" s="238"/>
      <c r="R137" s="238"/>
      <c r="S137" s="238"/>
      <c r="T137" s="239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40" t="s">
        <v>149</v>
      </c>
      <c r="AU137" s="240" t="s">
        <v>86</v>
      </c>
      <c r="AV137" s="14" t="s">
        <v>86</v>
      </c>
      <c r="AW137" s="14" t="s">
        <v>37</v>
      </c>
      <c r="AX137" s="14" t="s">
        <v>76</v>
      </c>
      <c r="AY137" s="240" t="s">
        <v>140</v>
      </c>
    </row>
    <row r="138" s="14" customFormat="1">
      <c r="A138" s="14"/>
      <c r="B138" s="230"/>
      <c r="C138" s="231"/>
      <c r="D138" s="221" t="s">
        <v>149</v>
      </c>
      <c r="E138" s="232" t="s">
        <v>31</v>
      </c>
      <c r="F138" s="233" t="s">
        <v>198</v>
      </c>
      <c r="G138" s="231"/>
      <c r="H138" s="234">
        <v>7.2000000000000002</v>
      </c>
      <c r="I138" s="235"/>
      <c r="J138" s="231"/>
      <c r="K138" s="231"/>
      <c r="L138" s="236"/>
      <c r="M138" s="237"/>
      <c r="N138" s="238"/>
      <c r="O138" s="238"/>
      <c r="P138" s="238"/>
      <c r="Q138" s="238"/>
      <c r="R138" s="238"/>
      <c r="S138" s="238"/>
      <c r="T138" s="239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40" t="s">
        <v>149</v>
      </c>
      <c r="AU138" s="240" t="s">
        <v>86</v>
      </c>
      <c r="AV138" s="14" t="s">
        <v>86</v>
      </c>
      <c r="AW138" s="14" t="s">
        <v>37</v>
      </c>
      <c r="AX138" s="14" t="s">
        <v>76</v>
      </c>
      <c r="AY138" s="240" t="s">
        <v>140</v>
      </c>
    </row>
    <row r="139" s="14" customFormat="1">
      <c r="A139" s="14"/>
      <c r="B139" s="230"/>
      <c r="C139" s="231"/>
      <c r="D139" s="221" t="s">
        <v>149</v>
      </c>
      <c r="E139" s="232" t="s">
        <v>31</v>
      </c>
      <c r="F139" s="233" t="s">
        <v>199</v>
      </c>
      <c r="G139" s="231"/>
      <c r="H139" s="234">
        <v>6.1879999999999997</v>
      </c>
      <c r="I139" s="235"/>
      <c r="J139" s="231"/>
      <c r="K139" s="231"/>
      <c r="L139" s="236"/>
      <c r="M139" s="237"/>
      <c r="N139" s="238"/>
      <c r="O139" s="238"/>
      <c r="P139" s="238"/>
      <c r="Q139" s="238"/>
      <c r="R139" s="238"/>
      <c r="S139" s="238"/>
      <c r="T139" s="239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40" t="s">
        <v>149</v>
      </c>
      <c r="AU139" s="240" t="s">
        <v>86</v>
      </c>
      <c r="AV139" s="14" t="s">
        <v>86</v>
      </c>
      <c r="AW139" s="14" t="s">
        <v>37</v>
      </c>
      <c r="AX139" s="14" t="s">
        <v>76</v>
      </c>
      <c r="AY139" s="240" t="s">
        <v>140</v>
      </c>
    </row>
    <row r="140" s="14" customFormat="1">
      <c r="A140" s="14"/>
      <c r="B140" s="230"/>
      <c r="C140" s="231"/>
      <c r="D140" s="221" t="s">
        <v>149</v>
      </c>
      <c r="E140" s="232" t="s">
        <v>31</v>
      </c>
      <c r="F140" s="233" t="s">
        <v>200</v>
      </c>
      <c r="G140" s="231"/>
      <c r="H140" s="234">
        <v>5.25</v>
      </c>
      <c r="I140" s="235"/>
      <c r="J140" s="231"/>
      <c r="K140" s="231"/>
      <c r="L140" s="236"/>
      <c r="M140" s="237"/>
      <c r="N140" s="238"/>
      <c r="O140" s="238"/>
      <c r="P140" s="238"/>
      <c r="Q140" s="238"/>
      <c r="R140" s="238"/>
      <c r="S140" s="238"/>
      <c r="T140" s="239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40" t="s">
        <v>149</v>
      </c>
      <c r="AU140" s="240" t="s">
        <v>86</v>
      </c>
      <c r="AV140" s="14" t="s">
        <v>86</v>
      </c>
      <c r="AW140" s="14" t="s">
        <v>37</v>
      </c>
      <c r="AX140" s="14" t="s">
        <v>76</v>
      </c>
      <c r="AY140" s="240" t="s">
        <v>140</v>
      </c>
    </row>
    <row r="141" s="14" customFormat="1">
      <c r="A141" s="14"/>
      <c r="B141" s="230"/>
      <c r="C141" s="231"/>
      <c r="D141" s="221" t="s">
        <v>149</v>
      </c>
      <c r="E141" s="232" t="s">
        <v>31</v>
      </c>
      <c r="F141" s="233" t="s">
        <v>201</v>
      </c>
      <c r="G141" s="231"/>
      <c r="H141" s="234">
        <v>5.0629999999999997</v>
      </c>
      <c r="I141" s="235"/>
      <c r="J141" s="231"/>
      <c r="K141" s="231"/>
      <c r="L141" s="236"/>
      <c r="M141" s="237"/>
      <c r="N141" s="238"/>
      <c r="O141" s="238"/>
      <c r="P141" s="238"/>
      <c r="Q141" s="238"/>
      <c r="R141" s="238"/>
      <c r="S141" s="238"/>
      <c r="T141" s="239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40" t="s">
        <v>149</v>
      </c>
      <c r="AU141" s="240" t="s">
        <v>86</v>
      </c>
      <c r="AV141" s="14" t="s">
        <v>86</v>
      </c>
      <c r="AW141" s="14" t="s">
        <v>37</v>
      </c>
      <c r="AX141" s="14" t="s">
        <v>76</v>
      </c>
      <c r="AY141" s="240" t="s">
        <v>140</v>
      </c>
    </row>
    <row r="142" s="14" customFormat="1">
      <c r="A142" s="14"/>
      <c r="B142" s="230"/>
      <c r="C142" s="231"/>
      <c r="D142" s="221" t="s">
        <v>149</v>
      </c>
      <c r="E142" s="232" t="s">
        <v>31</v>
      </c>
      <c r="F142" s="233" t="s">
        <v>202</v>
      </c>
      <c r="G142" s="231"/>
      <c r="H142" s="234">
        <v>6.75</v>
      </c>
      <c r="I142" s="235"/>
      <c r="J142" s="231"/>
      <c r="K142" s="231"/>
      <c r="L142" s="236"/>
      <c r="M142" s="237"/>
      <c r="N142" s="238"/>
      <c r="O142" s="238"/>
      <c r="P142" s="238"/>
      <c r="Q142" s="238"/>
      <c r="R142" s="238"/>
      <c r="S142" s="238"/>
      <c r="T142" s="239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40" t="s">
        <v>149</v>
      </c>
      <c r="AU142" s="240" t="s">
        <v>86</v>
      </c>
      <c r="AV142" s="14" t="s">
        <v>86</v>
      </c>
      <c r="AW142" s="14" t="s">
        <v>37</v>
      </c>
      <c r="AX142" s="14" t="s">
        <v>76</v>
      </c>
      <c r="AY142" s="240" t="s">
        <v>140</v>
      </c>
    </row>
    <row r="143" s="14" customFormat="1">
      <c r="A143" s="14"/>
      <c r="B143" s="230"/>
      <c r="C143" s="231"/>
      <c r="D143" s="221" t="s">
        <v>149</v>
      </c>
      <c r="E143" s="232" t="s">
        <v>31</v>
      </c>
      <c r="F143" s="233" t="s">
        <v>203</v>
      </c>
      <c r="G143" s="231"/>
      <c r="H143" s="234">
        <v>3.2400000000000002</v>
      </c>
      <c r="I143" s="235"/>
      <c r="J143" s="231"/>
      <c r="K143" s="231"/>
      <c r="L143" s="236"/>
      <c r="M143" s="237"/>
      <c r="N143" s="238"/>
      <c r="O143" s="238"/>
      <c r="P143" s="238"/>
      <c r="Q143" s="238"/>
      <c r="R143" s="238"/>
      <c r="S143" s="238"/>
      <c r="T143" s="239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40" t="s">
        <v>149</v>
      </c>
      <c r="AU143" s="240" t="s">
        <v>86</v>
      </c>
      <c r="AV143" s="14" t="s">
        <v>86</v>
      </c>
      <c r="AW143" s="14" t="s">
        <v>37</v>
      </c>
      <c r="AX143" s="14" t="s">
        <v>76</v>
      </c>
      <c r="AY143" s="240" t="s">
        <v>140</v>
      </c>
    </row>
    <row r="144" s="15" customFormat="1">
      <c r="A144" s="15"/>
      <c r="B144" s="241"/>
      <c r="C144" s="242"/>
      <c r="D144" s="221" t="s">
        <v>149</v>
      </c>
      <c r="E144" s="243" t="s">
        <v>31</v>
      </c>
      <c r="F144" s="244" t="s">
        <v>204</v>
      </c>
      <c r="G144" s="242"/>
      <c r="H144" s="245">
        <v>501.08299999999997</v>
      </c>
      <c r="I144" s="246"/>
      <c r="J144" s="242"/>
      <c r="K144" s="242"/>
      <c r="L144" s="247"/>
      <c r="M144" s="248"/>
      <c r="N144" s="249"/>
      <c r="O144" s="249"/>
      <c r="P144" s="249"/>
      <c r="Q144" s="249"/>
      <c r="R144" s="249"/>
      <c r="S144" s="249"/>
      <c r="T144" s="250"/>
      <c r="U144" s="15"/>
      <c r="V144" s="15"/>
      <c r="W144" s="15"/>
      <c r="X144" s="15"/>
      <c r="Y144" s="15"/>
      <c r="Z144" s="15"/>
      <c r="AA144" s="15"/>
      <c r="AB144" s="15"/>
      <c r="AC144" s="15"/>
      <c r="AD144" s="15"/>
      <c r="AE144" s="15"/>
      <c r="AT144" s="251" t="s">
        <v>149</v>
      </c>
      <c r="AU144" s="251" t="s">
        <v>86</v>
      </c>
      <c r="AV144" s="15" t="s">
        <v>147</v>
      </c>
      <c r="AW144" s="15" t="s">
        <v>37</v>
      </c>
      <c r="AX144" s="15" t="s">
        <v>84</v>
      </c>
      <c r="AY144" s="251" t="s">
        <v>140</v>
      </c>
    </row>
    <row r="145" s="2" customFormat="1" ht="21.75" customHeight="1">
      <c r="A145" s="40"/>
      <c r="B145" s="41"/>
      <c r="C145" s="206" t="s">
        <v>86</v>
      </c>
      <c r="D145" s="206" t="s">
        <v>142</v>
      </c>
      <c r="E145" s="207" t="s">
        <v>205</v>
      </c>
      <c r="F145" s="208" t="s">
        <v>206</v>
      </c>
      <c r="G145" s="209" t="s">
        <v>145</v>
      </c>
      <c r="H145" s="210">
        <v>762.92499999999995</v>
      </c>
      <c r="I145" s="211"/>
      <c r="J145" s="212">
        <f>ROUND(I145*H145,2)</f>
        <v>0</v>
      </c>
      <c r="K145" s="208" t="s">
        <v>146</v>
      </c>
      <c r="L145" s="46"/>
      <c r="M145" s="213" t="s">
        <v>31</v>
      </c>
      <c r="N145" s="214" t="s">
        <v>47</v>
      </c>
      <c r="O145" s="86"/>
      <c r="P145" s="215">
        <f>O145*H145</f>
        <v>0</v>
      </c>
      <c r="Q145" s="215">
        <v>0</v>
      </c>
      <c r="R145" s="215">
        <f>Q145*H145</f>
        <v>0</v>
      </c>
      <c r="S145" s="215">
        <v>0</v>
      </c>
      <c r="T145" s="216">
        <f>S145*H145</f>
        <v>0</v>
      </c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R145" s="217" t="s">
        <v>147</v>
      </c>
      <c r="AT145" s="217" t="s">
        <v>142</v>
      </c>
      <c r="AU145" s="217" t="s">
        <v>86</v>
      </c>
      <c r="AY145" s="19" t="s">
        <v>140</v>
      </c>
      <c r="BE145" s="218">
        <f>IF(N145="základní",J145,0)</f>
        <v>0</v>
      </c>
      <c r="BF145" s="218">
        <f>IF(N145="snížená",J145,0)</f>
        <v>0</v>
      </c>
      <c r="BG145" s="218">
        <f>IF(N145="zákl. přenesená",J145,0)</f>
        <v>0</v>
      </c>
      <c r="BH145" s="218">
        <f>IF(N145="sníž. přenesená",J145,0)</f>
        <v>0</v>
      </c>
      <c r="BI145" s="218">
        <f>IF(N145="nulová",J145,0)</f>
        <v>0</v>
      </c>
      <c r="BJ145" s="19" t="s">
        <v>84</v>
      </c>
      <c r="BK145" s="218">
        <f>ROUND(I145*H145,2)</f>
        <v>0</v>
      </c>
      <c r="BL145" s="19" t="s">
        <v>147</v>
      </c>
      <c r="BM145" s="217" t="s">
        <v>207</v>
      </c>
    </row>
    <row r="146" s="13" customFormat="1">
      <c r="A146" s="13"/>
      <c r="B146" s="219"/>
      <c r="C146" s="220"/>
      <c r="D146" s="221" t="s">
        <v>149</v>
      </c>
      <c r="E146" s="222" t="s">
        <v>31</v>
      </c>
      <c r="F146" s="223" t="s">
        <v>208</v>
      </c>
      <c r="G146" s="220"/>
      <c r="H146" s="222" t="s">
        <v>31</v>
      </c>
      <c r="I146" s="224"/>
      <c r="J146" s="220"/>
      <c r="K146" s="220"/>
      <c r="L146" s="225"/>
      <c r="M146" s="226"/>
      <c r="N146" s="227"/>
      <c r="O146" s="227"/>
      <c r="P146" s="227"/>
      <c r="Q146" s="227"/>
      <c r="R146" s="227"/>
      <c r="S146" s="227"/>
      <c r="T146" s="228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29" t="s">
        <v>149</v>
      </c>
      <c r="AU146" s="229" t="s">
        <v>86</v>
      </c>
      <c r="AV146" s="13" t="s">
        <v>84</v>
      </c>
      <c r="AW146" s="13" t="s">
        <v>37</v>
      </c>
      <c r="AX146" s="13" t="s">
        <v>76</v>
      </c>
      <c r="AY146" s="229" t="s">
        <v>140</v>
      </c>
    </row>
    <row r="147" s="14" customFormat="1">
      <c r="A147" s="14"/>
      <c r="B147" s="230"/>
      <c r="C147" s="231"/>
      <c r="D147" s="221" t="s">
        <v>149</v>
      </c>
      <c r="E147" s="232" t="s">
        <v>31</v>
      </c>
      <c r="F147" s="233" t="s">
        <v>209</v>
      </c>
      <c r="G147" s="231"/>
      <c r="H147" s="234">
        <v>9.875</v>
      </c>
      <c r="I147" s="235"/>
      <c r="J147" s="231"/>
      <c r="K147" s="231"/>
      <c r="L147" s="236"/>
      <c r="M147" s="237"/>
      <c r="N147" s="238"/>
      <c r="O147" s="238"/>
      <c r="P147" s="238"/>
      <c r="Q147" s="238"/>
      <c r="R147" s="238"/>
      <c r="S147" s="238"/>
      <c r="T147" s="239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40" t="s">
        <v>149</v>
      </c>
      <c r="AU147" s="240" t="s">
        <v>86</v>
      </c>
      <c r="AV147" s="14" t="s">
        <v>86</v>
      </c>
      <c r="AW147" s="14" t="s">
        <v>37</v>
      </c>
      <c r="AX147" s="14" t="s">
        <v>76</v>
      </c>
      <c r="AY147" s="240" t="s">
        <v>140</v>
      </c>
    </row>
    <row r="148" s="14" customFormat="1">
      <c r="A148" s="14"/>
      <c r="B148" s="230"/>
      <c r="C148" s="231"/>
      <c r="D148" s="221" t="s">
        <v>149</v>
      </c>
      <c r="E148" s="232" t="s">
        <v>31</v>
      </c>
      <c r="F148" s="233" t="s">
        <v>210</v>
      </c>
      <c r="G148" s="231"/>
      <c r="H148" s="234">
        <v>6.75</v>
      </c>
      <c r="I148" s="235"/>
      <c r="J148" s="231"/>
      <c r="K148" s="231"/>
      <c r="L148" s="236"/>
      <c r="M148" s="237"/>
      <c r="N148" s="238"/>
      <c r="O148" s="238"/>
      <c r="P148" s="238"/>
      <c r="Q148" s="238"/>
      <c r="R148" s="238"/>
      <c r="S148" s="238"/>
      <c r="T148" s="239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40" t="s">
        <v>149</v>
      </c>
      <c r="AU148" s="240" t="s">
        <v>86</v>
      </c>
      <c r="AV148" s="14" t="s">
        <v>86</v>
      </c>
      <c r="AW148" s="14" t="s">
        <v>37</v>
      </c>
      <c r="AX148" s="14" t="s">
        <v>76</v>
      </c>
      <c r="AY148" s="240" t="s">
        <v>140</v>
      </c>
    </row>
    <row r="149" s="14" customFormat="1">
      <c r="A149" s="14"/>
      <c r="B149" s="230"/>
      <c r="C149" s="231"/>
      <c r="D149" s="221" t="s">
        <v>149</v>
      </c>
      <c r="E149" s="232" t="s">
        <v>31</v>
      </c>
      <c r="F149" s="233" t="s">
        <v>211</v>
      </c>
      <c r="G149" s="231"/>
      <c r="H149" s="234">
        <v>1</v>
      </c>
      <c r="I149" s="235"/>
      <c r="J149" s="231"/>
      <c r="K149" s="231"/>
      <c r="L149" s="236"/>
      <c r="M149" s="237"/>
      <c r="N149" s="238"/>
      <c r="O149" s="238"/>
      <c r="P149" s="238"/>
      <c r="Q149" s="238"/>
      <c r="R149" s="238"/>
      <c r="S149" s="238"/>
      <c r="T149" s="239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40" t="s">
        <v>149</v>
      </c>
      <c r="AU149" s="240" t="s">
        <v>86</v>
      </c>
      <c r="AV149" s="14" t="s">
        <v>86</v>
      </c>
      <c r="AW149" s="14" t="s">
        <v>37</v>
      </c>
      <c r="AX149" s="14" t="s">
        <v>76</v>
      </c>
      <c r="AY149" s="240" t="s">
        <v>140</v>
      </c>
    </row>
    <row r="150" s="14" customFormat="1">
      <c r="A150" s="14"/>
      <c r="B150" s="230"/>
      <c r="C150" s="231"/>
      <c r="D150" s="221" t="s">
        <v>149</v>
      </c>
      <c r="E150" s="232" t="s">
        <v>31</v>
      </c>
      <c r="F150" s="233" t="s">
        <v>212</v>
      </c>
      <c r="G150" s="231"/>
      <c r="H150" s="234">
        <v>0.75</v>
      </c>
      <c r="I150" s="235"/>
      <c r="J150" s="231"/>
      <c r="K150" s="231"/>
      <c r="L150" s="236"/>
      <c r="M150" s="237"/>
      <c r="N150" s="238"/>
      <c r="O150" s="238"/>
      <c r="P150" s="238"/>
      <c r="Q150" s="238"/>
      <c r="R150" s="238"/>
      <c r="S150" s="238"/>
      <c r="T150" s="239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40" t="s">
        <v>149</v>
      </c>
      <c r="AU150" s="240" t="s">
        <v>86</v>
      </c>
      <c r="AV150" s="14" t="s">
        <v>86</v>
      </c>
      <c r="AW150" s="14" t="s">
        <v>37</v>
      </c>
      <c r="AX150" s="14" t="s">
        <v>76</v>
      </c>
      <c r="AY150" s="240" t="s">
        <v>140</v>
      </c>
    </row>
    <row r="151" s="14" customFormat="1">
      <c r="A151" s="14"/>
      <c r="B151" s="230"/>
      <c r="C151" s="231"/>
      <c r="D151" s="221" t="s">
        <v>149</v>
      </c>
      <c r="E151" s="232" t="s">
        <v>31</v>
      </c>
      <c r="F151" s="233" t="s">
        <v>213</v>
      </c>
      <c r="G151" s="231"/>
      <c r="H151" s="234">
        <v>2.5</v>
      </c>
      <c r="I151" s="235"/>
      <c r="J151" s="231"/>
      <c r="K151" s="231"/>
      <c r="L151" s="236"/>
      <c r="M151" s="237"/>
      <c r="N151" s="238"/>
      <c r="O151" s="238"/>
      <c r="P151" s="238"/>
      <c r="Q151" s="238"/>
      <c r="R151" s="238"/>
      <c r="S151" s="238"/>
      <c r="T151" s="239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40" t="s">
        <v>149</v>
      </c>
      <c r="AU151" s="240" t="s">
        <v>86</v>
      </c>
      <c r="AV151" s="14" t="s">
        <v>86</v>
      </c>
      <c r="AW151" s="14" t="s">
        <v>37</v>
      </c>
      <c r="AX151" s="14" t="s">
        <v>76</v>
      </c>
      <c r="AY151" s="240" t="s">
        <v>140</v>
      </c>
    </row>
    <row r="152" s="14" customFormat="1">
      <c r="A152" s="14"/>
      <c r="B152" s="230"/>
      <c r="C152" s="231"/>
      <c r="D152" s="221" t="s">
        <v>149</v>
      </c>
      <c r="E152" s="232" t="s">
        <v>31</v>
      </c>
      <c r="F152" s="233" t="s">
        <v>214</v>
      </c>
      <c r="G152" s="231"/>
      <c r="H152" s="234">
        <v>0.25</v>
      </c>
      <c r="I152" s="235"/>
      <c r="J152" s="231"/>
      <c r="K152" s="231"/>
      <c r="L152" s="236"/>
      <c r="M152" s="237"/>
      <c r="N152" s="238"/>
      <c r="O152" s="238"/>
      <c r="P152" s="238"/>
      <c r="Q152" s="238"/>
      <c r="R152" s="238"/>
      <c r="S152" s="238"/>
      <c r="T152" s="239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40" t="s">
        <v>149</v>
      </c>
      <c r="AU152" s="240" t="s">
        <v>86</v>
      </c>
      <c r="AV152" s="14" t="s">
        <v>86</v>
      </c>
      <c r="AW152" s="14" t="s">
        <v>37</v>
      </c>
      <c r="AX152" s="14" t="s">
        <v>76</v>
      </c>
      <c r="AY152" s="240" t="s">
        <v>140</v>
      </c>
    </row>
    <row r="153" s="14" customFormat="1">
      <c r="A153" s="14"/>
      <c r="B153" s="230"/>
      <c r="C153" s="231"/>
      <c r="D153" s="221" t="s">
        <v>149</v>
      </c>
      <c r="E153" s="232" t="s">
        <v>31</v>
      </c>
      <c r="F153" s="233" t="s">
        <v>215</v>
      </c>
      <c r="G153" s="231"/>
      <c r="H153" s="234">
        <v>0.5</v>
      </c>
      <c r="I153" s="235"/>
      <c r="J153" s="231"/>
      <c r="K153" s="231"/>
      <c r="L153" s="236"/>
      <c r="M153" s="237"/>
      <c r="N153" s="238"/>
      <c r="O153" s="238"/>
      <c r="P153" s="238"/>
      <c r="Q153" s="238"/>
      <c r="R153" s="238"/>
      <c r="S153" s="238"/>
      <c r="T153" s="239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40" t="s">
        <v>149</v>
      </c>
      <c r="AU153" s="240" t="s">
        <v>86</v>
      </c>
      <c r="AV153" s="14" t="s">
        <v>86</v>
      </c>
      <c r="AW153" s="14" t="s">
        <v>37</v>
      </c>
      <c r="AX153" s="14" t="s">
        <v>76</v>
      </c>
      <c r="AY153" s="240" t="s">
        <v>140</v>
      </c>
    </row>
    <row r="154" s="14" customFormat="1">
      <c r="A154" s="14"/>
      <c r="B154" s="230"/>
      <c r="C154" s="231"/>
      <c r="D154" s="221" t="s">
        <v>149</v>
      </c>
      <c r="E154" s="232" t="s">
        <v>31</v>
      </c>
      <c r="F154" s="233" t="s">
        <v>216</v>
      </c>
      <c r="G154" s="231"/>
      <c r="H154" s="234">
        <v>0.75</v>
      </c>
      <c r="I154" s="235"/>
      <c r="J154" s="231"/>
      <c r="K154" s="231"/>
      <c r="L154" s="236"/>
      <c r="M154" s="237"/>
      <c r="N154" s="238"/>
      <c r="O154" s="238"/>
      <c r="P154" s="238"/>
      <c r="Q154" s="238"/>
      <c r="R154" s="238"/>
      <c r="S154" s="238"/>
      <c r="T154" s="239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40" t="s">
        <v>149</v>
      </c>
      <c r="AU154" s="240" t="s">
        <v>86</v>
      </c>
      <c r="AV154" s="14" t="s">
        <v>86</v>
      </c>
      <c r="AW154" s="14" t="s">
        <v>37</v>
      </c>
      <c r="AX154" s="14" t="s">
        <v>76</v>
      </c>
      <c r="AY154" s="240" t="s">
        <v>140</v>
      </c>
    </row>
    <row r="155" s="14" customFormat="1">
      <c r="A155" s="14"/>
      <c r="B155" s="230"/>
      <c r="C155" s="231"/>
      <c r="D155" s="221" t="s">
        <v>149</v>
      </c>
      <c r="E155" s="232" t="s">
        <v>31</v>
      </c>
      <c r="F155" s="233" t="s">
        <v>217</v>
      </c>
      <c r="G155" s="231"/>
      <c r="H155" s="234">
        <v>8</v>
      </c>
      <c r="I155" s="235"/>
      <c r="J155" s="231"/>
      <c r="K155" s="231"/>
      <c r="L155" s="236"/>
      <c r="M155" s="237"/>
      <c r="N155" s="238"/>
      <c r="O155" s="238"/>
      <c r="P155" s="238"/>
      <c r="Q155" s="238"/>
      <c r="R155" s="238"/>
      <c r="S155" s="238"/>
      <c r="T155" s="239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40" t="s">
        <v>149</v>
      </c>
      <c r="AU155" s="240" t="s">
        <v>86</v>
      </c>
      <c r="AV155" s="14" t="s">
        <v>86</v>
      </c>
      <c r="AW155" s="14" t="s">
        <v>37</v>
      </c>
      <c r="AX155" s="14" t="s">
        <v>76</v>
      </c>
      <c r="AY155" s="240" t="s">
        <v>140</v>
      </c>
    </row>
    <row r="156" s="14" customFormat="1">
      <c r="A156" s="14"/>
      <c r="B156" s="230"/>
      <c r="C156" s="231"/>
      <c r="D156" s="221" t="s">
        <v>149</v>
      </c>
      <c r="E156" s="232" t="s">
        <v>31</v>
      </c>
      <c r="F156" s="233" t="s">
        <v>218</v>
      </c>
      <c r="G156" s="231"/>
      <c r="H156" s="234">
        <v>0.5</v>
      </c>
      <c r="I156" s="235"/>
      <c r="J156" s="231"/>
      <c r="K156" s="231"/>
      <c r="L156" s="236"/>
      <c r="M156" s="237"/>
      <c r="N156" s="238"/>
      <c r="O156" s="238"/>
      <c r="P156" s="238"/>
      <c r="Q156" s="238"/>
      <c r="R156" s="238"/>
      <c r="S156" s="238"/>
      <c r="T156" s="239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40" t="s">
        <v>149</v>
      </c>
      <c r="AU156" s="240" t="s">
        <v>86</v>
      </c>
      <c r="AV156" s="14" t="s">
        <v>86</v>
      </c>
      <c r="AW156" s="14" t="s">
        <v>37</v>
      </c>
      <c r="AX156" s="14" t="s">
        <v>76</v>
      </c>
      <c r="AY156" s="240" t="s">
        <v>140</v>
      </c>
    </row>
    <row r="157" s="14" customFormat="1">
      <c r="A157" s="14"/>
      <c r="B157" s="230"/>
      <c r="C157" s="231"/>
      <c r="D157" s="221" t="s">
        <v>149</v>
      </c>
      <c r="E157" s="232" t="s">
        <v>31</v>
      </c>
      <c r="F157" s="233" t="s">
        <v>219</v>
      </c>
      <c r="G157" s="231"/>
      <c r="H157" s="234">
        <v>11.25</v>
      </c>
      <c r="I157" s="235"/>
      <c r="J157" s="231"/>
      <c r="K157" s="231"/>
      <c r="L157" s="236"/>
      <c r="M157" s="237"/>
      <c r="N157" s="238"/>
      <c r="O157" s="238"/>
      <c r="P157" s="238"/>
      <c r="Q157" s="238"/>
      <c r="R157" s="238"/>
      <c r="S157" s="238"/>
      <c r="T157" s="239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40" t="s">
        <v>149</v>
      </c>
      <c r="AU157" s="240" t="s">
        <v>86</v>
      </c>
      <c r="AV157" s="14" t="s">
        <v>86</v>
      </c>
      <c r="AW157" s="14" t="s">
        <v>37</v>
      </c>
      <c r="AX157" s="14" t="s">
        <v>76</v>
      </c>
      <c r="AY157" s="240" t="s">
        <v>140</v>
      </c>
    </row>
    <row r="158" s="14" customFormat="1">
      <c r="A158" s="14"/>
      <c r="B158" s="230"/>
      <c r="C158" s="231"/>
      <c r="D158" s="221" t="s">
        <v>149</v>
      </c>
      <c r="E158" s="232" t="s">
        <v>31</v>
      </c>
      <c r="F158" s="233" t="s">
        <v>220</v>
      </c>
      <c r="G158" s="231"/>
      <c r="H158" s="234">
        <v>0</v>
      </c>
      <c r="I158" s="235"/>
      <c r="J158" s="231"/>
      <c r="K158" s="231"/>
      <c r="L158" s="236"/>
      <c r="M158" s="237"/>
      <c r="N158" s="238"/>
      <c r="O158" s="238"/>
      <c r="P158" s="238"/>
      <c r="Q158" s="238"/>
      <c r="R158" s="238"/>
      <c r="S158" s="238"/>
      <c r="T158" s="239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40" t="s">
        <v>149</v>
      </c>
      <c r="AU158" s="240" t="s">
        <v>86</v>
      </c>
      <c r="AV158" s="14" t="s">
        <v>86</v>
      </c>
      <c r="AW158" s="14" t="s">
        <v>37</v>
      </c>
      <c r="AX158" s="14" t="s">
        <v>76</v>
      </c>
      <c r="AY158" s="240" t="s">
        <v>140</v>
      </c>
    </row>
    <row r="159" s="14" customFormat="1">
      <c r="A159" s="14"/>
      <c r="B159" s="230"/>
      <c r="C159" s="231"/>
      <c r="D159" s="221" t="s">
        <v>149</v>
      </c>
      <c r="E159" s="232" t="s">
        <v>31</v>
      </c>
      <c r="F159" s="233" t="s">
        <v>221</v>
      </c>
      <c r="G159" s="231"/>
      <c r="H159" s="234">
        <v>0.25</v>
      </c>
      <c r="I159" s="235"/>
      <c r="J159" s="231"/>
      <c r="K159" s="231"/>
      <c r="L159" s="236"/>
      <c r="M159" s="237"/>
      <c r="N159" s="238"/>
      <c r="O159" s="238"/>
      <c r="P159" s="238"/>
      <c r="Q159" s="238"/>
      <c r="R159" s="238"/>
      <c r="S159" s="238"/>
      <c r="T159" s="239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40" t="s">
        <v>149</v>
      </c>
      <c r="AU159" s="240" t="s">
        <v>86</v>
      </c>
      <c r="AV159" s="14" t="s">
        <v>86</v>
      </c>
      <c r="AW159" s="14" t="s">
        <v>37</v>
      </c>
      <c r="AX159" s="14" t="s">
        <v>76</v>
      </c>
      <c r="AY159" s="240" t="s">
        <v>140</v>
      </c>
    </row>
    <row r="160" s="14" customFormat="1">
      <c r="A160" s="14"/>
      <c r="B160" s="230"/>
      <c r="C160" s="231"/>
      <c r="D160" s="221" t="s">
        <v>149</v>
      </c>
      <c r="E160" s="232" t="s">
        <v>31</v>
      </c>
      <c r="F160" s="233" t="s">
        <v>222</v>
      </c>
      <c r="G160" s="231"/>
      <c r="H160" s="234">
        <v>28.25</v>
      </c>
      <c r="I160" s="235"/>
      <c r="J160" s="231"/>
      <c r="K160" s="231"/>
      <c r="L160" s="236"/>
      <c r="M160" s="237"/>
      <c r="N160" s="238"/>
      <c r="O160" s="238"/>
      <c r="P160" s="238"/>
      <c r="Q160" s="238"/>
      <c r="R160" s="238"/>
      <c r="S160" s="238"/>
      <c r="T160" s="239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40" t="s">
        <v>149</v>
      </c>
      <c r="AU160" s="240" t="s">
        <v>86</v>
      </c>
      <c r="AV160" s="14" t="s">
        <v>86</v>
      </c>
      <c r="AW160" s="14" t="s">
        <v>37</v>
      </c>
      <c r="AX160" s="14" t="s">
        <v>76</v>
      </c>
      <c r="AY160" s="240" t="s">
        <v>140</v>
      </c>
    </row>
    <row r="161" s="14" customFormat="1">
      <c r="A161" s="14"/>
      <c r="B161" s="230"/>
      <c r="C161" s="231"/>
      <c r="D161" s="221" t="s">
        <v>149</v>
      </c>
      <c r="E161" s="232" t="s">
        <v>31</v>
      </c>
      <c r="F161" s="233" t="s">
        <v>223</v>
      </c>
      <c r="G161" s="231"/>
      <c r="H161" s="234">
        <v>1.25</v>
      </c>
      <c r="I161" s="235"/>
      <c r="J161" s="231"/>
      <c r="K161" s="231"/>
      <c r="L161" s="236"/>
      <c r="M161" s="237"/>
      <c r="N161" s="238"/>
      <c r="O161" s="238"/>
      <c r="P161" s="238"/>
      <c r="Q161" s="238"/>
      <c r="R161" s="238"/>
      <c r="S161" s="238"/>
      <c r="T161" s="239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40" t="s">
        <v>149</v>
      </c>
      <c r="AU161" s="240" t="s">
        <v>86</v>
      </c>
      <c r="AV161" s="14" t="s">
        <v>86</v>
      </c>
      <c r="AW161" s="14" t="s">
        <v>37</v>
      </c>
      <c r="AX161" s="14" t="s">
        <v>76</v>
      </c>
      <c r="AY161" s="240" t="s">
        <v>140</v>
      </c>
    </row>
    <row r="162" s="14" customFormat="1">
      <c r="A162" s="14"/>
      <c r="B162" s="230"/>
      <c r="C162" s="231"/>
      <c r="D162" s="221" t="s">
        <v>149</v>
      </c>
      <c r="E162" s="232" t="s">
        <v>31</v>
      </c>
      <c r="F162" s="233" t="s">
        <v>224</v>
      </c>
      <c r="G162" s="231"/>
      <c r="H162" s="234">
        <v>1.25</v>
      </c>
      <c r="I162" s="235"/>
      <c r="J162" s="231"/>
      <c r="K162" s="231"/>
      <c r="L162" s="236"/>
      <c r="M162" s="237"/>
      <c r="N162" s="238"/>
      <c r="O162" s="238"/>
      <c r="P162" s="238"/>
      <c r="Q162" s="238"/>
      <c r="R162" s="238"/>
      <c r="S162" s="238"/>
      <c r="T162" s="239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40" t="s">
        <v>149</v>
      </c>
      <c r="AU162" s="240" t="s">
        <v>86</v>
      </c>
      <c r="AV162" s="14" t="s">
        <v>86</v>
      </c>
      <c r="AW162" s="14" t="s">
        <v>37</v>
      </c>
      <c r="AX162" s="14" t="s">
        <v>76</v>
      </c>
      <c r="AY162" s="240" t="s">
        <v>140</v>
      </c>
    </row>
    <row r="163" s="14" customFormat="1">
      <c r="A163" s="14"/>
      <c r="B163" s="230"/>
      <c r="C163" s="231"/>
      <c r="D163" s="221" t="s">
        <v>149</v>
      </c>
      <c r="E163" s="232" t="s">
        <v>31</v>
      </c>
      <c r="F163" s="233" t="s">
        <v>225</v>
      </c>
      <c r="G163" s="231"/>
      <c r="H163" s="234">
        <v>1.25</v>
      </c>
      <c r="I163" s="235"/>
      <c r="J163" s="231"/>
      <c r="K163" s="231"/>
      <c r="L163" s="236"/>
      <c r="M163" s="237"/>
      <c r="N163" s="238"/>
      <c r="O163" s="238"/>
      <c r="P163" s="238"/>
      <c r="Q163" s="238"/>
      <c r="R163" s="238"/>
      <c r="S163" s="238"/>
      <c r="T163" s="239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40" t="s">
        <v>149</v>
      </c>
      <c r="AU163" s="240" t="s">
        <v>86</v>
      </c>
      <c r="AV163" s="14" t="s">
        <v>86</v>
      </c>
      <c r="AW163" s="14" t="s">
        <v>37</v>
      </c>
      <c r="AX163" s="14" t="s">
        <v>76</v>
      </c>
      <c r="AY163" s="240" t="s">
        <v>140</v>
      </c>
    </row>
    <row r="164" s="14" customFormat="1">
      <c r="A164" s="14"/>
      <c r="B164" s="230"/>
      <c r="C164" s="231"/>
      <c r="D164" s="221" t="s">
        <v>149</v>
      </c>
      <c r="E164" s="232" t="s">
        <v>31</v>
      </c>
      <c r="F164" s="233" t="s">
        <v>226</v>
      </c>
      <c r="G164" s="231"/>
      <c r="H164" s="234">
        <v>8</v>
      </c>
      <c r="I164" s="235"/>
      <c r="J164" s="231"/>
      <c r="K164" s="231"/>
      <c r="L164" s="236"/>
      <c r="M164" s="237"/>
      <c r="N164" s="238"/>
      <c r="O164" s="238"/>
      <c r="P164" s="238"/>
      <c r="Q164" s="238"/>
      <c r="R164" s="238"/>
      <c r="S164" s="238"/>
      <c r="T164" s="239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40" t="s">
        <v>149</v>
      </c>
      <c r="AU164" s="240" t="s">
        <v>86</v>
      </c>
      <c r="AV164" s="14" t="s">
        <v>86</v>
      </c>
      <c r="AW164" s="14" t="s">
        <v>37</v>
      </c>
      <c r="AX164" s="14" t="s">
        <v>76</v>
      </c>
      <c r="AY164" s="240" t="s">
        <v>140</v>
      </c>
    </row>
    <row r="165" s="14" customFormat="1">
      <c r="A165" s="14"/>
      <c r="B165" s="230"/>
      <c r="C165" s="231"/>
      <c r="D165" s="221" t="s">
        <v>149</v>
      </c>
      <c r="E165" s="232" t="s">
        <v>31</v>
      </c>
      <c r="F165" s="233" t="s">
        <v>227</v>
      </c>
      <c r="G165" s="231"/>
      <c r="H165" s="234">
        <v>0</v>
      </c>
      <c r="I165" s="235"/>
      <c r="J165" s="231"/>
      <c r="K165" s="231"/>
      <c r="L165" s="236"/>
      <c r="M165" s="237"/>
      <c r="N165" s="238"/>
      <c r="O165" s="238"/>
      <c r="P165" s="238"/>
      <c r="Q165" s="238"/>
      <c r="R165" s="238"/>
      <c r="S165" s="238"/>
      <c r="T165" s="239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40" t="s">
        <v>149</v>
      </c>
      <c r="AU165" s="240" t="s">
        <v>86</v>
      </c>
      <c r="AV165" s="14" t="s">
        <v>86</v>
      </c>
      <c r="AW165" s="14" t="s">
        <v>37</v>
      </c>
      <c r="AX165" s="14" t="s">
        <v>76</v>
      </c>
      <c r="AY165" s="240" t="s">
        <v>140</v>
      </c>
    </row>
    <row r="166" s="14" customFormat="1">
      <c r="A166" s="14"/>
      <c r="B166" s="230"/>
      <c r="C166" s="231"/>
      <c r="D166" s="221" t="s">
        <v>149</v>
      </c>
      <c r="E166" s="232" t="s">
        <v>31</v>
      </c>
      <c r="F166" s="233" t="s">
        <v>228</v>
      </c>
      <c r="G166" s="231"/>
      <c r="H166" s="234">
        <v>0</v>
      </c>
      <c r="I166" s="235"/>
      <c r="J166" s="231"/>
      <c r="K166" s="231"/>
      <c r="L166" s="236"/>
      <c r="M166" s="237"/>
      <c r="N166" s="238"/>
      <c r="O166" s="238"/>
      <c r="P166" s="238"/>
      <c r="Q166" s="238"/>
      <c r="R166" s="238"/>
      <c r="S166" s="238"/>
      <c r="T166" s="239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40" t="s">
        <v>149</v>
      </c>
      <c r="AU166" s="240" t="s">
        <v>86</v>
      </c>
      <c r="AV166" s="14" t="s">
        <v>86</v>
      </c>
      <c r="AW166" s="14" t="s">
        <v>37</v>
      </c>
      <c r="AX166" s="14" t="s">
        <v>76</v>
      </c>
      <c r="AY166" s="240" t="s">
        <v>140</v>
      </c>
    </row>
    <row r="167" s="14" customFormat="1">
      <c r="A167" s="14"/>
      <c r="B167" s="230"/>
      <c r="C167" s="231"/>
      <c r="D167" s="221" t="s">
        <v>149</v>
      </c>
      <c r="E167" s="232" t="s">
        <v>31</v>
      </c>
      <c r="F167" s="233" t="s">
        <v>229</v>
      </c>
      <c r="G167" s="231"/>
      <c r="H167" s="234">
        <v>1.25</v>
      </c>
      <c r="I167" s="235"/>
      <c r="J167" s="231"/>
      <c r="K167" s="231"/>
      <c r="L167" s="236"/>
      <c r="M167" s="237"/>
      <c r="N167" s="238"/>
      <c r="O167" s="238"/>
      <c r="P167" s="238"/>
      <c r="Q167" s="238"/>
      <c r="R167" s="238"/>
      <c r="S167" s="238"/>
      <c r="T167" s="239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40" t="s">
        <v>149</v>
      </c>
      <c r="AU167" s="240" t="s">
        <v>86</v>
      </c>
      <c r="AV167" s="14" t="s">
        <v>86</v>
      </c>
      <c r="AW167" s="14" t="s">
        <v>37</v>
      </c>
      <c r="AX167" s="14" t="s">
        <v>76</v>
      </c>
      <c r="AY167" s="240" t="s">
        <v>140</v>
      </c>
    </row>
    <row r="168" s="14" customFormat="1">
      <c r="A168" s="14"/>
      <c r="B168" s="230"/>
      <c r="C168" s="231"/>
      <c r="D168" s="221" t="s">
        <v>149</v>
      </c>
      <c r="E168" s="232" t="s">
        <v>31</v>
      </c>
      <c r="F168" s="233" t="s">
        <v>230</v>
      </c>
      <c r="G168" s="231"/>
      <c r="H168" s="234">
        <v>7.25</v>
      </c>
      <c r="I168" s="235"/>
      <c r="J168" s="231"/>
      <c r="K168" s="231"/>
      <c r="L168" s="236"/>
      <c r="M168" s="237"/>
      <c r="N168" s="238"/>
      <c r="O168" s="238"/>
      <c r="P168" s="238"/>
      <c r="Q168" s="238"/>
      <c r="R168" s="238"/>
      <c r="S168" s="238"/>
      <c r="T168" s="239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40" t="s">
        <v>149</v>
      </c>
      <c r="AU168" s="240" t="s">
        <v>86</v>
      </c>
      <c r="AV168" s="14" t="s">
        <v>86</v>
      </c>
      <c r="AW168" s="14" t="s">
        <v>37</v>
      </c>
      <c r="AX168" s="14" t="s">
        <v>76</v>
      </c>
      <c r="AY168" s="240" t="s">
        <v>140</v>
      </c>
    </row>
    <row r="169" s="14" customFormat="1">
      <c r="A169" s="14"/>
      <c r="B169" s="230"/>
      <c r="C169" s="231"/>
      <c r="D169" s="221" t="s">
        <v>149</v>
      </c>
      <c r="E169" s="232" t="s">
        <v>31</v>
      </c>
      <c r="F169" s="233" t="s">
        <v>231</v>
      </c>
      <c r="G169" s="231"/>
      <c r="H169" s="234">
        <v>2.2000000000000002</v>
      </c>
      <c r="I169" s="235"/>
      <c r="J169" s="231"/>
      <c r="K169" s="231"/>
      <c r="L169" s="236"/>
      <c r="M169" s="237"/>
      <c r="N169" s="238"/>
      <c r="O169" s="238"/>
      <c r="P169" s="238"/>
      <c r="Q169" s="238"/>
      <c r="R169" s="238"/>
      <c r="S169" s="238"/>
      <c r="T169" s="239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40" t="s">
        <v>149</v>
      </c>
      <c r="AU169" s="240" t="s">
        <v>86</v>
      </c>
      <c r="AV169" s="14" t="s">
        <v>86</v>
      </c>
      <c r="AW169" s="14" t="s">
        <v>37</v>
      </c>
      <c r="AX169" s="14" t="s">
        <v>76</v>
      </c>
      <c r="AY169" s="240" t="s">
        <v>140</v>
      </c>
    </row>
    <row r="170" s="14" customFormat="1">
      <c r="A170" s="14"/>
      <c r="B170" s="230"/>
      <c r="C170" s="231"/>
      <c r="D170" s="221" t="s">
        <v>149</v>
      </c>
      <c r="E170" s="232" t="s">
        <v>31</v>
      </c>
      <c r="F170" s="233" t="s">
        <v>232</v>
      </c>
      <c r="G170" s="231"/>
      <c r="H170" s="234">
        <v>10.34</v>
      </c>
      <c r="I170" s="235"/>
      <c r="J170" s="231"/>
      <c r="K170" s="231"/>
      <c r="L170" s="236"/>
      <c r="M170" s="237"/>
      <c r="N170" s="238"/>
      <c r="O170" s="238"/>
      <c r="P170" s="238"/>
      <c r="Q170" s="238"/>
      <c r="R170" s="238"/>
      <c r="S170" s="238"/>
      <c r="T170" s="239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40" t="s">
        <v>149</v>
      </c>
      <c r="AU170" s="240" t="s">
        <v>86</v>
      </c>
      <c r="AV170" s="14" t="s">
        <v>86</v>
      </c>
      <c r="AW170" s="14" t="s">
        <v>37</v>
      </c>
      <c r="AX170" s="14" t="s">
        <v>76</v>
      </c>
      <c r="AY170" s="240" t="s">
        <v>140</v>
      </c>
    </row>
    <row r="171" s="14" customFormat="1">
      <c r="A171" s="14"/>
      <c r="B171" s="230"/>
      <c r="C171" s="231"/>
      <c r="D171" s="221" t="s">
        <v>149</v>
      </c>
      <c r="E171" s="232" t="s">
        <v>31</v>
      </c>
      <c r="F171" s="233" t="s">
        <v>233</v>
      </c>
      <c r="G171" s="231"/>
      <c r="H171" s="234">
        <v>14.76</v>
      </c>
      <c r="I171" s="235"/>
      <c r="J171" s="231"/>
      <c r="K171" s="231"/>
      <c r="L171" s="236"/>
      <c r="M171" s="237"/>
      <c r="N171" s="238"/>
      <c r="O171" s="238"/>
      <c r="P171" s="238"/>
      <c r="Q171" s="238"/>
      <c r="R171" s="238"/>
      <c r="S171" s="238"/>
      <c r="T171" s="239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40" t="s">
        <v>149</v>
      </c>
      <c r="AU171" s="240" t="s">
        <v>86</v>
      </c>
      <c r="AV171" s="14" t="s">
        <v>86</v>
      </c>
      <c r="AW171" s="14" t="s">
        <v>37</v>
      </c>
      <c r="AX171" s="14" t="s">
        <v>76</v>
      </c>
      <c r="AY171" s="240" t="s">
        <v>140</v>
      </c>
    </row>
    <row r="172" s="14" customFormat="1">
      <c r="A172" s="14"/>
      <c r="B172" s="230"/>
      <c r="C172" s="231"/>
      <c r="D172" s="221" t="s">
        <v>149</v>
      </c>
      <c r="E172" s="232" t="s">
        <v>31</v>
      </c>
      <c r="F172" s="233" t="s">
        <v>234</v>
      </c>
      <c r="G172" s="231"/>
      <c r="H172" s="234">
        <v>2.3999999999999999</v>
      </c>
      <c r="I172" s="235"/>
      <c r="J172" s="231"/>
      <c r="K172" s="231"/>
      <c r="L172" s="236"/>
      <c r="M172" s="237"/>
      <c r="N172" s="238"/>
      <c r="O172" s="238"/>
      <c r="P172" s="238"/>
      <c r="Q172" s="238"/>
      <c r="R172" s="238"/>
      <c r="S172" s="238"/>
      <c r="T172" s="239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40" t="s">
        <v>149</v>
      </c>
      <c r="AU172" s="240" t="s">
        <v>86</v>
      </c>
      <c r="AV172" s="14" t="s">
        <v>86</v>
      </c>
      <c r="AW172" s="14" t="s">
        <v>37</v>
      </c>
      <c r="AX172" s="14" t="s">
        <v>76</v>
      </c>
      <c r="AY172" s="240" t="s">
        <v>140</v>
      </c>
    </row>
    <row r="173" s="14" customFormat="1">
      <c r="A173" s="14"/>
      <c r="B173" s="230"/>
      <c r="C173" s="231"/>
      <c r="D173" s="221" t="s">
        <v>149</v>
      </c>
      <c r="E173" s="232" t="s">
        <v>31</v>
      </c>
      <c r="F173" s="233" t="s">
        <v>235</v>
      </c>
      <c r="G173" s="231"/>
      <c r="H173" s="234">
        <v>2.3599999999999999</v>
      </c>
      <c r="I173" s="235"/>
      <c r="J173" s="231"/>
      <c r="K173" s="231"/>
      <c r="L173" s="236"/>
      <c r="M173" s="237"/>
      <c r="N173" s="238"/>
      <c r="O173" s="238"/>
      <c r="P173" s="238"/>
      <c r="Q173" s="238"/>
      <c r="R173" s="238"/>
      <c r="S173" s="238"/>
      <c r="T173" s="239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40" t="s">
        <v>149</v>
      </c>
      <c r="AU173" s="240" t="s">
        <v>86</v>
      </c>
      <c r="AV173" s="14" t="s">
        <v>86</v>
      </c>
      <c r="AW173" s="14" t="s">
        <v>37</v>
      </c>
      <c r="AX173" s="14" t="s">
        <v>76</v>
      </c>
      <c r="AY173" s="240" t="s">
        <v>140</v>
      </c>
    </row>
    <row r="174" s="14" customFormat="1">
      <c r="A174" s="14"/>
      <c r="B174" s="230"/>
      <c r="C174" s="231"/>
      <c r="D174" s="221" t="s">
        <v>149</v>
      </c>
      <c r="E174" s="232" t="s">
        <v>31</v>
      </c>
      <c r="F174" s="233" t="s">
        <v>236</v>
      </c>
      <c r="G174" s="231"/>
      <c r="H174" s="234">
        <v>2.75</v>
      </c>
      <c r="I174" s="235"/>
      <c r="J174" s="231"/>
      <c r="K174" s="231"/>
      <c r="L174" s="236"/>
      <c r="M174" s="237"/>
      <c r="N174" s="238"/>
      <c r="O174" s="238"/>
      <c r="P174" s="238"/>
      <c r="Q174" s="238"/>
      <c r="R174" s="238"/>
      <c r="S174" s="238"/>
      <c r="T174" s="239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40" t="s">
        <v>149</v>
      </c>
      <c r="AU174" s="240" t="s">
        <v>86</v>
      </c>
      <c r="AV174" s="14" t="s">
        <v>86</v>
      </c>
      <c r="AW174" s="14" t="s">
        <v>37</v>
      </c>
      <c r="AX174" s="14" t="s">
        <v>76</v>
      </c>
      <c r="AY174" s="240" t="s">
        <v>140</v>
      </c>
    </row>
    <row r="175" s="14" customFormat="1">
      <c r="A175" s="14"/>
      <c r="B175" s="230"/>
      <c r="C175" s="231"/>
      <c r="D175" s="221" t="s">
        <v>149</v>
      </c>
      <c r="E175" s="232" t="s">
        <v>31</v>
      </c>
      <c r="F175" s="233" t="s">
        <v>237</v>
      </c>
      <c r="G175" s="231"/>
      <c r="H175" s="234">
        <v>2.5</v>
      </c>
      <c r="I175" s="235"/>
      <c r="J175" s="231"/>
      <c r="K175" s="231"/>
      <c r="L175" s="236"/>
      <c r="M175" s="237"/>
      <c r="N175" s="238"/>
      <c r="O175" s="238"/>
      <c r="P175" s="238"/>
      <c r="Q175" s="238"/>
      <c r="R175" s="238"/>
      <c r="S175" s="238"/>
      <c r="T175" s="239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40" t="s">
        <v>149</v>
      </c>
      <c r="AU175" s="240" t="s">
        <v>86</v>
      </c>
      <c r="AV175" s="14" t="s">
        <v>86</v>
      </c>
      <c r="AW175" s="14" t="s">
        <v>37</v>
      </c>
      <c r="AX175" s="14" t="s">
        <v>76</v>
      </c>
      <c r="AY175" s="240" t="s">
        <v>140</v>
      </c>
    </row>
    <row r="176" s="14" customFormat="1">
      <c r="A176" s="14"/>
      <c r="B176" s="230"/>
      <c r="C176" s="231"/>
      <c r="D176" s="221" t="s">
        <v>149</v>
      </c>
      <c r="E176" s="232" t="s">
        <v>31</v>
      </c>
      <c r="F176" s="233" t="s">
        <v>238</v>
      </c>
      <c r="G176" s="231"/>
      <c r="H176" s="234">
        <v>2.25</v>
      </c>
      <c r="I176" s="235"/>
      <c r="J176" s="231"/>
      <c r="K176" s="231"/>
      <c r="L176" s="236"/>
      <c r="M176" s="237"/>
      <c r="N176" s="238"/>
      <c r="O176" s="238"/>
      <c r="P176" s="238"/>
      <c r="Q176" s="238"/>
      <c r="R176" s="238"/>
      <c r="S176" s="238"/>
      <c r="T176" s="239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40" t="s">
        <v>149</v>
      </c>
      <c r="AU176" s="240" t="s">
        <v>86</v>
      </c>
      <c r="AV176" s="14" t="s">
        <v>86</v>
      </c>
      <c r="AW176" s="14" t="s">
        <v>37</v>
      </c>
      <c r="AX176" s="14" t="s">
        <v>76</v>
      </c>
      <c r="AY176" s="240" t="s">
        <v>140</v>
      </c>
    </row>
    <row r="177" s="14" customFormat="1">
      <c r="A177" s="14"/>
      <c r="B177" s="230"/>
      <c r="C177" s="231"/>
      <c r="D177" s="221" t="s">
        <v>149</v>
      </c>
      <c r="E177" s="232" t="s">
        <v>31</v>
      </c>
      <c r="F177" s="233" t="s">
        <v>239</v>
      </c>
      <c r="G177" s="231"/>
      <c r="H177" s="234">
        <v>14.25</v>
      </c>
      <c r="I177" s="235"/>
      <c r="J177" s="231"/>
      <c r="K177" s="231"/>
      <c r="L177" s="236"/>
      <c r="M177" s="237"/>
      <c r="N177" s="238"/>
      <c r="O177" s="238"/>
      <c r="P177" s="238"/>
      <c r="Q177" s="238"/>
      <c r="R177" s="238"/>
      <c r="S177" s="238"/>
      <c r="T177" s="239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40" t="s">
        <v>149</v>
      </c>
      <c r="AU177" s="240" t="s">
        <v>86</v>
      </c>
      <c r="AV177" s="14" t="s">
        <v>86</v>
      </c>
      <c r="AW177" s="14" t="s">
        <v>37</v>
      </c>
      <c r="AX177" s="14" t="s">
        <v>76</v>
      </c>
      <c r="AY177" s="240" t="s">
        <v>140</v>
      </c>
    </row>
    <row r="178" s="14" customFormat="1">
      <c r="A178" s="14"/>
      <c r="B178" s="230"/>
      <c r="C178" s="231"/>
      <c r="D178" s="221" t="s">
        <v>149</v>
      </c>
      <c r="E178" s="232" t="s">
        <v>31</v>
      </c>
      <c r="F178" s="233" t="s">
        <v>240</v>
      </c>
      <c r="G178" s="231"/>
      <c r="H178" s="234">
        <v>1.615</v>
      </c>
      <c r="I178" s="235"/>
      <c r="J178" s="231"/>
      <c r="K178" s="231"/>
      <c r="L178" s="236"/>
      <c r="M178" s="237"/>
      <c r="N178" s="238"/>
      <c r="O178" s="238"/>
      <c r="P178" s="238"/>
      <c r="Q178" s="238"/>
      <c r="R178" s="238"/>
      <c r="S178" s="238"/>
      <c r="T178" s="239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40" t="s">
        <v>149</v>
      </c>
      <c r="AU178" s="240" t="s">
        <v>86</v>
      </c>
      <c r="AV178" s="14" t="s">
        <v>86</v>
      </c>
      <c r="AW178" s="14" t="s">
        <v>37</v>
      </c>
      <c r="AX178" s="14" t="s">
        <v>76</v>
      </c>
      <c r="AY178" s="240" t="s">
        <v>140</v>
      </c>
    </row>
    <row r="179" s="14" customFormat="1">
      <c r="A179" s="14"/>
      <c r="B179" s="230"/>
      <c r="C179" s="231"/>
      <c r="D179" s="221" t="s">
        <v>149</v>
      </c>
      <c r="E179" s="232" t="s">
        <v>31</v>
      </c>
      <c r="F179" s="233" t="s">
        <v>241</v>
      </c>
      <c r="G179" s="231"/>
      <c r="H179" s="234">
        <v>99</v>
      </c>
      <c r="I179" s="235"/>
      <c r="J179" s="231"/>
      <c r="K179" s="231"/>
      <c r="L179" s="236"/>
      <c r="M179" s="237"/>
      <c r="N179" s="238"/>
      <c r="O179" s="238"/>
      <c r="P179" s="238"/>
      <c r="Q179" s="238"/>
      <c r="R179" s="238"/>
      <c r="S179" s="238"/>
      <c r="T179" s="239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40" t="s">
        <v>149</v>
      </c>
      <c r="AU179" s="240" t="s">
        <v>86</v>
      </c>
      <c r="AV179" s="14" t="s">
        <v>86</v>
      </c>
      <c r="AW179" s="14" t="s">
        <v>37</v>
      </c>
      <c r="AX179" s="14" t="s">
        <v>76</v>
      </c>
      <c r="AY179" s="240" t="s">
        <v>140</v>
      </c>
    </row>
    <row r="180" s="14" customFormat="1">
      <c r="A180" s="14"/>
      <c r="B180" s="230"/>
      <c r="C180" s="231"/>
      <c r="D180" s="221" t="s">
        <v>149</v>
      </c>
      <c r="E180" s="232" t="s">
        <v>31</v>
      </c>
      <c r="F180" s="233" t="s">
        <v>242</v>
      </c>
      <c r="G180" s="231"/>
      <c r="H180" s="234">
        <v>8.1449999999999996</v>
      </c>
      <c r="I180" s="235"/>
      <c r="J180" s="231"/>
      <c r="K180" s="231"/>
      <c r="L180" s="236"/>
      <c r="M180" s="237"/>
      <c r="N180" s="238"/>
      <c r="O180" s="238"/>
      <c r="P180" s="238"/>
      <c r="Q180" s="238"/>
      <c r="R180" s="238"/>
      <c r="S180" s="238"/>
      <c r="T180" s="239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40" t="s">
        <v>149</v>
      </c>
      <c r="AU180" s="240" t="s">
        <v>86</v>
      </c>
      <c r="AV180" s="14" t="s">
        <v>86</v>
      </c>
      <c r="AW180" s="14" t="s">
        <v>37</v>
      </c>
      <c r="AX180" s="14" t="s">
        <v>76</v>
      </c>
      <c r="AY180" s="240" t="s">
        <v>140</v>
      </c>
    </row>
    <row r="181" s="14" customFormat="1">
      <c r="A181" s="14"/>
      <c r="B181" s="230"/>
      <c r="C181" s="231"/>
      <c r="D181" s="221" t="s">
        <v>149</v>
      </c>
      <c r="E181" s="232" t="s">
        <v>31</v>
      </c>
      <c r="F181" s="233" t="s">
        <v>243</v>
      </c>
      <c r="G181" s="231"/>
      <c r="H181" s="234">
        <v>2.75</v>
      </c>
      <c r="I181" s="235"/>
      <c r="J181" s="231"/>
      <c r="K181" s="231"/>
      <c r="L181" s="236"/>
      <c r="M181" s="237"/>
      <c r="N181" s="238"/>
      <c r="O181" s="238"/>
      <c r="P181" s="238"/>
      <c r="Q181" s="238"/>
      <c r="R181" s="238"/>
      <c r="S181" s="238"/>
      <c r="T181" s="239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40" t="s">
        <v>149</v>
      </c>
      <c r="AU181" s="240" t="s">
        <v>86</v>
      </c>
      <c r="AV181" s="14" t="s">
        <v>86</v>
      </c>
      <c r="AW181" s="14" t="s">
        <v>37</v>
      </c>
      <c r="AX181" s="14" t="s">
        <v>76</v>
      </c>
      <c r="AY181" s="240" t="s">
        <v>140</v>
      </c>
    </row>
    <row r="182" s="14" customFormat="1">
      <c r="A182" s="14"/>
      <c r="B182" s="230"/>
      <c r="C182" s="231"/>
      <c r="D182" s="221" t="s">
        <v>149</v>
      </c>
      <c r="E182" s="232" t="s">
        <v>31</v>
      </c>
      <c r="F182" s="233" t="s">
        <v>244</v>
      </c>
      <c r="G182" s="231"/>
      <c r="H182" s="234">
        <v>0</v>
      </c>
      <c r="I182" s="235"/>
      <c r="J182" s="231"/>
      <c r="K182" s="231"/>
      <c r="L182" s="236"/>
      <c r="M182" s="237"/>
      <c r="N182" s="238"/>
      <c r="O182" s="238"/>
      <c r="P182" s="238"/>
      <c r="Q182" s="238"/>
      <c r="R182" s="238"/>
      <c r="S182" s="238"/>
      <c r="T182" s="239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40" t="s">
        <v>149</v>
      </c>
      <c r="AU182" s="240" t="s">
        <v>86</v>
      </c>
      <c r="AV182" s="14" t="s">
        <v>86</v>
      </c>
      <c r="AW182" s="14" t="s">
        <v>37</v>
      </c>
      <c r="AX182" s="14" t="s">
        <v>76</v>
      </c>
      <c r="AY182" s="240" t="s">
        <v>140</v>
      </c>
    </row>
    <row r="183" s="14" customFormat="1">
      <c r="A183" s="14"/>
      <c r="B183" s="230"/>
      <c r="C183" s="231"/>
      <c r="D183" s="221" t="s">
        <v>149</v>
      </c>
      <c r="E183" s="232" t="s">
        <v>31</v>
      </c>
      <c r="F183" s="233" t="s">
        <v>245</v>
      </c>
      <c r="G183" s="231"/>
      <c r="H183" s="234">
        <v>9.625</v>
      </c>
      <c r="I183" s="235"/>
      <c r="J183" s="231"/>
      <c r="K183" s="231"/>
      <c r="L183" s="236"/>
      <c r="M183" s="237"/>
      <c r="N183" s="238"/>
      <c r="O183" s="238"/>
      <c r="P183" s="238"/>
      <c r="Q183" s="238"/>
      <c r="R183" s="238"/>
      <c r="S183" s="238"/>
      <c r="T183" s="239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40" t="s">
        <v>149</v>
      </c>
      <c r="AU183" s="240" t="s">
        <v>86</v>
      </c>
      <c r="AV183" s="14" t="s">
        <v>86</v>
      </c>
      <c r="AW183" s="14" t="s">
        <v>37</v>
      </c>
      <c r="AX183" s="14" t="s">
        <v>76</v>
      </c>
      <c r="AY183" s="240" t="s">
        <v>140</v>
      </c>
    </row>
    <row r="184" s="14" customFormat="1">
      <c r="A184" s="14"/>
      <c r="B184" s="230"/>
      <c r="C184" s="231"/>
      <c r="D184" s="221" t="s">
        <v>149</v>
      </c>
      <c r="E184" s="232" t="s">
        <v>31</v>
      </c>
      <c r="F184" s="233" t="s">
        <v>246</v>
      </c>
      <c r="G184" s="231"/>
      <c r="H184" s="234">
        <v>6.75</v>
      </c>
      <c r="I184" s="235"/>
      <c r="J184" s="231"/>
      <c r="K184" s="231"/>
      <c r="L184" s="236"/>
      <c r="M184" s="237"/>
      <c r="N184" s="238"/>
      <c r="O184" s="238"/>
      <c r="P184" s="238"/>
      <c r="Q184" s="238"/>
      <c r="R184" s="238"/>
      <c r="S184" s="238"/>
      <c r="T184" s="239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40" t="s">
        <v>149</v>
      </c>
      <c r="AU184" s="240" t="s">
        <v>86</v>
      </c>
      <c r="AV184" s="14" t="s">
        <v>86</v>
      </c>
      <c r="AW184" s="14" t="s">
        <v>37</v>
      </c>
      <c r="AX184" s="14" t="s">
        <v>76</v>
      </c>
      <c r="AY184" s="240" t="s">
        <v>140</v>
      </c>
    </row>
    <row r="185" s="14" customFormat="1">
      <c r="A185" s="14"/>
      <c r="B185" s="230"/>
      <c r="C185" s="231"/>
      <c r="D185" s="221" t="s">
        <v>149</v>
      </c>
      <c r="E185" s="232" t="s">
        <v>31</v>
      </c>
      <c r="F185" s="233" t="s">
        <v>247</v>
      </c>
      <c r="G185" s="231"/>
      <c r="H185" s="234">
        <v>0.67500000000000004</v>
      </c>
      <c r="I185" s="235"/>
      <c r="J185" s="231"/>
      <c r="K185" s="231"/>
      <c r="L185" s="236"/>
      <c r="M185" s="237"/>
      <c r="N185" s="238"/>
      <c r="O185" s="238"/>
      <c r="P185" s="238"/>
      <c r="Q185" s="238"/>
      <c r="R185" s="238"/>
      <c r="S185" s="238"/>
      <c r="T185" s="239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40" t="s">
        <v>149</v>
      </c>
      <c r="AU185" s="240" t="s">
        <v>86</v>
      </c>
      <c r="AV185" s="14" t="s">
        <v>86</v>
      </c>
      <c r="AW185" s="14" t="s">
        <v>37</v>
      </c>
      <c r="AX185" s="14" t="s">
        <v>76</v>
      </c>
      <c r="AY185" s="240" t="s">
        <v>140</v>
      </c>
    </row>
    <row r="186" s="14" customFormat="1">
      <c r="A186" s="14"/>
      <c r="B186" s="230"/>
      <c r="C186" s="231"/>
      <c r="D186" s="221" t="s">
        <v>149</v>
      </c>
      <c r="E186" s="232" t="s">
        <v>31</v>
      </c>
      <c r="F186" s="233" t="s">
        <v>248</v>
      </c>
      <c r="G186" s="231"/>
      <c r="H186" s="234">
        <v>0</v>
      </c>
      <c r="I186" s="235"/>
      <c r="J186" s="231"/>
      <c r="K186" s="231"/>
      <c r="L186" s="236"/>
      <c r="M186" s="237"/>
      <c r="N186" s="238"/>
      <c r="O186" s="238"/>
      <c r="P186" s="238"/>
      <c r="Q186" s="238"/>
      <c r="R186" s="238"/>
      <c r="S186" s="238"/>
      <c r="T186" s="239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40" t="s">
        <v>149</v>
      </c>
      <c r="AU186" s="240" t="s">
        <v>86</v>
      </c>
      <c r="AV186" s="14" t="s">
        <v>86</v>
      </c>
      <c r="AW186" s="14" t="s">
        <v>37</v>
      </c>
      <c r="AX186" s="14" t="s">
        <v>76</v>
      </c>
      <c r="AY186" s="240" t="s">
        <v>140</v>
      </c>
    </row>
    <row r="187" s="14" customFormat="1">
      <c r="A187" s="14"/>
      <c r="B187" s="230"/>
      <c r="C187" s="231"/>
      <c r="D187" s="221" t="s">
        <v>149</v>
      </c>
      <c r="E187" s="232" t="s">
        <v>31</v>
      </c>
      <c r="F187" s="233" t="s">
        <v>249</v>
      </c>
      <c r="G187" s="231"/>
      <c r="H187" s="234">
        <v>20.649999999999999</v>
      </c>
      <c r="I187" s="235"/>
      <c r="J187" s="231"/>
      <c r="K187" s="231"/>
      <c r="L187" s="236"/>
      <c r="M187" s="237"/>
      <c r="N187" s="238"/>
      <c r="O187" s="238"/>
      <c r="P187" s="238"/>
      <c r="Q187" s="238"/>
      <c r="R187" s="238"/>
      <c r="S187" s="238"/>
      <c r="T187" s="239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40" t="s">
        <v>149</v>
      </c>
      <c r="AU187" s="240" t="s">
        <v>86</v>
      </c>
      <c r="AV187" s="14" t="s">
        <v>86</v>
      </c>
      <c r="AW187" s="14" t="s">
        <v>37</v>
      </c>
      <c r="AX187" s="14" t="s">
        <v>76</v>
      </c>
      <c r="AY187" s="240" t="s">
        <v>140</v>
      </c>
    </row>
    <row r="188" s="14" customFormat="1">
      <c r="A188" s="14"/>
      <c r="B188" s="230"/>
      <c r="C188" s="231"/>
      <c r="D188" s="221" t="s">
        <v>149</v>
      </c>
      <c r="E188" s="232" t="s">
        <v>31</v>
      </c>
      <c r="F188" s="233" t="s">
        <v>250</v>
      </c>
      <c r="G188" s="231"/>
      <c r="H188" s="234">
        <v>10.359999999999999</v>
      </c>
      <c r="I188" s="235"/>
      <c r="J188" s="231"/>
      <c r="K188" s="231"/>
      <c r="L188" s="236"/>
      <c r="M188" s="237"/>
      <c r="N188" s="238"/>
      <c r="O188" s="238"/>
      <c r="P188" s="238"/>
      <c r="Q188" s="238"/>
      <c r="R188" s="238"/>
      <c r="S188" s="238"/>
      <c r="T188" s="239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40" t="s">
        <v>149</v>
      </c>
      <c r="AU188" s="240" t="s">
        <v>86</v>
      </c>
      <c r="AV188" s="14" t="s">
        <v>86</v>
      </c>
      <c r="AW188" s="14" t="s">
        <v>37</v>
      </c>
      <c r="AX188" s="14" t="s">
        <v>76</v>
      </c>
      <c r="AY188" s="240" t="s">
        <v>140</v>
      </c>
    </row>
    <row r="189" s="14" customFormat="1">
      <c r="A189" s="14"/>
      <c r="B189" s="230"/>
      <c r="C189" s="231"/>
      <c r="D189" s="221" t="s">
        <v>149</v>
      </c>
      <c r="E189" s="232" t="s">
        <v>31</v>
      </c>
      <c r="F189" s="233" t="s">
        <v>251</v>
      </c>
      <c r="G189" s="231"/>
      <c r="H189" s="234">
        <v>44.774999999999999</v>
      </c>
      <c r="I189" s="235"/>
      <c r="J189" s="231"/>
      <c r="K189" s="231"/>
      <c r="L189" s="236"/>
      <c r="M189" s="237"/>
      <c r="N189" s="238"/>
      <c r="O189" s="238"/>
      <c r="P189" s="238"/>
      <c r="Q189" s="238"/>
      <c r="R189" s="238"/>
      <c r="S189" s="238"/>
      <c r="T189" s="239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40" t="s">
        <v>149</v>
      </c>
      <c r="AU189" s="240" t="s">
        <v>86</v>
      </c>
      <c r="AV189" s="14" t="s">
        <v>86</v>
      </c>
      <c r="AW189" s="14" t="s">
        <v>37</v>
      </c>
      <c r="AX189" s="14" t="s">
        <v>76</v>
      </c>
      <c r="AY189" s="240" t="s">
        <v>140</v>
      </c>
    </row>
    <row r="190" s="14" customFormat="1">
      <c r="A190" s="14"/>
      <c r="B190" s="230"/>
      <c r="C190" s="231"/>
      <c r="D190" s="221" t="s">
        <v>149</v>
      </c>
      <c r="E190" s="232" t="s">
        <v>31</v>
      </c>
      <c r="F190" s="233" t="s">
        <v>252</v>
      </c>
      <c r="G190" s="231"/>
      <c r="H190" s="234">
        <v>4.25</v>
      </c>
      <c r="I190" s="235"/>
      <c r="J190" s="231"/>
      <c r="K190" s="231"/>
      <c r="L190" s="236"/>
      <c r="M190" s="237"/>
      <c r="N190" s="238"/>
      <c r="O190" s="238"/>
      <c r="P190" s="238"/>
      <c r="Q190" s="238"/>
      <c r="R190" s="238"/>
      <c r="S190" s="238"/>
      <c r="T190" s="239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40" t="s">
        <v>149</v>
      </c>
      <c r="AU190" s="240" t="s">
        <v>86</v>
      </c>
      <c r="AV190" s="14" t="s">
        <v>86</v>
      </c>
      <c r="AW190" s="14" t="s">
        <v>37</v>
      </c>
      <c r="AX190" s="14" t="s">
        <v>76</v>
      </c>
      <c r="AY190" s="240" t="s">
        <v>140</v>
      </c>
    </row>
    <row r="191" s="14" customFormat="1">
      <c r="A191" s="14"/>
      <c r="B191" s="230"/>
      <c r="C191" s="231"/>
      <c r="D191" s="221" t="s">
        <v>149</v>
      </c>
      <c r="E191" s="232" t="s">
        <v>31</v>
      </c>
      <c r="F191" s="233" t="s">
        <v>253</v>
      </c>
      <c r="G191" s="231"/>
      <c r="H191" s="234">
        <v>0.5</v>
      </c>
      <c r="I191" s="235"/>
      <c r="J191" s="231"/>
      <c r="K191" s="231"/>
      <c r="L191" s="236"/>
      <c r="M191" s="237"/>
      <c r="N191" s="238"/>
      <c r="O191" s="238"/>
      <c r="P191" s="238"/>
      <c r="Q191" s="238"/>
      <c r="R191" s="238"/>
      <c r="S191" s="238"/>
      <c r="T191" s="239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40" t="s">
        <v>149</v>
      </c>
      <c r="AU191" s="240" t="s">
        <v>86</v>
      </c>
      <c r="AV191" s="14" t="s">
        <v>86</v>
      </c>
      <c r="AW191" s="14" t="s">
        <v>37</v>
      </c>
      <c r="AX191" s="14" t="s">
        <v>76</v>
      </c>
      <c r="AY191" s="240" t="s">
        <v>140</v>
      </c>
    </row>
    <row r="192" s="14" customFormat="1">
      <c r="A192" s="14"/>
      <c r="B192" s="230"/>
      <c r="C192" s="231"/>
      <c r="D192" s="221" t="s">
        <v>149</v>
      </c>
      <c r="E192" s="232" t="s">
        <v>31</v>
      </c>
      <c r="F192" s="233" t="s">
        <v>254</v>
      </c>
      <c r="G192" s="231"/>
      <c r="H192" s="234">
        <v>0.27500000000000002</v>
      </c>
      <c r="I192" s="235"/>
      <c r="J192" s="231"/>
      <c r="K192" s="231"/>
      <c r="L192" s="236"/>
      <c r="M192" s="237"/>
      <c r="N192" s="238"/>
      <c r="O192" s="238"/>
      <c r="P192" s="238"/>
      <c r="Q192" s="238"/>
      <c r="R192" s="238"/>
      <c r="S192" s="238"/>
      <c r="T192" s="239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40" t="s">
        <v>149</v>
      </c>
      <c r="AU192" s="240" t="s">
        <v>86</v>
      </c>
      <c r="AV192" s="14" t="s">
        <v>86</v>
      </c>
      <c r="AW192" s="14" t="s">
        <v>37</v>
      </c>
      <c r="AX192" s="14" t="s">
        <v>76</v>
      </c>
      <c r="AY192" s="240" t="s">
        <v>140</v>
      </c>
    </row>
    <row r="193" s="14" customFormat="1">
      <c r="A193" s="14"/>
      <c r="B193" s="230"/>
      <c r="C193" s="231"/>
      <c r="D193" s="221" t="s">
        <v>149</v>
      </c>
      <c r="E193" s="232" t="s">
        <v>31</v>
      </c>
      <c r="F193" s="233" t="s">
        <v>255</v>
      </c>
      <c r="G193" s="231"/>
      <c r="H193" s="234">
        <v>6.5999999999999996</v>
      </c>
      <c r="I193" s="235"/>
      <c r="J193" s="231"/>
      <c r="K193" s="231"/>
      <c r="L193" s="236"/>
      <c r="M193" s="237"/>
      <c r="N193" s="238"/>
      <c r="O193" s="238"/>
      <c r="P193" s="238"/>
      <c r="Q193" s="238"/>
      <c r="R193" s="238"/>
      <c r="S193" s="238"/>
      <c r="T193" s="239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40" t="s">
        <v>149</v>
      </c>
      <c r="AU193" s="240" t="s">
        <v>86</v>
      </c>
      <c r="AV193" s="14" t="s">
        <v>86</v>
      </c>
      <c r="AW193" s="14" t="s">
        <v>37</v>
      </c>
      <c r="AX193" s="14" t="s">
        <v>76</v>
      </c>
      <c r="AY193" s="240" t="s">
        <v>140</v>
      </c>
    </row>
    <row r="194" s="14" customFormat="1">
      <c r="A194" s="14"/>
      <c r="B194" s="230"/>
      <c r="C194" s="231"/>
      <c r="D194" s="221" t="s">
        <v>149</v>
      </c>
      <c r="E194" s="232" t="s">
        <v>31</v>
      </c>
      <c r="F194" s="233" t="s">
        <v>256</v>
      </c>
      <c r="G194" s="231"/>
      <c r="H194" s="234">
        <v>2.3999999999999999</v>
      </c>
      <c r="I194" s="235"/>
      <c r="J194" s="231"/>
      <c r="K194" s="231"/>
      <c r="L194" s="236"/>
      <c r="M194" s="237"/>
      <c r="N194" s="238"/>
      <c r="O194" s="238"/>
      <c r="P194" s="238"/>
      <c r="Q194" s="238"/>
      <c r="R194" s="238"/>
      <c r="S194" s="238"/>
      <c r="T194" s="239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40" t="s">
        <v>149</v>
      </c>
      <c r="AU194" s="240" t="s">
        <v>86</v>
      </c>
      <c r="AV194" s="14" t="s">
        <v>86</v>
      </c>
      <c r="AW194" s="14" t="s">
        <v>37</v>
      </c>
      <c r="AX194" s="14" t="s">
        <v>76</v>
      </c>
      <c r="AY194" s="240" t="s">
        <v>140</v>
      </c>
    </row>
    <row r="195" s="14" customFormat="1">
      <c r="A195" s="14"/>
      <c r="B195" s="230"/>
      <c r="C195" s="231"/>
      <c r="D195" s="221" t="s">
        <v>149</v>
      </c>
      <c r="E195" s="232" t="s">
        <v>31</v>
      </c>
      <c r="F195" s="233" t="s">
        <v>257</v>
      </c>
      <c r="G195" s="231"/>
      <c r="H195" s="234">
        <v>1.925</v>
      </c>
      <c r="I195" s="235"/>
      <c r="J195" s="231"/>
      <c r="K195" s="231"/>
      <c r="L195" s="236"/>
      <c r="M195" s="237"/>
      <c r="N195" s="238"/>
      <c r="O195" s="238"/>
      <c r="P195" s="238"/>
      <c r="Q195" s="238"/>
      <c r="R195" s="238"/>
      <c r="S195" s="238"/>
      <c r="T195" s="239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40" t="s">
        <v>149</v>
      </c>
      <c r="AU195" s="240" t="s">
        <v>86</v>
      </c>
      <c r="AV195" s="14" t="s">
        <v>86</v>
      </c>
      <c r="AW195" s="14" t="s">
        <v>37</v>
      </c>
      <c r="AX195" s="14" t="s">
        <v>76</v>
      </c>
      <c r="AY195" s="240" t="s">
        <v>140</v>
      </c>
    </row>
    <row r="196" s="14" customFormat="1">
      <c r="A196" s="14"/>
      <c r="B196" s="230"/>
      <c r="C196" s="231"/>
      <c r="D196" s="221" t="s">
        <v>149</v>
      </c>
      <c r="E196" s="232" t="s">
        <v>31</v>
      </c>
      <c r="F196" s="233" t="s">
        <v>258</v>
      </c>
      <c r="G196" s="231"/>
      <c r="H196" s="234">
        <v>1.25</v>
      </c>
      <c r="I196" s="235"/>
      <c r="J196" s="231"/>
      <c r="K196" s="231"/>
      <c r="L196" s="236"/>
      <c r="M196" s="237"/>
      <c r="N196" s="238"/>
      <c r="O196" s="238"/>
      <c r="P196" s="238"/>
      <c r="Q196" s="238"/>
      <c r="R196" s="238"/>
      <c r="S196" s="238"/>
      <c r="T196" s="239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40" t="s">
        <v>149</v>
      </c>
      <c r="AU196" s="240" t="s">
        <v>86</v>
      </c>
      <c r="AV196" s="14" t="s">
        <v>86</v>
      </c>
      <c r="AW196" s="14" t="s">
        <v>37</v>
      </c>
      <c r="AX196" s="14" t="s">
        <v>76</v>
      </c>
      <c r="AY196" s="240" t="s">
        <v>140</v>
      </c>
    </row>
    <row r="197" s="14" customFormat="1">
      <c r="A197" s="14"/>
      <c r="B197" s="230"/>
      <c r="C197" s="231"/>
      <c r="D197" s="221" t="s">
        <v>149</v>
      </c>
      <c r="E197" s="232" t="s">
        <v>31</v>
      </c>
      <c r="F197" s="233" t="s">
        <v>259</v>
      </c>
      <c r="G197" s="231"/>
      <c r="H197" s="234">
        <v>3.1499999999999999</v>
      </c>
      <c r="I197" s="235"/>
      <c r="J197" s="231"/>
      <c r="K197" s="231"/>
      <c r="L197" s="236"/>
      <c r="M197" s="237"/>
      <c r="N197" s="238"/>
      <c r="O197" s="238"/>
      <c r="P197" s="238"/>
      <c r="Q197" s="238"/>
      <c r="R197" s="238"/>
      <c r="S197" s="238"/>
      <c r="T197" s="239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40" t="s">
        <v>149</v>
      </c>
      <c r="AU197" s="240" t="s">
        <v>86</v>
      </c>
      <c r="AV197" s="14" t="s">
        <v>86</v>
      </c>
      <c r="AW197" s="14" t="s">
        <v>37</v>
      </c>
      <c r="AX197" s="14" t="s">
        <v>76</v>
      </c>
      <c r="AY197" s="240" t="s">
        <v>140</v>
      </c>
    </row>
    <row r="198" s="14" customFormat="1">
      <c r="A198" s="14"/>
      <c r="B198" s="230"/>
      <c r="C198" s="231"/>
      <c r="D198" s="221" t="s">
        <v>149</v>
      </c>
      <c r="E198" s="232" t="s">
        <v>31</v>
      </c>
      <c r="F198" s="233" t="s">
        <v>260</v>
      </c>
      <c r="G198" s="231"/>
      <c r="H198" s="234">
        <v>0</v>
      </c>
      <c r="I198" s="235"/>
      <c r="J198" s="231"/>
      <c r="K198" s="231"/>
      <c r="L198" s="236"/>
      <c r="M198" s="237"/>
      <c r="N198" s="238"/>
      <c r="O198" s="238"/>
      <c r="P198" s="238"/>
      <c r="Q198" s="238"/>
      <c r="R198" s="238"/>
      <c r="S198" s="238"/>
      <c r="T198" s="239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40" t="s">
        <v>149</v>
      </c>
      <c r="AU198" s="240" t="s">
        <v>86</v>
      </c>
      <c r="AV198" s="14" t="s">
        <v>86</v>
      </c>
      <c r="AW198" s="14" t="s">
        <v>37</v>
      </c>
      <c r="AX198" s="14" t="s">
        <v>76</v>
      </c>
      <c r="AY198" s="240" t="s">
        <v>140</v>
      </c>
    </row>
    <row r="199" s="14" customFormat="1">
      <c r="A199" s="14"/>
      <c r="B199" s="230"/>
      <c r="C199" s="231"/>
      <c r="D199" s="221" t="s">
        <v>149</v>
      </c>
      <c r="E199" s="232" t="s">
        <v>31</v>
      </c>
      <c r="F199" s="233" t="s">
        <v>261</v>
      </c>
      <c r="G199" s="231"/>
      <c r="H199" s="234">
        <v>2.8799999999999999</v>
      </c>
      <c r="I199" s="235"/>
      <c r="J199" s="231"/>
      <c r="K199" s="231"/>
      <c r="L199" s="236"/>
      <c r="M199" s="237"/>
      <c r="N199" s="238"/>
      <c r="O199" s="238"/>
      <c r="P199" s="238"/>
      <c r="Q199" s="238"/>
      <c r="R199" s="238"/>
      <c r="S199" s="238"/>
      <c r="T199" s="239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40" t="s">
        <v>149</v>
      </c>
      <c r="AU199" s="240" t="s">
        <v>86</v>
      </c>
      <c r="AV199" s="14" t="s">
        <v>86</v>
      </c>
      <c r="AW199" s="14" t="s">
        <v>37</v>
      </c>
      <c r="AX199" s="14" t="s">
        <v>76</v>
      </c>
      <c r="AY199" s="240" t="s">
        <v>140</v>
      </c>
    </row>
    <row r="200" s="16" customFormat="1">
      <c r="A200" s="16"/>
      <c r="B200" s="252"/>
      <c r="C200" s="253"/>
      <c r="D200" s="221" t="s">
        <v>149</v>
      </c>
      <c r="E200" s="254" t="s">
        <v>31</v>
      </c>
      <c r="F200" s="255" t="s">
        <v>262</v>
      </c>
      <c r="G200" s="253"/>
      <c r="H200" s="256">
        <v>372.25999999999999</v>
      </c>
      <c r="I200" s="257"/>
      <c r="J200" s="253"/>
      <c r="K200" s="253"/>
      <c r="L200" s="258"/>
      <c r="M200" s="259"/>
      <c r="N200" s="260"/>
      <c r="O200" s="260"/>
      <c r="P200" s="260"/>
      <c r="Q200" s="260"/>
      <c r="R200" s="260"/>
      <c r="S200" s="260"/>
      <c r="T200" s="261"/>
      <c r="U200" s="16"/>
      <c r="V200" s="16"/>
      <c r="W200" s="16"/>
      <c r="X200" s="16"/>
      <c r="Y200" s="16"/>
      <c r="Z200" s="16"/>
      <c r="AA200" s="16"/>
      <c r="AB200" s="16"/>
      <c r="AC200" s="16"/>
      <c r="AD200" s="16"/>
      <c r="AE200" s="16"/>
      <c r="AT200" s="262" t="s">
        <v>149</v>
      </c>
      <c r="AU200" s="262" t="s">
        <v>86</v>
      </c>
      <c r="AV200" s="16" t="s">
        <v>263</v>
      </c>
      <c r="AW200" s="16" t="s">
        <v>37</v>
      </c>
      <c r="AX200" s="16" t="s">
        <v>76</v>
      </c>
      <c r="AY200" s="262" t="s">
        <v>140</v>
      </c>
    </row>
    <row r="201" s="14" customFormat="1">
      <c r="A201" s="14"/>
      <c r="B201" s="230"/>
      <c r="C201" s="231"/>
      <c r="D201" s="221" t="s">
        <v>149</v>
      </c>
      <c r="E201" s="232" t="s">
        <v>31</v>
      </c>
      <c r="F201" s="233" t="s">
        <v>264</v>
      </c>
      <c r="G201" s="231"/>
      <c r="H201" s="234">
        <v>-186.13</v>
      </c>
      <c r="I201" s="235"/>
      <c r="J201" s="231"/>
      <c r="K201" s="231"/>
      <c r="L201" s="236"/>
      <c r="M201" s="237"/>
      <c r="N201" s="238"/>
      <c r="O201" s="238"/>
      <c r="P201" s="238"/>
      <c r="Q201" s="238"/>
      <c r="R201" s="238"/>
      <c r="S201" s="238"/>
      <c r="T201" s="239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40" t="s">
        <v>149</v>
      </c>
      <c r="AU201" s="240" t="s">
        <v>86</v>
      </c>
      <c r="AV201" s="14" t="s">
        <v>86</v>
      </c>
      <c r="AW201" s="14" t="s">
        <v>37</v>
      </c>
      <c r="AX201" s="14" t="s">
        <v>76</v>
      </c>
      <c r="AY201" s="240" t="s">
        <v>140</v>
      </c>
    </row>
    <row r="202" s="15" customFormat="1">
      <c r="A202" s="15"/>
      <c r="B202" s="241"/>
      <c r="C202" s="242"/>
      <c r="D202" s="221" t="s">
        <v>149</v>
      </c>
      <c r="E202" s="243" t="s">
        <v>31</v>
      </c>
      <c r="F202" s="244" t="s">
        <v>204</v>
      </c>
      <c r="G202" s="242"/>
      <c r="H202" s="245">
        <v>186.13</v>
      </c>
      <c r="I202" s="246"/>
      <c r="J202" s="242"/>
      <c r="K202" s="242"/>
      <c r="L202" s="247"/>
      <c r="M202" s="248"/>
      <c r="N202" s="249"/>
      <c r="O202" s="249"/>
      <c r="P202" s="249"/>
      <c r="Q202" s="249"/>
      <c r="R202" s="249"/>
      <c r="S202" s="249"/>
      <c r="T202" s="250"/>
      <c r="U202" s="15"/>
      <c r="V202" s="15"/>
      <c r="W202" s="15"/>
      <c r="X202" s="15"/>
      <c r="Y202" s="15"/>
      <c r="Z202" s="15"/>
      <c r="AA202" s="15"/>
      <c r="AB202" s="15"/>
      <c r="AC202" s="15"/>
      <c r="AD202" s="15"/>
      <c r="AE202" s="15"/>
      <c r="AT202" s="251" t="s">
        <v>149</v>
      </c>
      <c r="AU202" s="251" t="s">
        <v>86</v>
      </c>
      <c r="AV202" s="15" t="s">
        <v>147</v>
      </c>
      <c r="AW202" s="15" t="s">
        <v>37</v>
      </c>
      <c r="AX202" s="15" t="s">
        <v>76</v>
      </c>
      <c r="AY202" s="251" t="s">
        <v>140</v>
      </c>
    </row>
    <row r="203" s="13" customFormat="1">
      <c r="A203" s="13"/>
      <c r="B203" s="219"/>
      <c r="C203" s="220"/>
      <c r="D203" s="221" t="s">
        <v>149</v>
      </c>
      <c r="E203" s="222" t="s">
        <v>31</v>
      </c>
      <c r="F203" s="223" t="s">
        <v>265</v>
      </c>
      <c r="G203" s="220"/>
      <c r="H203" s="222" t="s">
        <v>31</v>
      </c>
      <c r="I203" s="224"/>
      <c r="J203" s="220"/>
      <c r="K203" s="220"/>
      <c r="L203" s="225"/>
      <c r="M203" s="226"/>
      <c r="N203" s="227"/>
      <c r="O203" s="227"/>
      <c r="P203" s="227"/>
      <c r="Q203" s="227"/>
      <c r="R203" s="227"/>
      <c r="S203" s="227"/>
      <c r="T203" s="228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29" t="s">
        <v>149</v>
      </c>
      <c r="AU203" s="229" t="s">
        <v>86</v>
      </c>
      <c r="AV203" s="13" t="s">
        <v>84</v>
      </c>
      <c r="AW203" s="13" t="s">
        <v>37</v>
      </c>
      <c r="AX203" s="13" t="s">
        <v>76</v>
      </c>
      <c r="AY203" s="229" t="s">
        <v>140</v>
      </c>
    </row>
    <row r="204" s="14" customFormat="1">
      <c r="A204" s="14"/>
      <c r="B204" s="230"/>
      <c r="C204" s="231"/>
      <c r="D204" s="221" t="s">
        <v>149</v>
      </c>
      <c r="E204" s="232" t="s">
        <v>31</v>
      </c>
      <c r="F204" s="233" t="s">
        <v>266</v>
      </c>
      <c r="G204" s="231"/>
      <c r="H204" s="234">
        <v>1153.5899999999999</v>
      </c>
      <c r="I204" s="235"/>
      <c r="J204" s="231"/>
      <c r="K204" s="231"/>
      <c r="L204" s="236"/>
      <c r="M204" s="237"/>
      <c r="N204" s="238"/>
      <c r="O204" s="238"/>
      <c r="P204" s="238"/>
      <c r="Q204" s="238"/>
      <c r="R204" s="238"/>
      <c r="S204" s="238"/>
      <c r="T204" s="239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40" t="s">
        <v>149</v>
      </c>
      <c r="AU204" s="240" t="s">
        <v>86</v>
      </c>
      <c r="AV204" s="14" t="s">
        <v>86</v>
      </c>
      <c r="AW204" s="14" t="s">
        <v>37</v>
      </c>
      <c r="AX204" s="14" t="s">
        <v>76</v>
      </c>
      <c r="AY204" s="240" t="s">
        <v>140</v>
      </c>
    </row>
    <row r="205" s="14" customFormat="1">
      <c r="A205" s="14"/>
      <c r="B205" s="230"/>
      <c r="C205" s="231"/>
      <c r="D205" s="221" t="s">
        <v>149</v>
      </c>
      <c r="E205" s="232" t="s">
        <v>31</v>
      </c>
      <c r="F205" s="233" t="s">
        <v>267</v>
      </c>
      <c r="G205" s="231"/>
      <c r="H205" s="234">
        <v>-576.79499999999996</v>
      </c>
      <c r="I205" s="235"/>
      <c r="J205" s="231"/>
      <c r="K205" s="231"/>
      <c r="L205" s="236"/>
      <c r="M205" s="237"/>
      <c r="N205" s="238"/>
      <c r="O205" s="238"/>
      <c r="P205" s="238"/>
      <c r="Q205" s="238"/>
      <c r="R205" s="238"/>
      <c r="S205" s="238"/>
      <c r="T205" s="239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40" t="s">
        <v>149</v>
      </c>
      <c r="AU205" s="240" t="s">
        <v>86</v>
      </c>
      <c r="AV205" s="14" t="s">
        <v>86</v>
      </c>
      <c r="AW205" s="14" t="s">
        <v>37</v>
      </c>
      <c r="AX205" s="14" t="s">
        <v>76</v>
      </c>
      <c r="AY205" s="240" t="s">
        <v>140</v>
      </c>
    </row>
    <row r="206" s="15" customFormat="1">
      <c r="A206" s="15"/>
      <c r="B206" s="241"/>
      <c r="C206" s="242"/>
      <c r="D206" s="221" t="s">
        <v>149</v>
      </c>
      <c r="E206" s="243" t="s">
        <v>31</v>
      </c>
      <c r="F206" s="244" t="s">
        <v>204</v>
      </c>
      <c r="G206" s="242"/>
      <c r="H206" s="245">
        <v>576.79499999999996</v>
      </c>
      <c r="I206" s="246"/>
      <c r="J206" s="242"/>
      <c r="K206" s="242"/>
      <c r="L206" s="247"/>
      <c r="M206" s="248"/>
      <c r="N206" s="249"/>
      <c r="O206" s="249"/>
      <c r="P206" s="249"/>
      <c r="Q206" s="249"/>
      <c r="R206" s="249"/>
      <c r="S206" s="249"/>
      <c r="T206" s="250"/>
      <c r="U206" s="15"/>
      <c r="V206" s="15"/>
      <c r="W206" s="15"/>
      <c r="X206" s="15"/>
      <c r="Y206" s="15"/>
      <c r="Z206" s="15"/>
      <c r="AA206" s="15"/>
      <c r="AB206" s="15"/>
      <c r="AC206" s="15"/>
      <c r="AD206" s="15"/>
      <c r="AE206" s="15"/>
      <c r="AT206" s="251" t="s">
        <v>149</v>
      </c>
      <c r="AU206" s="251" t="s">
        <v>86</v>
      </c>
      <c r="AV206" s="15" t="s">
        <v>147</v>
      </c>
      <c r="AW206" s="15" t="s">
        <v>37</v>
      </c>
      <c r="AX206" s="15" t="s">
        <v>76</v>
      </c>
      <c r="AY206" s="251" t="s">
        <v>140</v>
      </c>
    </row>
    <row r="207" s="14" customFormat="1">
      <c r="A207" s="14"/>
      <c r="B207" s="230"/>
      <c r="C207" s="231"/>
      <c r="D207" s="221" t="s">
        <v>149</v>
      </c>
      <c r="E207" s="232" t="s">
        <v>31</v>
      </c>
      <c r="F207" s="233" t="s">
        <v>268</v>
      </c>
      <c r="G207" s="231"/>
      <c r="H207" s="234">
        <v>762.92499999999995</v>
      </c>
      <c r="I207" s="235"/>
      <c r="J207" s="231"/>
      <c r="K207" s="231"/>
      <c r="L207" s="236"/>
      <c r="M207" s="237"/>
      <c r="N207" s="238"/>
      <c r="O207" s="238"/>
      <c r="P207" s="238"/>
      <c r="Q207" s="238"/>
      <c r="R207" s="238"/>
      <c r="S207" s="238"/>
      <c r="T207" s="239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40" t="s">
        <v>149</v>
      </c>
      <c r="AU207" s="240" t="s">
        <v>86</v>
      </c>
      <c r="AV207" s="14" t="s">
        <v>86</v>
      </c>
      <c r="AW207" s="14" t="s">
        <v>37</v>
      </c>
      <c r="AX207" s="14" t="s">
        <v>76</v>
      </c>
      <c r="AY207" s="240" t="s">
        <v>140</v>
      </c>
    </row>
    <row r="208" s="15" customFormat="1">
      <c r="A208" s="15"/>
      <c r="B208" s="241"/>
      <c r="C208" s="242"/>
      <c r="D208" s="221" t="s">
        <v>149</v>
      </c>
      <c r="E208" s="243" t="s">
        <v>31</v>
      </c>
      <c r="F208" s="244" t="s">
        <v>204</v>
      </c>
      <c r="G208" s="242"/>
      <c r="H208" s="245">
        <v>762.92499999999995</v>
      </c>
      <c r="I208" s="246"/>
      <c r="J208" s="242"/>
      <c r="K208" s="242"/>
      <c r="L208" s="247"/>
      <c r="M208" s="248"/>
      <c r="N208" s="249"/>
      <c r="O208" s="249"/>
      <c r="P208" s="249"/>
      <c r="Q208" s="249"/>
      <c r="R208" s="249"/>
      <c r="S208" s="249"/>
      <c r="T208" s="250"/>
      <c r="U208" s="15"/>
      <c r="V208" s="15"/>
      <c r="W208" s="15"/>
      <c r="X208" s="15"/>
      <c r="Y208" s="15"/>
      <c r="Z208" s="15"/>
      <c r="AA208" s="15"/>
      <c r="AB208" s="15"/>
      <c r="AC208" s="15"/>
      <c r="AD208" s="15"/>
      <c r="AE208" s="15"/>
      <c r="AT208" s="251" t="s">
        <v>149</v>
      </c>
      <c r="AU208" s="251" t="s">
        <v>86</v>
      </c>
      <c r="AV208" s="15" t="s">
        <v>147</v>
      </c>
      <c r="AW208" s="15" t="s">
        <v>37</v>
      </c>
      <c r="AX208" s="15" t="s">
        <v>84</v>
      </c>
      <c r="AY208" s="251" t="s">
        <v>140</v>
      </c>
    </row>
    <row r="209" s="2" customFormat="1" ht="21.75" customHeight="1">
      <c r="A209" s="40"/>
      <c r="B209" s="41"/>
      <c r="C209" s="206" t="s">
        <v>263</v>
      </c>
      <c r="D209" s="206" t="s">
        <v>142</v>
      </c>
      <c r="E209" s="207" t="s">
        <v>269</v>
      </c>
      <c r="F209" s="208" t="s">
        <v>270</v>
      </c>
      <c r="G209" s="209" t="s">
        <v>145</v>
      </c>
      <c r="H209" s="210">
        <v>762.92499999999995</v>
      </c>
      <c r="I209" s="211"/>
      <c r="J209" s="212">
        <f>ROUND(I209*H209,2)</f>
        <v>0</v>
      </c>
      <c r="K209" s="208" t="s">
        <v>146</v>
      </c>
      <c r="L209" s="46"/>
      <c r="M209" s="213" t="s">
        <v>31</v>
      </c>
      <c r="N209" s="214" t="s">
        <v>47</v>
      </c>
      <c r="O209" s="86"/>
      <c r="P209" s="215">
        <f>O209*H209</f>
        <v>0</v>
      </c>
      <c r="Q209" s="215">
        <v>0</v>
      </c>
      <c r="R209" s="215">
        <f>Q209*H209</f>
        <v>0</v>
      </c>
      <c r="S209" s="215">
        <v>0</v>
      </c>
      <c r="T209" s="216">
        <f>S209*H209</f>
        <v>0</v>
      </c>
      <c r="U209" s="40"/>
      <c r="V209" s="40"/>
      <c r="W209" s="40"/>
      <c r="X209" s="40"/>
      <c r="Y209" s="40"/>
      <c r="Z209" s="40"/>
      <c r="AA209" s="40"/>
      <c r="AB209" s="40"/>
      <c r="AC209" s="40"/>
      <c r="AD209" s="40"/>
      <c r="AE209" s="40"/>
      <c r="AR209" s="217" t="s">
        <v>147</v>
      </c>
      <c r="AT209" s="217" t="s">
        <v>142</v>
      </c>
      <c r="AU209" s="217" t="s">
        <v>86</v>
      </c>
      <c r="AY209" s="19" t="s">
        <v>140</v>
      </c>
      <c r="BE209" s="218">
        <f>IF(N209="základní",J209,0)</f>
        <v>0</v>
      </c>
      <c r="BF209" s="218">
        <f>IF(N209="snížená",J209,0)</f>
        <v>0</v>
      </c>
      <c r="BG209" s="218">
        <f>IF(N209="zákl. přenesená",J209,0)</f>
        <v>0</v>
      </c>
      <c r="BH209" s="218">
        <f>IF(N209="sníž. přenesená",J209,0)</f>
        <v>0</v>
      </c>
      <c r="BI209" s="218">
        <f>IF(N209="nulová",J209,0)</f>
        <v>0</v>
      </c>
      <c r="BJ209" s="19" t="s">
        <v>84</v>
      </c>
      <c r="BK209" s="218">
        <f>ROUND(I209*H209,2)</f>
        <v>0</v>
      </c>
      <c r="BL209" s="19" t="s">
        <v>147</v>
      </c>
      <c r="BM209" s="217" t="s">
        <v>271</v>
      </c>
    </row>
    <row r="210" s="14" customFormat="1">
      <c r="A210" s="14"/>
      <c r="B210" s="230"/>
      <c r="C210" s="231"/>
      <c r="D210" s="221" t="s">
        <v>149</v>
      </c>
      <c r="E210" s="232" t="s">
        <v>31</v>
      </c>
      <c r="F210" s="233" t="s">
        <v>272</v>
      </c>
      <c r="G210" s="231"/>
      <c r="H210" s="234">
        <v>762.92499999999995</v>
      </c>
      <c r="I210" s="235"/>
      <c r="J210" s="231"/>
      <c r="K210" s="231"/>
      <c r="L210" s="236"/>
      <c r="M210" s="237"/>
      <c r="N210" s="238"/>
      <c r="O210" s="238"/>
      <c r="P210" s="238"/>
      <c r="Q210" s="238"/>
      <c r="R210" s="238"/>
      <c r="S210" s="238"/>
      <c r="T210" s="239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40" t="s">
        <v>149</v>
      </c>
      <c r="AU210" s="240" t="s">
        <v>86</v>
      </c>
      <c r="AV210" s="14" t="s">
        <v>86</v>
      </c>
      <c r="AW210" s="14" t="s">
        <v>37</v>
      </c>
      <c r="AX210" s="14" t="s">
        <v>84</v>
      </c>
      <c r="AY210" s="240" t="s">
        <v>140</v>
      </c>
    </row>
    <row r="211" s="2" customFormat="1">
      <c r="A211" s="40"/>
      <c r="B211" s="41"/>
      <c r="C211" s="206" t="s">
        <v>147</v>
      </c>
      <c r="D211" s="206" t="s">
        <v>142</v>
      </c>
      <c r="E211" s="207" t="s">
        <v>273</v>
      </c>
      <c r="F211" s="208" t="s">
        <v>274</v>
      </c>
      <c r="G211" s="209" t="s">
        <v>145</v>
      </c>
      <c r="H211" s="210">
        <v>0.20100000000000001</v>
      </c>
      <c r="I211" s="211"/>
      <c r="J211" s="212">
        <f>ROUND(I211*H211,2)</f>
        <v>0</v>
      </c>
      <c r="K211" s="208" t="s">
        <v>146</v>
      </c>
      <c r="L211" s="46"/>
      <c r="M211" s="213" t="s">
        <v>31</v>
      </c>
      <c r="N211" s="214" t="s">
        <v>47</v>
      </c>
      <c r="O211" s="86"/>
      <c r="P211" s="215">
        <f>O211*H211</f>
        <v>0</v>
      </c>
      <c r="Q211" s="215">
        <v>0</v>
      </c>
      <c r="R211" s="215">
        <f>Q211*H211</f>
        <v>0</v>
      </c>
      <c r="S211" s="215">
        <v>0</v>
      </c>
      <c r="T211" s="216">
        <f>S211*H211</f>
        <v>0</v>
      </c>
      <c r="U211" s="40"/>
      <c r="V211" s="40"/>
      <c r="W211" s="40"/>
      <c r="X211" s="40"/>
      <c r="Y211" s="40"/>
      <c r="Z211" s="40"/>
      <c r="AA211" s="40"/>
      <c r="AB211" s="40"/>
      <c r="AC211" s="40"/>
      <c r="AD211" s="40"/>
      <c r="AE211" s="40"/>
      <c r="AR211" s="217" t="s">
        <v>147</v>
      </c>
      <c r="AT211" s="217" t="s">
        <v>142</v>
      </c>
      <c r="AU211" s="217" t="s">
        <v>86</v>
      </c>
      <c r="AY211" s="19" t="s">
        <v>140</v>
      </c>
      <c r="BE211" s="218">
        <f>IF(N211="základní",J211,0)</f>
        <v>0</v>
      </c>
      <c r="BF211" s="218">
        <f>IF(N211="snížená",J211,0)</f>
        <v>0</v>
      </c>
      <c r="BG211" s="218">
        <f>IF(N211="zákl. přenesená",J211,0)</f>
        <v>0</v>
      </c>
      <c r="BH211" s="218">
        <f>IF(N211="sníž. přenesená",J211,0)</f>
        <v>0</v>
      </c>
      <c r="BI211" s="218">
        <f>IF(N211="nulová",J211,0)</f>
        <v>0</v>
      </c>
      <c r="BJ211" s="19" t="s">
        <v>84</v>
      </c>
      <c r="BK211" s="218">
        <f>ROUND(I211*H211,2)</f>
        <v>0</v>
      </c>
      <c r="BL211" s="19" t="s">
        <v>147</v>
      </c>
      <c r="BM211" s="217" t="s">
        <v>275</v>
      </c>
    </row>
    <row r="212" s="13" customFormat="1">
      <c r="A212" s="13"/>
      <c r="B212" s="219"/>
      <c r="C212" s="220"/>
      <c r="D212" s="221" t="s">
        <v>149</v>
      </c>
      <c r="E212" s="222" t="s">
        <v>31</v>
      </c>
      <c r="F212" s="223" t="s">
        <v>276</v>
      </c>
      <c r="G212" s="220"/>
      <c r="H212" s="222" t="s">
        <v>31</v>
      </c>
      <c r="I212" s="224"/>
      <c r="J212" s="220"/>
      <c r="K212" s="220"/>
      <c r="L212" s="225"/>
      <c r="M212" s="226"/>
      <c r="N212" s="227"/>
      <c r="O212" s="227"/>
      <c r="P212" s="227"/>
      <c r="Q212" s="227"/>
      <c r="R212" s="227"/>
      <c r="S212" s="227"/>
      <c r="T212" s="228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29" t="s">
        <v>149</v>
      </c>
      <c r="AU212" s="229" t="s">
        <v>86</v>
      </c>
      <c r="AV212" s="13" t="s">
        <v>84</v>
      </c>
      <c r="AW212" s="13" t="s">
        <v>37</v>
      </c>
      <c r="AX212" s="13" t="s">
        <v>76</v>
      </c>
      <c r="AY212" s="229" t="s">
        <v>140</v>
      </c>
    </row>
    <row r="213" s="14" customFormat="1">
      <c r="A213" s="14"/>
      <c r="B213" s="230"/>
      <c r="C213" s="231"/>
      <c r="D213" s="221" t="s">
        <v>149</v>
      </c>
      <c r="E213" s="232" t="s">
        <v>31</v>
      </c>
      <c r="F213" s="233" t="s">
        <v>277</v>
      </c>
      <c r="G213" s="231"/>
      <c r="H213" s="234">
        <v>0.20100000000000001</v>
      </c>
      <c r="I213" s="235"/>
      <c r="J213" s="231"/>
      <c r="K213" s="231"/>
      <c r="L213" s="236"/>
      <c r="M213" s="237"/>
      <c r="N213" s="238"/>
      <c r="O213" s="238"/>
      <c r="P213" s="238"/>
      <c r="Q213" s="238"/>
      <c r="R213" s="238"/>
      <c r="S213" s="238"/>
      <c r="T213" s="239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40" t="s">
        <v>149</v>
      </c>
      <c r="AU213" s="240" t="s">
        <v>86</v>
      </c>
      <c r="AV213" s="14" t="s">
        <v>86</v>
      </c>
      <c r="AW213" s="14" t="s">
        <v>37</v>
      </c>
      <c r="AX213" s="14" t="s">
        <v>84</v>
      </c>
      <c r="AY213" s="240" t="s">
        <v>140</v>
      </c>
    </row>
    <row r="214" s="2" customFormat="1">
      <c r="A214" s="40"/>
      <c r="B214" s="41"/>
      <c r="C214" s="206" t="s">
        <v>278</v>
      </c>
      <c r="D214" s="206" t="s">
        <v>142</v>
      </c>
      <c r="E214" s="207" t="s">
        <v>279</v>
      </c>
      <c r="F214" s="208" t="s">
        <v>280</v>
      </c>
      <c r="G214" s="209" t="s">
        <v>145</v>
      </c>
      <c r="H214" s="210">
        <v>0.10100000000000001</v>
      </c>
      <c r="I214" s="211"/>
      <c r="J214" s="212">
        <f>ROUND(I214*H214,2)</f>
        <v>0</v>
      </c>
      <c r="K214" s="208" t="s">
        <v>146</v>
      </c>
      <c r="L214" s="46"/>
      <c r="M214" s="213" t="s">
        <v>31</v>
      </c>
      <c r="N214" s="214" t="s">
        <v>47</v>
      </c>
      <c r="O214" s="86"/>
      <c r="P214" s="215">
        <f>O214*H214</f>
        <v>0</v>
      </c>
      <c r="Q214" s="215">
        <v>0</v>
      </c>
      <c r="R214" s="215">
        <f>Q214*H214</f>
        <v>0</v>
      </c>
      <c r="S214" s="215">
        <v>0</v>
      </c>
      <c r="T214" s="216">
        <f>S214*H214</f>
        <v>0</v>
      </c>
      <c r="U214" s="40"/>
      <c r="V214" s="40"/>
      <c r="W214" s="40"/>
      <c r="X214" s="40"/>
      <c r="Y214" s="40"/>
      <c r="Z214" s="40"/>
      <c r="AA214" s="40"/>
      <c r="AB214" s="40"/>
      <c r="AC214" s="40"/>
      <c r="AD214" s="40"/>
      <c r="AE214" s="40"/>
      <c r="AR214" s="217" t="s">
        <v>147</v>
      </c>
      <c r="AT214" s="217" t="s">
        <v>142</v>
      </c>
      <c r="AU214" s="217" t="s">
        <v>86</v>
      </c>
      <c r="AY214" s="19" t="s">
        <v>140</v>
      </c>
      <c r="BE214" s="218">
        <f>IF(N214="základní",J214,0)</f>
        <v>0</v>
      </c>
      <c r="BF214" s="218">
        <f>IF(N214="snížená",J214,0)</f>
        <v>0</v>
      </c>
      <c r="BG214" s="218">
        <f>IF(N214="zákl. přenesená",J214,0)</f>
        <v>0</v>
      </c>
      <c r="BH214" s="218">
        <f>IF(N214="sníž. přenesená",J214,0)</f>
        <v>0</v>
      </c>
      <c r="BI214" s="218">
        <f>IF(N214="nulová",J214,0)</f>
        <v>0</v>
      </c>
      <c r="BJ214" s="19" t="s">
        <v>84</v>
      </c>
      <c r="BK214" s="218">
        <f>ROUND(I214*H214,2)</f>
        <v>0</v>
      </c>
      <c r="BL214" s="19" t="s">
        <v>147</v>
      </c>
      <c r="BM214" s="217" t="s">
        <v>281</v>
      </c>
    </row>
    <row r="215" s="14" customFormat="1">
      <c r="A215" s="14"/>
      <c r="B215" s="230"/>
      <c r="C215" s="231"/>
      <c r="D215" s="221" t="s">
        <v>149</v>
      </c>
      <c r="E215" s="232" t="s">
        <v>31</v>
      </c>
      <c r="F215" s="233" t="s">
        <v>282</v>
      </c>
      <c r="G215" s="231"/>
      <c r="H215" s="234">
        <v>0.10100000000000001</v>
      </c>
      <c r="I215" s="235"/>
      <c r="J215" s="231"/>
      <c r="K215" s="231"/>
      <c r="L215" s="236"/>
      <c r="M215" s="237"/>
      <c r="N215" s="238"/>
      <c r="O215" s="238"/>
      <c r="P215" s="238"/>
      <c r="Q215" s="238"/>
      <c r="R215" s="238"/>
      <c r="S215" s="238"/>
      <c r="T215" s="239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40" t="s">
        <v>149</v>
      </c>
      <c r="AU215" s="240" t="s">
        <v>86</v>
      </c>
      <c r="AV215" s="14" t="s">
        <v>86</v>
      </c>
      <c r="AW215" s="14" t="s">
        <v>37</v>
      </c>
      <c r="AX215" s="14" t="s">
        <v>84</v>
      </c>
      <c r="AY215" s="240" t="s">
        <v>140</v>
      </c>
    </row>
    <row r="216" s="2" customFormat="1">
      <c r="A216" s="40"/>
      <c r="B216" s="41"/>
      <c r="C216" s="206" t="s">
        <v>283</v>
      </c>
      <c r="D216" s="206" t="s">
        <v>142</v>
      </c>
      <c r="E216" s="207" t="s">
        <v>284</v>
      </c>
      <c r="F216" s="208" t="s">
        <v>285</v>
      </c>
      <c r="G216" s="209" t="s">
        <v>145</v>
      </c>
      <c r="H216" s="210">
        <v>158.34</v>
      </c>
      <c r="I216" s="211"/>
      <c r="J216" s="212">
        <f>ROUND(I216*H216,2)</f>
        <v>0</v>
      </c>
      <c r="K216" s="208" t="s">
        <v>146</v>
      </c>
      <c r="L216" s="46"/>
      <c r="M216" s="213" t="s">
        <v>31</v>
      </c>
      <c r="N216" s="214" t="s">
        <v>47</v>
      </c>
      <c r="O216" s="86"/>
      <c r="P216" s="215">
        <f>O216*H216</f>
        <v>0</v>
      </c>
      <c r="Q216" s="215">
        <v>0</v>
      </c>
      <c r="R216" s="215">
        <f>Q216*H216</f>
        <v>0</v>
      </c>
      <c r="S216" s="215">
        <v>0</v>
      </c>
      <c r="T216" s="216">
        <f>S216*H216</f>
        <v>0</v>
      </c>
      <c r="U216" s="40"/>
      <c r="V216" s="40"/>
      <c r="W216" s="40"/>
      <c r="X216" s="40"/>
      <c r="Y216" s="40"/>
      <c r="Z216" s="40"/>
      <c r="AA216" s="40"/>
      <c r="AB216" s="40"/>
      <c r="AC216" s="40"/>
      <c r="AD216" s="40"/>
      <c r="AE216" s="40"/>
      <c r="AR216" s="217" t="s">
        <v>147</v>
      </c>
      <c r="AT216" s="217" t="s">
        <v>142</v>
      </c>
      <c r="AU216" s="217" t="s">
        <v>86</v>
      </c>
      <c r="AY216" s="19" t="s">
        <v>140</v>
      </c>
      <c r="BE216" s="218">
        <f>IF(N216="základní",J216,0)</f>
        <v>0</v>
      </c>
      <c r="BF216" s="218">
        <f>IF(N216="snížená",J216,0)</f>
        <v>0</v>
      </c>
      <c r="BG216" s="218">
        <f>IF(N216="zákl. přenesená",J216,0)</f>
        <v>0</v>
      </c>
      <c r="BH216" s="218">
        <f>IF(N216="sníž. přenesená",J216,0)</f>
        <v>0</v>
      </c>
      <c r="BI216" s="218">
        <f>IF(N216="nulová",J216,0)</f>
        <v>0</v>
      </c>
      <c r="BJ216" s="19" t="s">
        <v>84</v>
      </c>
      <c r="BK216" s="218">
        <f>ROUND(I216*H216,2)</f>
        <v>0</v>
      </c>
      <c r="BL216" s="19" t="s">
        <v>147</v>
      </c>
      <c r="BM216" s="217" t="s">
        <v>286</v>
      </c>
    </row>
    <row r="217" s="13" customFormat="1">
      <c r="A217" s="13"/>
      <c r="B217" s="219"/>
      <c r="C217" s="220"/>
      <c r="D217" s="221" t="s">
        <v>149</v>
      </c>
      <c r="E217" s="222" t="s">
        <v>31</v>
      </c>
      <c r="F217" s="223" t="s">
        <v>287</v>
      </c>
      <c r="G217" s="220"/>
      <c r="H217" s="222" t="s">
        <v>31</v>
      </c>
      <c r="I217" s="224"/>
      <c r="J217" s="220"/>
      <c r="K217" s="220"/>
      <c r="L217" s="225"/>
      <c r="M217" s="226"/>
      <c r="N217" s="227"/>
      <c r="O217" s="227"/>
      <c r="P217" s="227"/>
      <c r="Q217" s="227"/>
      <c r="R217" s="227"/>
      <c r="S217" s="227"/>
      <c r="T217" s="228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29" t="s">
        <v>149</v>
      </c>
      <c r="AU217" s="229" t="s">
        <v>86</v>
      </c>
      <c r="AV217" s="13" t="s">
        <v>84</v>
      </c>
      <c r="AW217" s="13" t="s">
        <v>37</v>
      </c>
      <c r="AX217" s="13" t="s">
        <v>76</v>
      </c>
      <c r="AY217" s="229" t="s">
        <v>140</v>
      </c>
    </row>
    <row r="218" s="14" customFormat="1">
      <c r="A218" s="14"/>
      <c r="B218" s="230"/>
      <c r="C218" s="231"/>
      <c r="D218" s="221" t="s">
        <v>149</v>
      </c>
      <c r="E218" s="232" t="s">
        <v>31</v>
      </c>
      <c r="F218" s="233" t="s">
        <v>288</v>
      </c>
      <c r="G218" s="231"/>
      <c r="H218" s="234">
        <v>176.40000000000001</v>
      </c>
      <c r="I218" s="235"/>
      <c r="J218" s="231"/>
      <c r="K218" s="231"/>
      <c r="L218" s="236"/>
      <c r="M218" s="237"/>
      <c r="N218" s="238"/>
      <c r="O218" s="238"/>
      <c r="P218" s="238"/>
      <c r="Q218" s="238"/>
      <c r="R218" s="238"/>
      <c r="S218" s="238"/>
      <c r="T218" s="239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40" t="s">
        <v>149</v>
      </c>
      <c r="AU218" s="240" t="s">
        <v>86</v>
      </c>
      <c r="AV218" s="14" t="s">
        <v>86</v>
      </c>
      <c r="AW218" s="14" t="s">
        <v>37</v>
      </c>
      <c r="AX218" s="14" t="s">
        <v>76</v>
      </c>
      <c r="AY218" s="240" t="s">
        <v>140</v>
      </c>
    </row>
    <row r="219" s="14" customFormat="1">
      <c r="A219" s="14"/>
      <c r="B219" s="230"/>
      <c r="C219" s="231"/>
      <c r="D219" s="221" t="s">
        <v>149</v>
      </c>
      <c r="E219" s="232" t="s">
        <v>31</v>
      </c>
      <c r="F219" s="233" t="s">
        <v>289</v>
      </c>
      <c r="G219" s="231"/>
      <c r="H219" s="234">
        <v>61.880000000000003</v>
      </c>
      <c r="I219" s="235"/>
      <c r="J219" s="231"/>
      <c r="K219" s="231"/>
      <c r="L219" s="236"/>
      <c r="M219" s="237"/>
      <c r="N219" s="238"/>
      <c r="O219" s="238"/>
      <c r="P219" s="238"/>
      <c r="Q219" s="238"/>
      <c r="R219" s="238"/>
      <c r="S219" s="238"/>
      <c r="T219" s="239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40" t="s">
        <v>149</v>
      </c>
      <c r="AU219" s="240" t="s">
        <v>86</v>
      </c>
      <c r="AV219" s="14" t="s">
        <v>86</v>
      </c>
      <c r="AW219" s="14" t="s">
        <v>37</v>
      </c>
      <c r="AX219" s="14" t="s">
        <v>76</v>
      </c>
      <c r="AY219" s="240" t="s">
        <v>140</v>
      </c>
    </row>
    <row r="220" s="14" customFormat="1">
      <c r="A220" s="14"/>
      <c r="B220" s="230"/>
      <c r="C220" s="231"/>
      <c r="D220" s="221" t="s">
        <v>149</v>
      </c>
      <c r="E220" s="232" t="s">
        <v>31</v>
      </c>
      <c r="F220" s="233" t="s">
        <v>290</v>
      </c>
      <c r="G220" s="231"/>
      <c r="H220" s="234">
        <v>14.279999999999999</v>
      </c>
      <c r="I220" s="235"/>
      <c r="J220" s="231"/>
      <c r="K220" s="231"/>
      <c r="L220" s="236"/>
      <c r="M220" s="237"/>
      <c r="N220" s="238"/>
      <c r="O220" s="238"/>
      <c r="P220" s="238"/>
      <c r="Q220" s="238"/>
      <c r="R220" s="238"/>
      <c r="S220" s="238"/>
      <c r="T220" s="239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40" t="s">
        <v>149</v>
      </c>
      <c r="AU220" s="240" t="s">
        <v>86</v>
      </c>
      <c r="AV220" s="14" t="s">
        <v>86</v>
      </c>
      <c r="AW220" s="14" t="s">
        <v>37</v>
      </c>
      <c r="AX220" s="14" t="s">
        <v>76</v>
      </c>
      <c r="AY220" s="240" t="s">
        <v>140</v>
      </c>
    </row>
    <row r="221" s="14" customFormat="1">
      <c r="A221" s="14"/>
      <c r="B221" s="230"/>
      <c r="C221" s="231"/>
      <c r="D221" s="221" t="s">
        <v>149</v>
      </c>
      <c r="E221" s="232" t="s">
        <v>31</v>
      </c>
      <c r="F221" s="233" t="s">
        <v>291</v>
      </c>
      <c r="G221" s="231"/>
      <c r="H221" s="234">
        <v>64.120000000000005</v>
      </c>
      <c r="I221" s="235"/>
      <c r="J221" s="231"/>
      <c r="K221" s="231"/>
      <c r="L221" s="236"/>
      <c r="M221" s="237"/>
      <c r="N221" s="238"/>
      <c r="O221" s="238"/>
      <c r="P221" s="238"/>
      <c r="Q221" s="238"/>
      <c r="R221" s="238"/>
      <c r="S221" s="238"/>
      <c r="T221" s="239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40" t="s">
        <v>149</v>
      </c>
      <c r="AU221" s="240" t="s">
        <v>86</v>
      </c>
      <c r="AV221" s="14" t="s">
        <v>86</v>
      </c>
      <c r="AW221" s="14" t="s">
        <v>37</v>
      </c>
      <c r="AX221" s="14" t="s">
        <v>76</v>
      </c>
      <c r="AY221" s="240" t="s">
        <v>140</v>
      </c>
    </row>
    <row r="222" s="16" customFormat="1">
      <c r="A222" s="16"/>
      <c r="B222" s="252"/>
      <c r="C222" s="253"/>
      <c r="D222" s="221" t="s">
        <v>149</v>
      </c>
      <c r="E222" s="254" t="s">
        <v>31</v>
      </c>
      <c r="F222" s="255" t="s">
        <v>262</v>
      </c>
      <c r="G222" s="253"/>
      <c r="H222" s="256">
        <v>316.68000000000001</v>
      </c>
      <c r="I222" s="257"/>
      <c r="J222" s="253"/>
      <c r="K222" s="253"/>
      <c r="L222" s="258"/>
      <c r="M222" s="259"/>
      <c r="N222" s="260"/>
      <c r="O222" s="260"/>
      <c r="P222" s="260"/>
      <c r="Q222" s="260"/>
      <c r="R222" s="260"/>
      <c r="S222" s="260"/>
      <c r="T222" s="261"/>
      <c r="U222" s="16"/>
      <c r="V222" s="16"/>
      <c r="W222" s="16"/>
      <c r="X222" s="16"/>
      <c r="Y222" s="16"/>
      <c r="Z222" s="16"/>
      <c r="AA222" s="16"/>
      <c r="AB222" s="16"/>
      <c r="AC222" s="16"/>
      <c r="AD222" s="16"/>
      <c r="AE222" s="16"/>
      <c r="AT222" s="262" t="s">
        <v>149</v>
      </c>
      <c r="AU222" s="262" t="s">
        <v>86</v>
      </c>
      <c r="AV222" s="16" t="s">
        <v>263</v>
      </c>
      <c r="AW222" s="16" t="s">
        <v>37</v>
      </c>
      <c r="AX222" s="16" t="s">
        <v>76</v>
      </c>
      <c r="AY222" s="262" t="s">
        <v>140</v>
      </c>
    </row>
    <row r="223" s="14" customFormat="1">
      <c r="A223" s="14"/>
      <c r="B223" s="230"/>
      <c r="C223" s="231"/>
      <c r="D223" s="221" t="s">
        <v>149</v>
      </c>
      <c r="E223" s="232" t="s">
        <v>31</v>
      </c>
      <c r="F223" s="233" t="s">
        <v>292</v>
      </c>
      <c r="G223" s="231"/>
      <c r="H223" s="234">
        <v>-158.34</v>
      </c>
      <c r="I223" s="235"/>
      <c r="J223" s="231"/>
      <c r="K223" s="231"/>
      <c r="L223" s="236"/>
      <c r="M223" s="237"/>
      <c r="N223" s="238"/>
      <c r="O223" s="238"/>
      <c r="P223" s="238"/>
      <c r="Q223" s="238"/>
      <c r="R223" s="238"/>
      <c r="S223" s="238"/>
      <c r="T223" s="239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40" t="s">
        <v>149</v>
      </c>
      <c r="AU223" s="240" t="s">
        <v>86</v>
      </c>
      <c r="AV223" s="14" t="s">
        <v>86</v>
      </c>
      <c r="AW223" s="14" t="s">
        <v>37</v>
      </c>
      <c r="AX223" s="14" t="s">
        <v>76</v>
      </c>
      <c r="AY223" s="240" t="s">
        <v>140</v>
      </c>
    </row>
    <row r="224" s="15" customFormat="1">
      <c r="A224" s="15"/>
      <c r="B224" s="241"/>
      <c r="C224" s="242"/>
      <c r="D224" s="221" t="s">
        <v>149</v>
      </c>
      <c r="E224" s="243" t="s">
        <v>31</v>
      </c>
      <c r="F224" s="244" t="s">
        <v>204</v>
      </c>
      <c r="G224" s="242"/>
      <c r="H224" s="245">
        <v>158.34</v>
      </c>
      <c r="I224" s="246"/>
      <c r="J224" s="242"/>
      <c r="K224" s="242"/>
      <c r="L224" s="247"/>
      <c r="M224" s="248"/>
      <c r="N224" s="249"/>
      <c r="O224" s="249"/>
      <c r="P224" s="249"/>
      <c r="Q224" s="249"/>
      <c r="R224" s="249"/>
      <c r="S224" s="249"/>
      <c r="T224" s="250"/>
      <c r="U224" s="15"/>
      <c r="V224" s="15"/>
      <c r="W224" s="15"/>
      <c r="X224" s="15"/>
      <c r="Y224" s="15"/>
      <c r="Z224" s="15"/>
      <c r="AA224" s="15"/>
      <c r="AB224" s="15"/>
      <c r="AC224" s="15"/>
      <c r="AD224" s="15"/>
      <c r="AE224" s="15"/>
      <c r="AT224" s="251" t="s">
        <v>149</v>
      </c>
      <c r="AU224" s="251" t="s">
        <v>86</v>
      </c>
      <c r="AV224" s="15" t="s">
        <v>147</v>
      </c>
      <c r="AW224" s="15" t="s">
        <v>37</v>
      </c>
      <c r="AX224" s="15" t="s">
        <v>84</v>
      </c>
      <c r="AY224" s="251" t="s">
        <v>140</v>
      </c>
    </row>
    <row r="225" s="2" customFormat="1">
      <c r="A225" s="40"/>
      <c r="B225" s="41"/>
      <c r="C225" s="206" t="s">
        <v>293</v>
      </c>
      <c r="D225" s="206" t="s">
        <v>142</v>
      </c>
      <c r="E225" s="207" t="s">
        <v>294</v>
      </c>
      <c r="F225" s="208" t="s">
        <v>295</v>
      </c>
      <c r="G225" s="209" t="s">
        <v>145</v>
      </c>
      <c r="H225" s="210">
        <v>158.34</v>
      </c>
      <c r="I225" s="211"/>
      <c r="J225" s="212">
        <f>ROUND(I225*H225,2)</f>
        <v>0</v>
      </c>
      <c r="K225" s="208" t="s">
        <v>146</v>
      </c>
      <c r="L225" s="46"/>
      <c r="M225" s="213" t="s">
        <v>31</v>
      </c>
      <c r="N225" s="214" t="s">
        <v>47</v>
      </c>
      <c r="O225" s="86"/>
      <c r="P225" s="215">
        <f>O225*H225</f>
        <v>0</v>
      </c>
      <c r="Q225" s="215">
        <v>0</v>
      </c>
      <c r="R225" s="215">
        <f>Q225*H225</f>
        <v>0</v>
      </c>
      <c r="S225" s="215">
        <v>0</v>
      </c>
      <c r="T225" s="216">
        <f>S225*H225</f>
        <v>0</v>
      </c>
      <c r="U225" s="40"/>
      <c r="V225" s="40"/>
      <c r="W225" s="40"/>
      <c r="X225" s="40"/>
      <c r="Y225" s="40"/>
      <c r="Z225" s="40"/>
      <c r="AA225" s="40"/>
      <c r="AB225" s="40"/>
      <c r="AC225" s="40"/>
      <c r="AD225" s="40"/>
      <c r="AE225" s="40"/>
      <c r="AR225" s="217" t="s">
        <v>147</v>
      </c>
      <c r="AT225" s="217" t="s">
        <v>142</v>
      </c>
      <c r="AU225" s="217" t="s">
        <v>86</v>
      </c>
      <c r="AY225" s="19" t="s">
        <v>140</v>
      </c>
      <c r="BE225" s="218">
        <f>IF(N225="základní",J225,0)</f>
        <v>0</v>
      </c>
      <c r="BF225" s="218">
        <f>IF(N225="snížená",J225,0)</f>
        <v>0</v>
      </c>
      <c r="BG225" s="218">
        <f>IF(N225="zákl. přenesená",J225,0)</f>
        <v>0</v>
      </c>
      <c r="BH225" s="218">
        <f>IF(N225="sníž. přenesená",J225,0)</f>
        <v>0</v>
      </c>
      <c r="BI225" s="218">
        <f>IF(N225="nulová",J225,0)</f>
        <v>0</v>
      </c>
      <c r="BJ225" s="19" t="s">
        <v>84</v>
      </c>
      <c r="BK225" s="218">
        <f>ROUND(I225*H225,2)</f>
        <v>0</v>
      </c>
      <c r="BL225" s="19" t="s">
        <v>147</v>
      </c>
      <c r="BM225" s="217" t="s">
        <v>296</v>
      </c>
    </row>
    <row r="226" s="2" customFormat="1" ht="33" customHeight="1">
      <c r="A226" s="40"/>
      <c r="B226" s="41"/>
      <c r="C226" s="206" t="s">
        <v>297</v>
      </c>
      <c r="D226" s="206" t="s">
        <v>142</v>
      </c>
      <c r="E226" s="207" t="s">
        <v>298</v>
      </c>
      <c r="F226" s="208" t="s">
        <v>299</v>
      </c>
      <c r="G226" s="209" t="s">
        <v>145</v>
      </c>
      <c r="H226" s="210">
        <v>780.79999999999995</v>
      </c>
      <c r="I226" s="211"/>
      <c r="J226" s="212">
        <f>ROUND(I226*H226,2)</f>
        <v>0</v>
      </c>
      <c r="K226" s="208" t="s">
        <v>146</v>
      </c>
      <c r="L226" s="46"/>
      <c r="M226" s="213" t="s">
        <v>31</v>
      </c>
      <c r="N226" s="214" t="s">
        <v>47</v>
      </c>
      <c r="O226" s="86"/>
      <c r="P226" s="215">
        <f>O226*H226</f>
        <v>0</v>
      </c>
      <c r="Q226" s="215">
        <v>0</v>
      </c>
      <c r="R226" s="215">
        <f>Q226*H226</f>
        <v>0</v>
      </c>
      <c r="S226" s="215">
        <v>0</v>
      </c>
      <c r="T226" s="216">
        <f>S226*H226</f>
        <v>0</v>
      </c>
      <c r="U226" s="40"/>
      <c r="V226" s="40"/>
      <c r="W226" s="40"/>
      <c r="X226" s="40"/>
      <c r="Y226" s="40"/>
      <c r="Z226" s="40"/>
      <c r="AA226" s="40"/>
      <c r="AB226" s="40"/>
      <c r="AC226" s="40"/>
      <c r="AD226" s="40"/>
      <c r="AE226" s="40"/>
      <c r="AR226" s="217" t="s">
        <v>147</v>
      </c>
      <c r="AT226" s="217" t="s">
        <v>142</v>
      </c>
      <c r="AU226" s="217" t="s">
        <v>86</v>
      </c>
      <c r="AY226" s="19" t="s">
        <v>140</v>
      </c>
      <c r="BE226" s="218">
        <f>IF(N226="základní",J226,0)</f>
        <v>0</v>
      </c>
      <c r="BF226" s="218">
        <f>IF(N226="snížená",J226,0)</f>
        <v>0</v>
      </c>
      <c r="BG226" s="218">
        <f>IF(N226="zákl. přenesená",J226,0)</f>
        <v>0</v>
      </c>
      <c r="BH226" s="218">
        <f>IF(N226="sníž. přenesená",J226,0)</f>
        <v>0</v>
      </c>
      <c r="BI226" s="218">
        <f>IF(N226="nulová",J226,0)</f>
        <v>0</v>
      </c>
      <c r="BJ226" s="19" t="s">
        <v>84</v>
      </c>
      <c r="BK226" s="218">
        <f>ROUND(I226*H226,2)</f>
        <v>0</v>
      </c>
      <c r="BL226" s="19" t="s">
        <v>147</v>
      </c>
      <c r="BM226" s="217" t="s">
        <v>300</v>
      </c>
    </row>
    <row r="227" s="14" customFormat="1">
      <c r="A227" s="14"/>
      <c r="B227" s="230"/>
      <c r="C227" s="231"/>
      <c r="D227" s="221" t="s">
        <v>149</v>
      </c>
      <c r="E227" s="232" t="s">
        <v>31</v>
      </c>
      <c r="F227" s="233" t="s">
        <v>301</v>
      </c>
      <c r="G227" s="231"/>
      <c r="H227" s="234">
        <v>780.79999999999995</v>
      </c>
      <c r="I227" s="235"/>
      <c r="J227" s="231"/>
      <c r="K227" s="231"/>
      <c r="L227" s="236"/>
      <c r="M227" s="237"/>
      <c r="N227" s="238"/>
      <c r="O227" s="238"/>
      <c r="P227" s="238"/>
      <c r="Q227" s="238"/>
      <c r="R227" s="238"/>
      <c r="S227" s="238"/>
      <c r="T227" s="239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40" t="s">
        <v>149</v>
      </c>
      <c r="AU227" s="240" t="s">
        <v>86</v>
      </c>
      <c r="AV227" s="14" t="s">
        <v>86</v>
      </c>
      <c r="AW227" s="14" t="s">
        <v>37</v>
      </c>
      <c r="AX227" s="14" t="s">
        <v>84</v>
      </c>
      <c r="AY227" s="240" t="s">
        <v>140</v>
      </c>
    </row>
    <row r="228" s="2" customFormat="1">
      <c r="A228" s="40"/>
      <c r="B228" s="41"/>
      <c r="C228" s="206" t="s">
        <v>302</v>
      </c>
      <c r="D228" s="206" t="s">
        <v>142</v>
      </c>
      <c r="E228" s="207" t="s">
        <v>303</v>
      </c>
      <c r="F228" s="208" t="s">
        <v>304</v>
      </c>
      <c r="G228" s="209" t="s">
        <v>145</v>
      </c>
      <c r="H228" s="210">
        <v>208.21299999999999</v>
      </c>
      <c r="I228" s="211"/>
      <c r="J228" s="212">
        <f>ROUND(I228*H228,2)</f>
        <v>0</v>
      </c>
      <c r="K228" s="208" t="s">
        <v>146</v>
      </c>
      <c r="L228" s="46"/>
      <c r="M228" s="213" t="s">
        <v>31</v>
      </c>
      <c r="N228" s="214" t="s">
        <v>47</v>
      </c>
      <c r="O228" s="86"/>
      <c r="P228" s="215">
        <f>O228*H228</f>
        <v>0</v>
      </c>
      <c r="Q228" s="215">
        <v>0</v>
      </c>
      <c r="R228" s="215">
        <f>Q228*H228</f>
        <v>0</v>
      </c>
      <c r="S228" s="215">
        <v>0</v>
      </c>
      <c r="T228" s="216">
        <f>S228*H228</f>
        <v>0</v>
      </c>
      <c r="U228" s="40"/>
      <c r="V228" s="40"/>
      <c r="W228" s="40"/>
      <c r="X228" s="40"/>
      <c r="Y228" s="40"/>
      <c r="Z228" s="40"/>
      <c r="AA228" s="40"/>
      <c r="AB228" s="40"/>
      <c r="AC228" s="40"/>
      <c r="AD228" s="40"/>
      <c r="AE228" s="40"/>
      <c r="AR228" s="217" t="s">
        <v>147</v>
      </c>
      <c r="AT228" s="217" t="s">
        <v>142</v>
      </c>
      <c r="AU228" s="217" t="s">
        <v>86</v>
      </c>
      <c r="AY228" s="19" t="s">
        <v>140</v>
      </c>
      <c r="BE228" s="218">
        <f>IF(N228="základní",J228,0)</f>
        <v>0</v>
      </c>
      <c r="BF228" s="218">
        <f>IF(N228="snížená",J228,0)</f>
        <v>0</v>
      </c>
      <c r="BG228" s="218">
        <f>IF(N228="zákl. přenesená",J228,0)</f>
        <v>0</v>
      </c>
      <c r="BH228" s="218">
        <f>IF(N228="sníž. přenesená",J228,0)</f>
        <v>0</v>
      </c>
      <c r="BI228" s="218">
        <f>IF(N228="nulová",J228,0)</f>
        <v>0</v>
      </c>
      <c r="BJ228" s="19" t="s">
        <v>84</v>
      </c>
      <c r="BK228" s="218">
        <f>ROUND(I228*H228,2)</f>
        <v>0</v>
      </c>
      <c r="BL228" s="19" t="s">
        <v>147</v>
      </c>
      <c r="BM228" s="217" t="s">
        <v>305</v>
      </c>
    </row>
    <row r="229" s="14" customFormat="1">
      <c r="A229" s="14"/>
      <c r="B229" s="230"/>
      <c r="C229" s="231"/>
      <c r="D229" s="221" t="s">
        <v>149</v>
      </c>
      <c r="E229" s="232" t="s">
        <v>31</v>
      </c>
      <c r="F229" s="233" t="s">
        <v>306</v>
      </c>
      <c r="G229" s="231"/>
      <c r="H229" s="234">
        <v>208.21299999999999</v>
      </c>
      <c r="I229" s="235"/>
      <c r="J229" s="231"/>
      <c r="K229" s="231"/>
      <c r="L229" s="236"/>
      <c r="M229" s="237"/>
      <c r="N229" s="238"/>
      <c r="O229" s="238"/>
      <c r="P229" s="238"/>
      <c r="Q229" s="238"/>
      <c r="R229" s="238"/>
      <c r="S229" s="238"/>
      <c r="T229" s="239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40" t="s">
        <v>149</v>
      </c>
      <c r="AU229" s="240" t="s">
        <v>86</v>
      </c>
      <c r="AV229" s="14" t="s">
        <v>86</v>
      </c>
      <c r="AW229" s="14" t="s">
        <v>37</v>
      </c>
      <c r="AX229" s="14" t="s">
        <v>84</v>
      </c>
      <c r="AY229" s="240" t="s">
        <v>140</v>
      </c>
    </row>
    <row r="230" s="2" customFormat="1">
      <c r="A230" s="40"/>
      <c r="B230" s="41"/>
      <c r="C230" s="206" t="s">
        <v>307</v>
      </c>
      <c r="D230" s="206" t="s">
        <v>142</v>
      </c>
      <c r="E230" s="207" t="s">
        <v>308</v>
      </c>
      <c r="F230" s="208" t="s">
        <v>309</v>
      </c>
      <c r="G230" s="209" t="s">
        <v>145</v>
      </c>
      <c r="H230" s="210">
        <v>1841.9680000000001</v>
      </c>
      <c r="I230" s="211"/>
      <c r="J230" s="212">
        <f>ROUND(I230*H230,2)</f>
        <v>0</v>
      </c>
      <c r="K230" s="208" t="s">
        <v>146</v>
      </c>
      <c r="L230" s="46"/>
      <c r="M230" s="213" t="s">
        <v>31</v>
      </c>
      <c r="N230" s="214" t="s">
        <v>47</v>
      </c>
      <c r="O230" s="86"/>
      <c r="P230" s="215">
        <f>O230*H230</f>
        <v>0</v>
      </c>
      <c r="Q230" s="215">
        <v>0</v>
      </c>
      <c r="R230" s="215">
        <f>Q230*H230</f>
        <v>0</v>
      </c>
      <c r="S230" s="215">
        <v>0</v>
      </c>
      <c r="T230" s="216">
        <f>S230*H230</f>
        <v>0</v>
      </c>
      <c r="U230" s="40"/>
      <c r="V230" s="40"/>
      <c r="W230" s="40"/>
      <c r="X230" s="40"/>
      <c r="Y230" s="40"/>
      <c r="Z230" s="40"/>
      <c r="AA230" s="40"/>
      <c r="AB230" s="40"/>
      <c r="AC230" s="40"/>
      <c r="AD230" s="40"/>
      <c r="AE230" s="40"/>
      <c r="AR230" s="217" t="s">
        <v>147</v>
      </c>
      <c r="AT230" s="217" t="s">
        <v>142</v>
      </c>
      <c r="AU230" s="217" t="s">
        <v>86</v>
      </c>
      <c r="AY230" s="19" t="s">
        <v>140</v>
      </c>
      <c r="BE230" s="218">
        <f>IF(N230="základní",J230,0)</f>
        <v>0</v>
      </c>
      <c r="BF230" s="218">
        <f>IF(N230="snížená",J230,0)</f>
        <v>0</v>
      </c>
      <c r="BG230" s="218">
        <f>IF(N230="zákl. přenesená",J230,0)</f>
        <v>0</v>
      </c>
      <c r="BH230" s="218">
        <f>IF(N230="sníž. přenesená",J230,0)</f>
        <v>0</v>
      </c>
      <c r="BI230" s="218">
        <f>IF(N230="nulová",J230,0)</f>
        <v>0</v>
      </c>
      <c r="BJ230" s="19" t="s">
        <v>84</v>
      </c>
      <c r="BK230" s="218">
        <f>ROUND(I230*H230,2)</f>
        <v>0</v>
      </c>
      <c r="BL230" s="19" t="s">
        <v>147</v>
      </c>
      <c r="BM230" s="217" t="s">
        <v>310</v>
      </c>
    </row>
    <row r="231" s="14" customFormat="1">
      <c r="A231" s="14"/>
      <c r="B231" s="230"/>
      <c r="C231" s="231"/>
      <c r="D231" s="221" t="s">
        <v>149</v>
      </c>
      <c r="E231" s="232" t="s">
        <v>31</v>
      </c>
      <c r="F231" s="233" t="s">
        <v>311</v>
      </c>
      <c r="G231" s="231"/>
      <c r="H231" s="234">
        <v>1525.268</v>
      </c>
      <c r="I231" s="235"/>
      <c r="J231" s="231"/>
      <c r="K231" s="231"/>
      <c r="L231" s="236"/>
      <c r="M231" s="237"/>
      <c r="N231" s="238"/>
      <c r="O231" s="238"/>
      <c r="P231" s="238"/>
      <c r="Q231" s="238"/>
      <c r="R231" s="238"/>
      <c r="S231" s="238"/>
      <c r="T231" s="239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40" t="s">
        <v>149</v>
      </c>
      <c r="AU231" s="240" t="s">
        <v>86</v>
      </c>
      <c r="AV231" s="14" t="s">
        <v>86</v>
      </c>
      <c r="AW231" s="14" t="s">
        <v>37</v>
      </c>
      <c r="AX231" s="14" t="s">
        <v>76</v>
      </c>
      <c r="AY231" s="240" t="s">
        <v>140</v>
      </c>
    </row>
    <row r="232" s="14" customFormat="1">
      <c r="A232" s="14"/>
      <c r="B232" s="230"/>
      <c r="C232" s="231"/>
      <c r="D232" s="221" t="s">
        <v>149</v>
      </c>
      <c r="E232" s="232" t="s">
        <v>31</v>
      </c>
      <c r="F232" s="233" t="s">
        <v>312</v>
      </c>
      <c r="G232" s="231"/>
      <c r="H232" s="234">
        <v>316.69999999999999</v>
      </c>
      <c r="I232" s="235"/>
      <c r="J232" s="231"/>
      <c r="K232" s="231"/>
      <c r="L232" s="236"/>
      <c r="M232" s="237"/>
      <c r="N232" s="238"/>
      <c r="O232" s="238"/>
      <c r="P232" s="238"/>
      <c r="Q232" s="238"/>
      <c r="R232" s="238"/>
      <c r="S232" s="238"/>
      <c r="T232" s="239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40" t="s">
        <v>149</v>
      </c>
      <c r="AU232" s="240" t="s">
        <v>86</v>
      </c>
      <c r="AV232" s="14" t="s">
        <v>86</v>
      </c>
      <c r="AW232" s="14" t="s">
        <v>37</v>
      </c>
      <c r="AX232" s="14" t="s">
        <v>76</v>
      </c>
      <c r="AY232" s="240" t="s">
        <v>140</v>
      </c>
    </row>
    <row r="233" s="15" customFormat="1">
      <c r="A233" s="15"/>
      <c r="B233" s="241"/>
      <c r="C233" s="242"/>
      <c r="D233" s="221" t="s">
        <v>149</v>
      </c>
      <c r="E233" s="243" t="s">
        <v>31</v>
      </c>
      <c r="F233" s="244" t="s">
        <v>204</v>
      </c>
      <c r="G233" s="242"/>
      <c r="H233" s="245">
        <v>1841.9680000000001</v>
      </c>
      <c r="I233" s="246"/>
      <c r="J233" s="242"/>
      <c r="K233" s="242"/>
      <c r="L233" s="247"/>
      <c r="M233" s="248"/>
      <c r="N233" s="249"/>
      <c r="O233" s="249"/>
      <c r="P233" s="249"/>
      <c r="Q233" s="249"/>
      <c r="R233" s="249"/>
      <c r="S233" s="249"/>
      <c r="T233" s="250"/>
      <c r="U233" s="15"/>
      <c r="V233" s="15"/>
      <c r="W233" s="15"/>
      <c r="X233" s="15"/>
      <c r="Y233" s="15"/>
      <c r="Z233" s="15"/>
      <c r="AA233" s="15"/>
      <c r="AB233" s="15"/>
      <c r="AC233" s="15"/>
      <c r="AD233" s="15"/>
      <c r="AE233" s="15"/>
      <c r="AT233" s="251" t="s">
        <v>149</v>
      </c>
      <c r="AU233" s="251" t="s">
        <v>86</v>
      </c>
      <c r="AV233" s="15" t="s">
        <v>147</v>
      </c>
      <c r="AW233" s="15" t="s">
        <v>37</v>
      </c>
      <c r="AX233" s="15" t="s">
        <v>84</v>
      </c>
      <c r="AY233" s="251" t="s">
        <v>140</v>
      </c>
    </row>
    <row r="234" s="2" customFormat="1">
      <c r="A234" s="40"/>
      <c r="B234" s="41"/>
      <c r="C234" s="206" t="s">
        <v>313</v>
      </c>
      <c r="D234" s="206" t="s">
        <v>142</v>
      </c>
      <c r="E234" s="207" t="s">
        <v>314</v>
      </c>
      <c r="F234" s="208" t="s">
        <v>315</v>
      </c>
      <c r="G234" s="209" t="s">
        <v>145</v>
      </c>
      <c r="H234" s="210">
        <v>9209.8400000000001</v>
      </c>
      <c r="I234" s="211"/>
      <c r="J234" s="212">
        <f>ROUND(I234*H234,2)</f>
        <v>0</v>
      </c>
      <c r="K234" s="208" t="s">
        <v>146</v>
      </c>
      <c r="L234" s="46"/>
      <c r="M234" s="213" t="s">
        <v>31</v>
      </c>
      <c r="N234" s="214" t="s">
        <v>47</v>
      </c>
      <c r="O234" s="86"/>
      <c r="P234" s="215">
        <f>O234*H234</f>
        <v>0</v>
      </c>
      <c r="Q234" s="215">
        <v>0</v>
      </c>
      <c r="R234" s="215">
        <f>Q234*H234</f>
        <v>0</v>
      </c>
      <c r="S234" s="215">
        <v>0</v>
      </c>
      <c r="T234" s="216">
        <f>S234*H234</f>
        <v>0</v>
      </c>
      <c r="U234" s="40"/>
      <c r="V234" s="40"/>
      <c r="W234" s="40"/>
      <c r="X234" s="40"/>
      <c r="Y234" s="40"/>
      <c r="Z234" s="40"/>
      <c r="AA234" s="40"/>
      <c r="AB234" s="40"/>
      <c r="AC234" s="40"/>
      <c r="AD234" s="40"/>
      <c r="AE234" s="40"/>
      <c r="AR234" s="217" t="s">
        <v>147</v>
      </c>
      <c r="AT234" s="217" t="s">
        <v>142</v>
      </c>
      <c r="AU234" s="217" t="s">
        <v>86</v>
      </c>
      <c r="AY234" s="19" t="s">
        <v>140</v>
      </c>
      <c r="BE234" s="218">
        <f>IF(N234="základní",J234,0)</f>
        <v>0</v>
      </c>
      <c r="BF234" s="218">
        <f>IF(N234="snížená",J234,0)</f>
        <v>0</v>
      </c>
      <c r="BG234" s="218">
        <f>IF(N234="zákl. přenesená",J234,0)</f>
        <v>0</v>
      </c>
      <c r="BH234" s="218">
        <f>IF(N234="sníž. přenesená",J234,0)</f>
        <v>0</v>
      </c>
      <c r="BI234" s="218">
        <f>IF(N234="nulová",J234,0)</f>
        <v>0</v>
      </c>
      <c r="BJ234" s="19" t="s">
        <v>84</v>
      </c>
      <c r="BK234" s="218">
        <f>ROUND(I234*H234,2)</f>
        <v>0</v>
      </c>
      <c r="BL234" s="19" t="s">
        <v>147</v>
      </c>
      <c r="BM234" s="217" t="s">
        <v>316</v>
      </c>
    </row>
    <row r="235" s="14" customFormat="1">
      <c r="A235" s="14"/>
      <c r="B235" s="230"/>
      <c r="C235" s="231"/>
      <c r="D235" s="221" t="s">
        <v>149</v>
      </c>
      <c r="E235" s="232" t="s">
        <v>31</v>
      </c>
      <c r="F235" s="233" t="s">
        <v>317</v>
      </c>
      <c r="G235" s="231"/>
      <c r="H235" s="234">
        <v>9209.8400000000001</v>
      </c>
      <c r="I235" s="235"/>
      <c r="J235" s="231"/>
      <c r="K235" s="231"/>
      <c r="L235" s="236"/>
      <c r="M235" s="237"/>
      <c r="N235" s="238"/>
      <c r="O235" s="238"/>
      <c r="P235" s="238"/>
      <c r="Q235" s="238"/>
      <c r="R235" s="238"/>
      <c r="S235" s="238"/>
      <c r="T235" s="239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40" t="s">
        <v>149</v>
      </c>
      <c r="AU235" s="240" t="s">
        <v>86</v>
      </c>
      <c r="AV235" s="14" t="s">
        <v>86</v>
      </c>
      <c r="AW235" s="14" t="s">
        <v>37</v>
      </c>
      <c r="AX235" s="14" t="s">
        <v>84</v>
      </c>
      <c r="AY235" s="240" t="s">
        <v>140</v>
      </c>
    </row>
    <row r="236" s="2" customFormat="1">
      <c r="A236" s="40"/>
      <c r="B236" s="41"/>
      <c r="C236" s="206" t="s">
        <v>318</v>
      </c>
      <c r="D236" s="206" t="s">
        <v>142</v>
      </c>
      <c r="E236" s="207" t="s">
        <v>319</v>
      </c>
      <c r="F236" s="208" t="s">
        <v>320</v>
      </c>
      <c r="G236" s="209" t="s">
        <v>145</v>
      </c>
      <c r="H236" s="210">
        <v>390.49099999999999</v>
      </c>
      <c r="I236" s="211"/>
      <c r="J236" s="212">
        <f>ROUND(I236*H236,2)</f>
        <v>0</v>
      </c>
      <c r="K236" s="208" t="s">
        <v>146</v>
      </c>
      <c r="L236" s="46"/>
      <c r="M236" s="213" t="s">
        <v>31</v>
      </c>
      <c r="N236" s="214" t="s">
        <v>47</v>
      </c>
      <c r="O236" s="86"/>
      <c r="P236" s="215">
        <f>O236*H236</f>
        <v>0</v>
      </c>
      <c r="Q236" s="215">
        <v>0</v>
      </c>
      <c r="R236" s="215">
        <f>Q236*H236</f>
        <v>0</v>
      </c>
      <c r="S236" s="215">
        <v>0</v>
      </c>
      <c r="T236" s="216">
        <f>S236*H236</f>
        <v>0</v>
      </c>
      <c r="U236" s="40"/>
      <c r="V236" s="40"/>
      <c r="W236" s="40"/>
      <c r="X236" s="40"/>
      <c r="Y236" s="40"/>
      <c r="Z236" s="40"/>
      <c r="AA236" s="40"/>
      <c r="AB236" s="40"/>
      <c r="AC236" s="40"/>
      <c r="AD236" s="40"/>
      <c r="AE236" s="40"/>
      <c r="AR236" s="217" t="s">
        <v>147</v>
      </c>
      <c r="AT236" s="217" t="s">
        <v>142</v>
      </c>
      <c r="AU236" s="217" t="s">
        <v>86</v>
      </c>
      <c r="AY236" s="19" t="s">
        <v>140</v>
      </c>
      <c r="BE236" s="218">
        <f>IF(N236="základní",J236,0)</f>
        <v>0</v>
      </c>
      <c r="BF236" s="218">
        <f>IF(N236="snížená",J236,0)</f>
        <v>0</v>
      </c>
      <c r="BG236" s="218">
        <f>IF(N236="zákl. přenesená",J236,0)</f>
        <v>0</v>
      </c>
      <c r="BH236" s="218">
        <f>IF(N236="sníž. přenesená",J236,0)</f>
        <v>0</v>
      </c>
      <c r="BI236" s="218">
        <f>IF(N236="nulová",J236,0)</f>
        <v>0</v>
      </c>
      <c r="BJ236" s="19" t="s">
        <v>84</v>
      </c>
      <c r="BK236" s="218">
        <f>ROUND(I236*H236,2)</f>
        <v>0</v>
      </c>
      <c r="BL236" s="19" t="s">
        <v>147</v>
      </c>
      <c r="BM236" s="217" t="s">
        <v>321</v>
      </c>
    </row>
    <row r="237" s="14" customFormat="1">
      <c r="A237" s="14"/>
      <c r="B237" s="230"/>
      <c r="C237" s="231"/>
      <c r="D237" s="221" t="s">
        <v>149</v>
      </c>
      <c r="E237" s="232" t="s">
        <v>31</v>
      </c>
      <c r="F237" s="233" t="s">
        <v>322</v>
      </c>
      <c r="G237" s="231"/>
      <c r="H237" s="234">
        <v>390.49099999999999</v>
      </c>
      <c r="I237" s="235"/>
      <c r="J237" s="231"/>
      <c r="K237" s="231"/>
      <c r="L237" s="236"/>
      <c r="M237" s="237"/>
      <c r="N237" s="238"/>
      <c r="O237" s="238"/>
      <c r="P237" s="238"/>
      <c r="Q237" s="238"/>
      <c r="R237" s="238"/>
      <c r="S237" s="238"/>
      <c r="T237" s="239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40" t="s">
        <v>149</v>
      </c>
      <c r="AU237" s="240" t="s">
        <v>86</v>
      </c>
      <c r="AV237" s="14" t="s">
        <v>86</v>
      </c>
      <c r="AW237" s="14" t="s">
        <v>37</v>
      </c>
      <c r="AX237" s="14" t="s">
        <v>84</v>
      </c>
      <c r="AY237" s="240" t="s">
        <v>140</v>
      </c>
    </row>
    <row r="238" s="2" customFormat="1" ht="33" customHeight="1">
      <c r="A238" s="40"/>
      <c r="B238" s="41"/>
      <c r="C238" s="206" t="s">
        <v>323</v>
      </c>
      <c r="D238" s="206" t="s">
        <v>142</v>
      </c>
      <c r="E238" s="207" t="s">
        <v>324</v>
      </c>
      <c r="F238" s="208" t="s">
        <v>325</v>
      </c>
      <c r="G238" s="209" t="s">
        <v>145</v>
      </c>
      <c r="H238" s="210">
        <v>29.413</v>
      </c>
      <c r="I238" s="211"/>
      <c r="J238" s="212">
        <f>ROUND(I238*H238,2)</f>
        <v>0</v>
      </c>
      <c r="K238" s="208" t="s">
        <v>146</v>
      </c>
      <c r="L238" s="46"/>
      <c r="M238" s="213" t="s">
        <v>31</v>
      </c>
      <c r="N238" s="214" t="s">
        <v>47</v>
      </c>
      <c r="O238" s="86"/>
      <c r="P238" s="215">
        <f>O238*H238</f>
        <v>0</v>
      </c>
      <c r="Q238" s="215">
        <v>0</v>
      </c>
      <c r="R238" s="215">
        <f>Q238*H238</f>
        <v>0</v>
      </c>
      <c r="S238" s="215">
        <v>0</v>
      </c>
      <c r="T238" s="216">
        <f>S238*H238</f>
        <v>0</v>
      </c>
      <c r="U238" s="40"/>
      <c r="V238" s="40"/>
      <c r="W238" s="40"/>
      <c r="X238" s="40"/>
      <c r="Y238" s="40"/>
      <c r="Z238" s="40"/>
      <c r="AA238" s="40"/>
      <c r="AB238" s="40"/>
      <c r="AC238" s="40"/>
      <c r="AD238" s="40"/>
      <c r="AE238" s="40"/>
      <c r="AR238" s="217" t="s">
        <v>147</v>
      </c>
      <c r="AT238" s="217" t="s">
        <v>142</v>
      </c>
      <c r="AU238" s="217" t="s">
        <v>86</v>
      </c>
      <c r="AY238" s="19" t="s">
        <v>140</v>
      </c>
      <c r="BE238" s="218">
        <f>IF(N238="základní",J238,0)</f>
        <v>0</v>
      </c>
      <c r="BF238" s="218">
        <f>IF(N238="snížená",J238,0)</f>
        <v>0</v>
      </c>
      <c r="BG238" s="218">
        <f>IF(N238="zákl. přenesená",J238,0)</f>
        <v>0</v>
      </c>
      <c r="BH238" s="218">
        <f>IF(N238="sníž. přenesená",J238,0)</f>
        <v>0</v>
      </c>
      <c r="BI238" s="218">
        <f>IF(N238="nulová",J238,0)</f>
        <v>0</v>
      </c>
      <c r="BJ238" s="19" t="s">
        <v>84</v>
      </c>
      <c r="BK238" s="218">
        <f>ROUND(I238*H238,2)</f>
        <v>0</v>
      </c>
      <c r="BL238" s="19" t="s">
        <v>147</v>
      </c>
      <c r="BM238" s="217" t="s">
        <v>326</v>
      </c>
    </row>
    <row r="239" s="13" customFormat="1">
      <c r="A239" s="13"/>
      <c r="B239" s="219"/>
      <c r="C239" s="220"/>
      <c r="D239" s="221" t="s">
        <v>149</v>
      </c>
      <c r="E239" s="222" t="s">
        <v>31</v>
      </c>
      <c r="F239" s="223" t="s">
        <v>327</v>
      </c>
      <c r="G239" s="220"/>
      <c r="H239" s="222" t="s">
        <v>31</v>
      </c>
      <c r="I239" s="224"/>
      <c r="J239" s="220"/>
      <c r="K239" s="220"/>
      <c r="L239" s="225"/>
      <c r="M239" s="226"/>
      <c r="N239" s="227"/>
      <c r="O239" s="227"/>
      <c r="P239" s="227"/>
      <c r="Q239" s="227"/>
      <c r="R239" s="227"/>
      <c r="S239" s="227"/>
      <c r="T239" s="228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29" t="s">
        <v>149</v>
      </c>
      <c r="AU239" s="229" t="s">
        <v>86</v>
      </c>
      <c r="AV239" s="13" t="s">
        <v>84</v>
      </c>
      <c r="AW239" s="13" t="s">
        <v>37</v>
      </c>
      <c r="AX239" s="13" t="s">
        <v>76</v>
      </c>
      <c r="AY239" s="229" t="s">
        <v>140</v>
      </c>
    </row>
    <row r="240" s="14" customFormat="1">
      <c r="A240" s="14"/>
      <c r="B240" s="230"/>
      <c r="C240" s="231"/>
      <c r="D240" s="221" t="s">
        <v>149</v>
      </c>
      <c r="E240" s="232" t="s">
        <v>31</v>
      </c>
      <c r="F240" s="233" t="s">
        <v>328</v>
      </c>
      <c r="G240" s="231"/>
      <c r="H240" s="234">
        <v>25.838000000000001</v>
      </c>
      <c r="I240" s="235"/>
      <c r="J240" s="231"/>
      <c r="K240" s="231"/>
      <c r="L240" s="236"/>
      <c r="M240" s="237"/>
      <c r="N240" s="238"/>
      <c r="O240" s="238"/>
      <c r="P240" s="238"/>
      <c r="Q240" s="238"/>
      <c r="R240" s="238"/>
      <c r="S240" s="238"/>
      <c r="T240" s="239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40" t="s">
        <v>149</v>
      </c>
      <c r="AU240" s="240" t="s">
        <v>86</v>
      </c>
      <c r="AV240" s="14" t="s">
        <v>86</v>
      </c>
      <c r="AW240" s="14" t="s">
        <v>37</v>
      </c>
      <c r="AX240" s="14" t="s">
        <v>76</v>
      </c>
      <c r="AY240" s="240" t="s">
        <v>140</v>
      </c>
    </row>
    <row r="241" s="14" customFormat="1">
      <c r="A241" s="14"/>
      <c r="B241" s="230"/>
      <c r="C241" s="231"/>
      <c r="D241" s="221" t="s">
        <v>149</v>
      </c>
      <c r="E241" s="232" t="s">
        <v>31</v>
      </c>
      <c r="F241" s="233" t="s">
        <v>329</v>
      </c>
      <c r="G241" s="231"/>
      <c r="H241" s="234">
        <v>3.5750000000000002</v>
      </c>
      <c r="I241" s="235"/>
      <c r="J241" s="231"/>
      <c r="K241" s="231"/>
      <c r="L241" s="236"/>
      <c r="M241" s="237"/>
      <c r="N241" s="238"/>
      <c r="O241" s="238"/>
      <c r="P241" s="238"/>
      <c r="Q241" s="238"/>
      <c r="R241" s="238"/>
      <c r="S241" s="238"/>
      <c r="T241" s="239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40" t="s">
        <v>149</v>
      </c>
      <c r="AU241" s="240" t="s">
        <v>86</v>
      </c>
      <c r="AV241" s="14" t="s">
        <v>86</v>
      </c>
      <c r="AW241" s="14" t="s">
        <v>37</v>
      </c>
      <c r="AX241" s="14" t="s">
        <v>76</v>
      </c>
      <c r="AY241" s="240" t="s">
        <v>140</v>
      </c>
    </row>
    <row r="242" s="15" customFormat="1">
      <c r="A242" s="15"/>
      <c r="B242" s="241"/>
      <c r="C242" s="242"/>
      <c r="D242" s="221" t="s">
        <v>149</v>
      </c>
      <c r="E242" s="243" t="s">
        <v>31</v>
      </c>
      <c r="F242" s="244" t="s">
        <v>204</v>
      </c>
      <c r="G242" s="242"/>
      <c r="H242" s="245">
        <v>29.413</v>
      </c>
      <c r="I242" s="246"/>
      <c r="J242" s="242"/>
      <c r="K242" s="242"/>
      <c r="L242" s="247"/>
      <c r="M242" s="248"/>
      <c r="N242" s="249"/>
      <c r="O242" s="249"/>
      <c r="P242" s="249"/>
      <c r="Q242" s="249"/>
      <c r="R242" s="249"/>
      <c r="S242" s="249"/>
      <c r="T242" s="250"/>
      <c r="U242" s="15"/>
      <c r="V242" s="15"/>
      <c r="W242" s="15"/>
      <c r="X242" s="15"/>
      <c r="Y242" s="15"/>
      <c r="Z242" s="15"/>
      <c r="AA242" s="15"/>
      <c r="AB242" s="15"/>
      <c r="AC242" s="15"/>
      <c r="AD242" s="15"/>
      <c r="AE242" s="15"/>
      <c r="AT242" s="251" t="s">
        <v>149</v>
      </c>
      <c r="AU242" s="251" t="s">
        <v>86</v>
      </c>
      <c r="AV242" s="15" t="s">
        <v>147</v>
      </c>
      <c r="AW242" s="15" t="s">
        <v>37</v>
      </c>
      <c r="AX242" s="15" t="s">
        <v>84</v>
      </c>
      <c r="AY242" s="251" t="s">
        <v>140</v>
      </c>
    </row>
    <row r="243" s="2" customFormat="1" ht="16.5" customHeight="1">
      <c r="A243" s="40"/>
      <c r="B243" s="41"/>
      <c r="C243" s="263" t="s">
        <v>330</v>
      </c>
      <c r="D243" s="263" t="s">
        <v>331</v>
      </c>
      <c r="E243" s="264" t="s">
        <v>332</v>
      </c>
      <c r="F243" s="265" t="s">
        <v>333</v>
      </c>
      <c r="G243" s="266" t="s">
        <v>334</v>
      </c>
      <c r="H243" s="267">
        <v>52.954000000000001</v>
      </c>
      <c r="I243" s="268"/>
      <c r="J243" s="269">
        <f>ROUND(I243*H243,2)</f>
        <v>0</v>
      </c>
      <c r="K243" s="265" t="s">
        <v>146</v>
      </c>
      <c r="L243" s="270"/>
      <c r="M243" s="271" t="s">
        <v>31</v>
      </c>
      <c r="N243" s="272" t="s">
        <v>47</v>
      </c>
      <c r="O243" s="86"/>
      <c r="P243" s="215">
        <f>O243*H243</f>
        <v>0</v>
      </c>
      <c r="Q243" s="215">
        <v>1</v>
      </c>
      <c r="R243" s="215">
        <f>Q243*H243</f>
        <v>52.954000000000001</v>
      </c>
      <c r="S243" s="215">
        <v>0</v>
      </c>
      <c r="T243" s="216">
        <f>S243*H243</f>
        <v>0</v>
      </c>
      <c r="U243" s="40"/>
      <c r="V243" s="40"/>
      <c r="W243" s="40"/>
      <c r="X243" s="40"/>
      <c r="Y243" s="40"/>
      <c r="Z243" s="40"/>
      <c r="AA243" s="40"/>
      <c r="AB243" s="40"/>
      <c r="AC243" s="40"/>
      <c r="AD243" s="40"/>
      <c r="AE243" s="40"/>
      <c r="AR243" s="217" t="s">
        <v>297</v>
      </c>
      <c r="AT243" s="217" t="s">
        <v>331</v>
      </c>
      <c r="AU243" s="217" t="s">
        <v>86</v>
      </c>
      <c r="AY243" s="19" t="s">
        <v>140</v>
      </c>
      <c r="BE243" s="218">
        <f>IF(N243="základní",J243,0)</f>
        <v>0</v>
      </c>
      <c r="BF243" s="218">
        <f>IF(N243="snížená",J243,0)</f>
        <v>0</v>
      </c>
      <c r="BG243" s="218">
        <f>IF(N243="zákl. přenesená",J243,0)</f>
        <v>0</v>
      </c>
      <c r="BH243" s="218">
        <f>IF(N243="sníž. přenesená",J243,0)</f>
        <v>0</v>
      </c>
      <c r="BI243" s="218">
        <f>IF(N243="nulová",J243,0)</f>
        <v>0</v>
      </c>
      <c r="BJ243" s="19" t="s">
        <v>84</v>
      </c>
      <c r="BK243" s="218">
        <f>ROUND(I243*H243,2)</f>
        <v>0</v>
      </c>
      <c r="BL243" s="19" t="s">
        <v>147</v>
      </c>
      <c r="BM243" s="217" t="s">
        <v>335</v>
      </c>
    </row>
    <row r="244" s="14" customFormat="1">
      <c r="A244" s="14"/>
      <c r="B244" s="230"/>
      <c r="C244" s="231"/>
      <c r="D244" s="221" t="s">
        <v>149</v>
      </c>
      <c r="E244" s="232" t="s">
        <v>31</v>
      </c>
      <c r="F244" s="233" t="s">
        <v>336</v>
      </c>
      <c r="G244" s="231"/>
      <c r="H244" s="234">
        <v>52.954000000000001</v>
      </c>
      <c r="I244" s="235"/>
      <c r="J244" s="231"/>
      <c r="K244" s="231"/>
      <c r="L244" s="236"/>
      <c r="M244" s="237"/>
      <c r="N244" s="238"/>
      <c r="O244" s="238"/>
      <c r="P244" s="238"/>
      <c r="Q244" s="238"/>
      <c r="R244" s="238"/>
      <c r="S244" s="238"/>
      <c r="T244" s="239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40" t="s">
        <v>149</v>
      </c>
      <c r="AU244" s="240" t="s">
        <v>86</v>
      </c>
      <c r="AV244" s="14" t="s">
        <v>86</v>
      </c>
      <c r="AW244" s="14" t="s">
        <v>37</v>
      </c>
      <c r="AX244" s="14" t="s">
        <v>84</v>
      </c>
      <c r="AY244" s="240" t="s">
        <v>140</v>
      </c>
    </row>
    <row r="245" s="2" customFormat="1">
      <c r="A245" s="40"/>
      <c r="B245" s="41"/>
      <c r="C245" s="206" t="s">
        <v>8</v>
      </c>
      <c r="D245" s="206" t="s">
        <v>142</v>
      </c>
      <c r="E245" s="207" t="s">
        <v>337</v>
      </c>
      <c r="F245" s="208" t="s">
        <v>338</v>
      </c>
      <c r="G245" s="209" t="s">
        <v>334</v>
      </c>
      <c r="H245" s="210">
        <v>3315.5419999999999</v>
      </c>
      <c r="I245" s="211"/>
      <c r="J245" s="212">
        <f>ROUND(I245*H245,2)</f>
        <v>0</v>
      </c>
      <c r="K245" s="208" t="s">
        <v>146</v>
      </c>
      <c r="L245" s="46"/>
      <c r="M245" s="213" t="s">
        <v>31</v>
      </c>
      <c r="N245" s="214" t="s">
        <v>47</v>
      </c>
      <c r="O245" s="86"/>
      <c r="P245" s="215">
        <f>O245*H245</f>
        <v>0</v>
      </c>
      <c r="Q245" s="215">
        <v>0</v>
      </c>
      <c r="R245" s="215">
        <f>Q245*H245</f>
        <v>0</v>
      </c>
      <c r="S245" s="215">
        <v>0</v>
      </c>
      <c r="T245" s="216">
        <f>S245*H245</f>
        <v>0</v>
      </c>
      <c r="U245" s="40"/>
      <c r="V245" s="40"/>
      <c r="W245" s="40"/>
      <c r="X245" s="40"/>
      <c r="Y245" s="40"/>
      <c r="Z245" s="40"/>
      <c r="AA245" s="40"/>
      <c r="AB245" s="40"/>
      <c r="AC245" s="40"/>
      <c r="AD245" s="40"/>
      <c r="AE245" s="40"/>
      <c r="AR245" s="217" t="s">
        <v>147</v>
      </c>
      <c r="AT245" s="217" t="s">
        <v>142</v>
      </c>
      <c r="AU245" s="217" t="s">
        <v>86</v>
      </c>
      <c r="AY245" s="19" t="s">
        <v>140</v>
      </c>
      <c r="BE245" s="218">
        <f>IF(N245="základní",J245,0)</f>
        <v>0</v>
      </c>
      <c r="BF245" s="218">
        <f>IF(N245="snížená",J245,0)</f>
        <v>0</v>
      </c>
      <c r="BG245" s="218">
        <f>IF(N245="zákl. přenesená",J245,0)</f>
        <v>0</v>
      </c>
      <c r="BH245" s="218">
        <f>IF(N245="sníž. přenesená",J245,0)</f>
        <v>0</v>
      </c>
      <c r="BI245" s="218">
        <f>IF(N245="nulová",J245,0)</f>
        <v>0</v>
      </c>
      <c r="BJ245" s="19" t="s">
        <v>84</v>
      </c>
      <c r="BK245" s="218">
        <f>ROUND(I245*H245,2)</f>
        <v>0</v>
      </c>
      <c r="BL245" s="19" t="s">
        <v>147</v>
      </c>
      <c r="BM245" s="217" t="s">
        <v>339</v>
      </c>
    </row>
    <row r="246" s="14" customFormat="1">
      <c r="A246" s="14"/>
      <c r="B246" s="230"/>
      <c r="C246" s="231"/>
      <c r="D246" s="221" t="s">
        <v>149</v>
      </c>
      <c r="E246" s="232" t="s">
        <v>31</v>
      </c>
      <c r="F246" s="233" t="s">
        <v>340</v>
      </c>
      <c r="G246" s="231"/>
      <c r="H246" s="234">
        <v>3315.5419999999999</v>
      </c>
      <c r="I246" s="235"/>
      <c r="J246" s="231"/>
      <c r="K246" s="231"/>
      <c r="L246" s="236"/>
      <c r="M246" s="237"/>
      <c r="N246" s="238"/>
      <c r="O246" s="238"/>
      <c r="P246" s="238"/>
      <c r="Q246" s="238"/>
      <c r="R246" s="238"/>
      <c r="S246" s="238"/>
      <c r="T246" s="239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40" t="s">
        <v>149</v>
      </c>
      <c r="AU246" s="240" t="s">
        <v>86</v>
      </c>
      <c r="AV246" s="14" t="s">
        <v>86</v>
      </c>
      <c r="AW246" s="14" t="s">
        <v>37</v>
      </c>
      <c r="AX246" s="14" t="s">
        <v>84</v>
      </c>
      <c r="AY246" s="240" t="s">
        <v>140</v>
      </c>
    </row>
    <row r="247" s="2" customFormat="1">
      <c r="A247" s="40"/>
      <c r="B247" s="41"/>
      <c r="C247" s="206" t="s">
        <v>341</v>
      </c>
      <c r="D247" s="206" t="s">
        <v>142</v>
      </c>
      <c r="E247" s="207" t="s">
        <v>342</v>
      </c>
      <c r="F247" s="208" t="s">
        <v>343</v>
      </c>
      <c r="G247" s="209" t="s">
        <v>145</v>
      </c>
      <c r="H247" s="210">
        <v>1470.27</v>
      </c>
      <c r="I247" s="211"/>
      <c r="J247" s="212">
        <f>ROUND(I247*H247,2)</f>
        <v>0</v>
      </c>
      <c r="K247" s="208" t="s">
        <v>146</v>
      </c>
      <c r="L247" s="46"/>
      <c r="M247" s="213" t="s">
        <v>31</v>
      </c>
      <c r="N247" s="214" t="s">
        <v>47</v>
      </c>
      <c r="O247" s="86"/>
      <c r="P247" s="215">
        <f>O247*H247</f>
        <v>0</v>
      </c>
      <c r="Q247" s="215">
        <v>0</v>
      </c>
      <c r="R247" s="215">
        <f>Q247*H247</f>
        <v>0</v>
      </c>
      <c r="S247" s="215">
        <v>0</v>
      </c>
      <c r="T247" s="216">
        <f>S247*H247</f>
        <v>0</v>
      </c>
      <c r="U247" s="40"/>
      <c r="V247" s="40"/>
      <c r="W247" s="40"/>
      <c r="X247" s="40"/>
      <c r="Y247" s="40"/>
      <c r="Z247" s="40"/>
      <c r="AA247" s="40"/>
      <c r="AB247" s="40"/>
      <c r="AC247" s="40"/>
      <c r="AD247" s="40"/>
      <c r="AE247" s="40"/>
      <c r="AR247" s="217" t="s">
        <v>147</v>
      </c>
      <c r="AT247" s="217" t="s">
        <v>142</v>
      </c>
      <c r="AU247" s="217" t="s">
        <v>86</v>
      </c>
      <c r="AY247" s="19" t="s">
        <v>140</v>
      </c>
      <c r="BE247" s="218">
        <f>IF(N247="základní",J247,0)</f>
        <v>0</v>
      </c>
      <c r="BF247" s="218">
        <f>IF(N247="snížená",J247,0)</f>
        <v>0</v>
      </c>
      <c r="BG247" s="218">
        <f>IF(N247="zákl. přenesená",J247,0)</f>
        <v>0</v>
      </c>
      <c r="BH247" s="218">
        <f>IF(N247="sníž. přenesená",J247,0)</f>
        <v>0</v>
      </c>
      <c r="BI247" s="218">
        <f>IF(N247="nulová",J247,0)</f>
        <v>0</v>
      </c>
      <c r="BJ247" s="19" t="s">
        <v>84</v>
      </c>
      <c r="BK247" s="218">
        <f>ROUND(I247*H247,2)</f>
        <v>0</v>
      </c>
      <c r="BL247" s="19" t="s">
        <v>147</v>
      </c>
      <c r="BM247" s="217" t="s">
        <v>344</v>
      </c>
    </row>
    <row r="248" s="13" customFormat="1">
      <c r="A248" s="13"/>
      <c r="B248" s="219"/>
      <c r="C248" s="220"/>
      <c r="D248" s="221" t="s">
        <v>149</v>
      </c>
      <c r="E248" s="222" t="s">
        <v>31</v>
      </c>
      <c r="F248" s="223" t="s">
        <v>345</v>
      </c>
      <c r="G248" s="220"/>
      <c r="H248" s="222" t="s">
        <v>31</v>
      </c>
      <c r="I248" s="224"/>
      <c r="J248" s="220"/>
      <c r="K248" s="220"/>
      <c r="L248" s="225"/>
      <c r="M248" s="226"/>
      <c r="N248" s="227"/>
      <c r="O248" s="227"/>
      <c r="P248" s="227"/>
      <c r="Q248" s="227"/>
      <c r="R248" s="227"/>
      <c r="S248" s="227"/>
      <c r="T248" s="228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29" t="s">
        <v>149</v>
      </c>
      <c r="AU248" s="229" t="s">
        <v>86</v>
      </c>
      <c r="AV248" s="13" t="s">
        <v>84</v>
      </c>
      <c r="AW248" s="13" t="s">
        <v>37</v>
      </c>
      <c r="AX248" s="13" t="s">
        <v>76</v>
      </c>
      <c r="AY248" s="229" t="s">
        <v>140</v>
      </c>
    </row>
    <row r="249" s="14" customFormat="1">
      <c r="A249" s="14"/>
      <c r="B249" s="230"/>
      <c r="C249" s="231"/>
      <c r="D249" s="221" t="s">
        <v>149</v>
      </c>
      <c r="E249" s="232" t="s">
        <v>31</v>
      </c>
      <c r="F249" s="233" t="s">
        <v>346</v>
      </c>
      <c r="G249" s="231"/>
      <c r="H249" s="234">
        <v>14.875</v>
      </c>
      <c r="I249" s="235"/>
      <c r="J249" s="231"/>
      <c r="K249" s="231"/>
      <c r="L249" s="236"/>
      <c r="M249" s="237"/>
      <c r="N249" s="238"/>
      <c r="O249" s="238"/>
      <c r="P249" s="238"/>
      <c r="Q249" s="238"/>
      <c r="R249" s="238"/>
      <c r="S249" s="238"/>
      <c r="T249" s="239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40" t="s">
        <v>149</v>
      </c>
      <c r="AU249" s="240" t="s">
        <v>86</v>
      </c>
      <c r="AV249" s="14" t="s">
        <v>86</v>
      </c>
      <c r="AW249" s="14" t="s">
        <v>37</v>
      </c>
      <c r="AX249" s="14" t="s">
        <v>76</v>
      </c>
      <c r="AY249" s="240" t="s">
        <v>140</v>
      </c>
    </row>
    <row r="250" s="14" customFormat="1">
      <c r="A250" s="14"/>
      <c r="B250" s="230"/>
      <c r="C250" s="231"/>
      <c r="D250" s="221" t="s">
        <v>149</v>
      </c>
      <c r="E250" s="232" t="s">
        <v>31</v>
      </c>
      <c r="F250" s="233" t="s">
        <v>347</v>
      </c>
      <c r="G250" s="231"/>
      <c r="H250" s="234">
        <v>29.75</v>
      </c>
      <c r="I250" s="235"/>
      <c r="J250" s="231"/>
      <c r="K250" s="231"/>
      <c r="L250" s="236"/>
      <c r="M250" s="237"/>
      <c r="N250" s="238"/>
      <c r="O250" s="238"/>
      <c r="P250" s="238"/>
      <c r="Q250" s="238"/>
      <c r="R250" s="238"/>
      <c r="S250" s="238"/>
      <c r="T250" s="239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40" t="s">
        <v>149</v>
      </c>
      <c r="AU250" s="240" t="s">
        <v>86</v>
      </c>
      <c r="AV250" s="14" t="s">
        <v>86</v>
      </c>
      <c r="AW250" s="14" t="s">
        <v>37</v>
      </c>
      <c r="AX250" s="14" t="s">
        <v>76</v>
      </c>
      <c r="AY250" s="240" t="s">
        <v>140</v>
      </c>
    </row>
    <row r="251" s="14" customFormat="1">
      <c r="A251" s="14"/>
      <c r="B251" s="230"/>
      <c r="C251" s="231"/>
      <c r="D251" s="221" t="s">
        <v>149</v>
      </c>
      <c r="E251" s="232" t="s">
        <v>31</v>
      </c>
      <c r="F251" s="233" t="s">
        <v>348</v>
      </c>
      <c r="G251" s="231"/>
      <c r="H251" s="234">
        <v>15.5</v>
      </c>
      <c r="I251" s="235"/>
      <c r="J251" s="231"/>
      <c r="K251" s="231"/>
      <c r="L251" s="236"/>
      <c r="M251" s="237"/>
      <c r="N251" s="238"/>
      <c r="O251" s="238"/>
      <c r="P251" s="238"/>
      <c r="Q251" s="238"/>
      <c r="R251" s="238"/>
      <c r="S251" s="238"/>
      <c r="T251" s="239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40" t="s">
        <v>149</v>
      </c>
      <c r="AU251" s="240" t="s">
        <v>86</v>
      </c>
      <c r="AV251" s="14" t="s">
        <v>86</v>
      </c>
      <c r="AW251" s="14" t="s">
        <v>37</v>
      </c>
      <c r="AX251" s="14" t="s">
        <v>76</v>
      </c>
      <c r="AY251" s="240" t="s">
        <v>140</v>
      </c>
    </row>
    <row r="252" s="14" customFormat="1">
      <c r="A252" s="14"/>
      <c r="B252" s="230"/>
      <c r="C252" s="231"/>
      <c r="D252" s="221" t="s">
        <v>149</v>
      </c>
      <c r="E252" s="232" t="s">
        <v>31</v>
      </c>
      <c r="F252" s="233" t="s">
        <v>349</v>
      </c>
      <c r="G252" s="231"/>
      <c r="H252" s="234">
        <v>4.75</v>
      </c>
      <c r="I252" s="235"/>
      <c r="J252" s="231"/>
      <c r="K252" s="231"/>
      <c r="L252" s="236"/>
      <c r="M252" s="237"/>
      <c r="N252" s="238"/>
      <c r="O252" s="238"/>
      <c r="P252" s="238"/>
      <c r="Q252" s="238"/>
      <c r="R252" s="238"/>
      <c r="S252" s="238"/>
      <c r="T252" s="239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240" t="s">
        <v>149</v>
      </c>
      <c r="AU252" s="240" t="s">
        <v>86</v>
      </c>
      <c r="AV252" s="14" t="s">
        <v>86</v>
      </c>
      <c r="AW252" s="14" t="s">
        <v>37</v>
      </c>
      <c r="AX252" s="14" t="s">
        <v>76</v>
      </c>
      <c r="AY252" s="240" t="s">
        <v>140</v>
      </c>
    </row>
    <row r="253" s="14" customFormat="1">
      <c r="A253" s="14"/>
      <c r="B253" s="230"/>
      <c r="C253" s="231"/>
      <c r="D253" s="221" t="s">
        <v>149</v>
      </c>
      <c r="E253" s="232" t="s">
        <v>31</v>
      </c>
      <c r="F253" s="233" t="s">
        <v>350</v>
      </c>
      <c r="G253" s="231"/>
      <c r="H253" s="234">
        <v>12.75</v>
      </c>
      <c r="I253" s="235"/>
      <c r="J253" s="231"/>
      <c r="K253" s="231"/>
      <c r="L253" s="236"/>
      <c r="M253" s="237"/>
      <c r="N253" s="238"/>
      <c r="O253" s="238"/>
      <c r="P253" s="238"/>
      <c r="Q253" s="238"/>
      <c r="R253" s="238"/>
      <c r="S253" s="238"/>
      <c r="T253" s="239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40" t="s">
        <v>149</v>
      </c>
      <c r="AU253" s="240" t="s">
        <v>86</v>
      </c>
      <c r="AV253" s="14" t="s">
        <v>86</v>
      </c>
      <c r="AW253" s="14" t="s">
        <v>37</v>
      </c>
      <c r="AX253" s="14" t="s">
        <v>76</v>
      </c>
      <c r="AY253" s="240" t="s">
        <v>140</v>
      </c>
    </row>
    <row r="254" s="14" customFormat="1">
      <c r="A254" s="14"/>
      <c r="B254" s="230"/>
      <c r="C254" s="231"/>
      <c r="D254" s="221" t="s">
        <v>149</v>
      </c>
      <c r="E254" s="232" t="s">
        <v>31</v>
      </c>
      <c r="F254" s="233" t="s">
        <v>351</v>
      </c>
      <c r="G254" s="231"/>
      <c r="H254" s="234">
        <v>12.5</v>
      </c>
      <c r="I254" s="235"/>
      <c r="J254" s="231"/>
      <c r="K254" s="231"/>
      <c r="L254" s="236"/>
      <c r="M254" s="237"/>
      <c r="N254" s="238"/>
      <c r="O254" s="238"/>
      <c r="P254" s="238"/>
      <c r="Q254" s="238"/>
      <c r="R254" s="238"/>
      <c r="S254" s="238"/>
      <c r="T254" s="239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40" t="s">
        <v>149</v>
      </c>
      <c r="AU254" s="240" t="s">
        <v>86</v>
      </c>
      <c r="AV254" s="14" t="s">
        <v>86</v>
      </c>
      <c r="AW254" s="14" t="s">
        <v>37</v>
      </c>
      <c r="AX254" s="14" t="s">
        <v>76</v>
      </c>
      <c r="AY254" s="240" t="s">
        <v>140</v>
      </c>
    </row>
    <row r="255" s="14" customFormat="1">
      <c r="A255" s="14"/>
      <c r="B255" s="230"/>
      <c r="C255" s="231"/>
      <c r="D255" s="221" t="s">
        <v>149</v>
      </c>
      <c r="E255" s="232" t="s">
        <v>31</v>
      </c>
      <c r="F255" s="233" t="s">
        <v>352</v>
      </c>
      <c r="G255" s="231"/>
      <c r="H255" s="234">
        <v>15</v>
      </c>
      <c r="I255" s="235"/>
      <c r="J255" s="231"/>
      <c r="K255" s="231"/>
      <c r="L255" s="236"/>
      <c r="M255" s="237"/>
      <c r="N255" s="238"/>
      <c r="O255" s="238"/>
      <c r="P255" s="238"/>
      <c r="Q255" s="238"/>
      <c r="R255" s="238"/>
      <c r="S255" s="238"/>
      <c r="T255" s="239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40" t="s">
        <v>149</v>
      </c>
      <c r="AU255" s="240" t="s">
        <v>86</v>
      </c>
      <c r="AV255" s="14" t="s">
        <v>86</v>
      </c>
      <c r="AW255" s="14" t="s">
        <v>37</v>
      </c>
      <c r="AX255" s="14" t="s">
        <v>76</v>
      </c>
      <c r="AY255" s="240" t="s">
        <v>140</v>
      </c>
    </row>
    <row r="256" s="14" customFormat="1">
      <c r="A256" s="14"/>
      <c r="B256" s="230"/>
      <c r="C256" s="231"/>
      <c r="D256" s="221" t="s">
        <v>149</v>
      </c>
      <c r="E256" s="232" t="s">
        <v>31</v>
      </c>
      <c r="F256" s="233" t="s">
        <v>353</v>
      </c>
      <c r="G256" s="231"/>
      <c r="H256" s="234">
        <v>16.25</v>
      </c>
      <c r="I256" s="235"/>
      <c r="J256" s="231"/>
      <c r="K256" s="231"/>
      <c r="L256" s="236"/>
      <c r="M256" s="237"/>
      <c r="N256" s="238"/>
      <c r="O256" s="238"/>
      <c r="P256" s="238"/>
      <c r="Q256" s="238"/>
      <c r="R256" s="238"/>
      <c r="S256" s="238"/>
      <c r="T256" s="239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40" t="s">
        <v>149</v>
      </c>
      <c r="AU256" s="240" t="s">
        <v>86</v>
      </c>
      <c r="AV256" s="14" t="s">
        <v>86</v>
      </c>
      <c r="AW256" s="14" t="s">
        <v>37</v>
      </c>
      <c r="AX256" s="14" t="s">
        <v>76</v>
      </c>
      <c r="AY256" s="240" t="s">
        <v>140</v>
      </c>
    </row>
    <row r="257" s="14" customFormat="1">
      <c r="A257" s="14"/>
      <c r="B257" s="230"/>
      <c r="C257" s="231"/>
      <c r="D257" s="221" t="s">
        <v>149</v>
      </c>
      <c r="E257" s="232" t="s">
        <v>31</v>
      </c>
      <c r="F257" s="233" t="s">
        <v>354</v>
      </c>
      <c r="G257" s="231"/>
      <c r="H257" s="234">
        <v>29.75</v>
      </c>
      <c r="I257" s="235"/>
      <c r="J257" s="231"/>
      <c r="K257" s="231"/>
      <c r="L257" s="236"/>
      <c r="M257" s="237"/>
      <c r="N257" s="238"/>
      <c r="O257" s="238"/>
      <c r="P257" s="238"/>
      <c r="Q257" s="238"/>
      <c r="R257" s="238"/>
      <c r="S257" s="238"/>
      <c r="T257" s="239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240" t="s">
        <v>149</v>
      </c>
      <c r="AU257" s="240" t="s">
        <v>86</v>
      </c>
      <c r="AV257" s="14" t="s">
        <v>86</v>
      </c>
      <c r="AW257" s="14" t="s">
        <v>37</v>
      </c>
      <c r="AX257" s="14" t="s">
        <v>76</v>
      </c>
      <c r="AY257" s="240" t="s">
        <v>140</v>
      </c>
    </row>
    <row r="258" s="14" customFormat="1">
      <c r="A258" s="14"/>
      <c r="B258" s="230"/>
      <c r="C258" s="231"/>
      <c r="D258" s="221" t="s">
        <v>149</v>
      </c>
      <c r="E258" s="232" t="s">
        <v>31</v>
      </c>
      <c r="F258" s="233" t="s">
        <v>355</v>
      </c>
      <c r="G258" s="231"/>
      <c r="H258" s="234">
        <v>6.25</v>
      </c>
      <c r="I258" s="235"/>
      <c r="J258" s="231"/>
      <c r="K258" s="231"/>
      <c r="L258" s="236"/>
      <c r="M258" s="237"/>
      <c r="N258" s="238"/>
      <c r="O258" s="238"/>
      <c r="P258" s="238"/>
      <c r="Q258" s="238"/>
      <c r="R258" s="238"/>
      <c r="S258" s="238"/>
      <c r="T258" s="239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240" t="s">
        <v>149</v>
      </c>
      <c r="AU258" s="240" t="s">
        <v>86</v>
      </c>
      <c r="AV258" s="14" t="s">
        <v>86</v>
      </c>
      <c r="AW258" s="14" t="s">
        <v>37</v>
      </c>
      <c r="AX258" s="14" t="s">
        <v>76</v>
      </c>
      <c r="AY258" s="240" t="s">
        <v>140</v>
      </c>
    </row>
    <row r="259" s="14" customFormat="1">
      <c r="A259" s="14"/>
      <c r="B259" s="230"/>
      <c r="C259" s="231"/>
      <c r="D259" s="221" t="s">
        <v>149</v>
      </c>
      <c r="E259" s="232" t="s">
        <v>31</v>
      </c>
      <c r="F259" s="233" t="s">
        <v>356</v>
      </c>
      <c r="G259" s="231"/>
      <c r="H259" s="234">
        <v>24</v>
      </c>
      <c r="I259" s="235"/>
      <c r="J259" s="231"/>
      <c r="K259" s="231"/>
      <c r="L259" s="236"/>
      <c r="M259" s="237"/>
      <c r="N259" s="238"/>
      <c r="O259" s="238"/>
      <c r="P259" s="238"/>
      <c r="Q259" s="238"/>
      <c r="R259" s="238"/>
      <c r="S259" s="238"/>
      <c r="T259" s="239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40" t="s">
        <v>149</v>
      </c>
      <c r="AU259" s="240" t="s">
        <v>86</v>
      </c>
      <c r="AV259" s="14" t="s">
        <v>86</v>
      </c>
      <c r="AW259" s="14" t="s">
        <v>37</v>
      </c>
      <c r="AX259" s="14" t="s">
        <v>76</v>
      </c>
      <c r="AY259" s="240" t="s">
        <v>140</v>
      </c>
    </row>
    <row r="260" s="14" customFormat="1">
      <c r="A260" s="14"/>
      <c r="B260" s="230"/>
      <c r="C260" s="231"/>
      <c r="D260" s="221" t="s">
        <v>149</v>
      </c>
      <c r="E260" s="232" t="s">
        <v>31</v>
      </c>
      <c r="F260" s="233" t="s">
        <v>357</v>
      </c>
      <c r="G260" s="231"/>
      <c r="H260" s="234">
        <v>14</v>
      </c>
      <c r="I260" s="235"/>
      <c r="J260" s="231"/>
      <c r="K260" s="231"/>
      <c r="L260" s="236"/>
      <c r="M260" s="237"/>
      <c r="N260" s="238"/>
      <c r="O260" s="238"/>
      <c r="P260" s="238"/>
      <c r="Q260" s="238"/>
      <c r="R260" s="238"/>
      <c r="S260" s="238"/>
      <c r="T260" s="239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240" t="s">
        <v>149</v>
      </c>
      <c r="AU260" s="240" t="s">
        <v>86</v>
      </c>
      <c r="AV260" s="14" t="s">
        <v>86</v>
      </c>
      <c r="AW260" s="14" t="s">
        <v>37</v>
      </c>
      <c r="AX260" s="14" t="s">
        <v>76</v>
      </c>
      <c r="AY260" s="240" t="s">
        <v>140</v>
      </c>
    </row>
    <row r="261" s="14" customFormat="1">
      <c r="A261" s="14"/>
      <c r="B261" s="230"/>
      <c r="C261" s="231"/>
      <c r="D261" s="221" t="s">
        <v>149</v>
      </c>
      <c r="E261" s="232" t="s">
        <v>31</v>
      </c>
      <c r="F261" s="233" t="s">
        <v>358</v>
      </c>
      <c r="G261" s="231"/>
      <c r="H261" s="234">
        <v>18.25</v>
      </c>
      <c r="I261" s="235"/>
      <c r="J261" s="231"/>
      <c r="K261" s="231"/>
      <c r="L261" s="236"/>
      <c r="M261" s="237"/>
      <c r="N261" s="238"/>
      <c r="O261" s="238"/>
      <c r="P261" s="238"/>
      <c r="Q261" s="238"/>
      <c r="R261" s="238"/>
      <c r="S261" s="238"/>
      <c r="T261" s="239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240" t="s">
        <v>149</v>
      </c>
      <c r="AU261" s="240" t="s">
        <v>86</v>
      </c>
      <c r="AV261" s="14" t="s">
        <v>86</v>
      </c>
      <c r="AW261" s="14" t="s">
        <v>37</v>
      </c>
      <c r="AX261" s="14" t="s">
        <v>76</v>
      </c>
      <c r="AY261" s="240" t="s">
        <v>140</v>
      </c>
    </row>
    <row r="262" s="14" customFormat="1">
      <c r="A262" s="14"/>
      <c r="B262" s="230"/>
      <c r="C262" s="231"/>
      <c r="D262" s="221" t="s">
        <v>149</v>
      </c>
      <c r="E262" s="232" t="s">
        <v>31</v>
      </c>
      <c r="F262" s="233" t="s">
        <v>359</v>
      </c>
      <c r="G262" s="231"/>
      <c r="H262" s="234">
        <v>40.75</v>
      </c>
      <c r="I262" s="235"/>
      <c r="J262" s="231"/>
      <c r="K262" s="231"/>
      <c r="L262" s="236"/>
      <c r="M262" s="237"/>
      <c r="N262" s="238"/>
      <c r="O262" s="238"/>
      <c r="P262" s="238"/>
      <c r="Q262" s="238"/>
      <c r="R262" s="238"/>
      <c r="S262" s="238"/>
      <c r="T262" s="239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T262" s="240" t="s">
        <v>149</v>
      </c>
      <c r="AU262" s="240" t="s">
        <v>86</v>
      </c>
      <c r="AV262" s="14" t="s">
        <v>86</v>
      </c>
      <c r="AW262" s="14" t="s">
        <v>37</v>
      </c>
      <c r="AX262" s="14" t="s">
        <v>76</v>
      </c>
      <c r="AY262" s="240" t="s">
        <v>140</v>
      </c>
    </row>
    <row r="263" s="14" customFormat="1">
      <c r="A263" s="14"/>
      <c r="B263" s="230"/>
      <c r="C263" s="231"/>
      <c r="D263" s="221" t="s">
        <v>149</v>
      </c>
      <c r="E263" s="232" t="s">
        <v>31</v>
      </c>
      <c r="F263" s="233" t="s">
        <v>360</v>
      </c>
      <c r="G263" s="231"/>
      <c r="H263" s="234">
        <v>12.75</v>
      </c>
      <c r="I263" s="235"/>
      <c r="J263" s="231"/>
      <c r="K263" s="231"/>
      <c r="L263" s="236"/>
      <c r="M263" s="237"/>
      <c r="N263" s="238"/>
      <c r="O263" s="238"/>
      <c r="P263" s="238"/>
      <c r="Q263" s="238"/>
      <c r="R263" s="238"/>
      <c r="S263" s="238"/>
      <c r="T263" s="239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40" t="s">
        <v>149</v>
      </c>
      <c r="AU263" s="240" t="s">
        <v>86</v>
      </c>
      <c r="AV263" s="14" t="s">
        <v>86</v>
      </c>
      <c r="AW263" s="14" t="s">
        <v>37</v>
      </c>
      <c r="AX263" s="14" t="s">
        <v>76</v>
      </c>
      <c r="AY263" s="240" t="s">
        <v>140</v>
      </c>
    </row>
    <row r="264" s="14" customFormat="1">
      <c r="A264" s="14"/>
      <c r="B264" s="230"/>
      <c r="C264" s="231"/>
      <c r="D264" s="221" t="s">
        <v>149</v>
      </c>
      <c r="E264" s="232" t="s">
        <v>31</v>
      </c>
      <c r="F264" s="233" t="s">
        <v>361</v>
      </c>
      <c r="G264" s="231"/>
      <c r="H264" s="234">
        <v>13.75</v>
      </c>
      <c r="I264" s="235"/>
      <c r="J264" s="231"/>
      <c r="K264" s="231"/>
      <c r="L264" s="236"/>
      <c r="M264" s="237"/>
      <c r="N264" s="238"/>
      <c r="O264" s="238"/>
      <c r="P264" s="238"/>
      <c r="Q264" s="238"/>
      <c r="R264" s="238"/>
      <c r="S264" s="238"/>
      <c r="T264" s="239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40" t="s">
        <v>149</v>
      </c>
      <c r="AU264" s="240" t="s">
        <v>86</v>
      </c>
      <c r="AV264" s="14" t="s">
        <v>86</v>
      </c>
      <c r="AW264" s="14" t="s">
        <v>37</v>
      </c>
      <c r="AX264" s="14" t="s">
        <v>76</v>
      </c>
      <c r="AY264" s="240" t="s">
        <v>140</v>
      </c>
    </row>
    <row r="265" s="14" customFormat="1">
      <c r="A265" s="14"/>
      <c r="B265" s="230"/>
      <c r="C265" s="231"/>
      <c r="D265" s="221" t="s">
        <v>149</v>
      </c>
      <c r="E265" s="232" t="s">
        <v>31</v>
      </c>
      <c r="F265" s="233" t="s">
        <v>362</v>
      </c>
      <c r="G265" s="231"/>
      <c r="H265" s="234">
        <v>9.5</v>
      </c>
      <c r="I265" s="235"/>
      <c r="J265" s="231"/>
      <c r="K265" s="231"/>
      <c r="L265" s="236"/>
      <c r="M265" s="237"/>
      <c r="N265" s="238"/>
      <c r="O265" s="238"/>
      <c r="P265" s="238"/>
      <c r="Q265" s="238"/>
      <c r="R265" s="238"/>
      <c r="S265" s="238"/>
      <c r="T265" s="239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T265" s="240" t="s">
        <v>149</v>
      </c>
      <c r="AU265" s="240" t="s">
        <v>86</v>
      </c>
      <c r="AV265" s="14" t="s">
        <v>86</v>
      </c>
      <c r="AW265" s="14" t="s">
        <v>37</v>
      </c>
      <c r="AX265" s="14" t="s">
        <v>76</v>
      </c>
      <c r="AY265" s="240" t="s">
        <v>140</v>
      </c>
    </row>
    <row r="266" s="14" customFormat="1">
      <c r="A266" s="14"/>
      <c r="B266" s="230"/>
      <c r="C266" s="231"/>
      <c r="D266" s="221" t="s">
        <v>149</v>
      </c>
      <c r="E266" s="232" t="s">
        <v>31</v>
      </c>
      <c r="F266" s="233" t="s">
        <v>363</v>
      </c>
      <c r="G266" s="231"/>
      <c r="H266" s="234">
        <v>61</v>
      </c>
      <c r="I266" s="235"/>
      <c r="J266" s="231"/>
      <c r="K266" s="231"/>
      <c r="L266" s="236"/>
      <c r="M266" s="237"/>
      <c r="N266" s="238"/>
      <c r="O266" s="238"/>
      <c r="P266" s="238"/>
      <c r="Q266" s="238"/>
      <c r="R266" s="238"/>
      <c r="S266" s="238"/>
      <c r="T266" s="239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240" t="s">
        <v>149</v>
      </c>
      <c r="AU266" s="240" t="s">
        <v>86</v>
      </c>
      <c r="AV266" s="14" t="s">
        <v>86</v>
      </c>
      <c r="AW266" s="14" t="s">
        <v>37</v>
      </c>
      <c r="AX266" s="14" t="s">
        <v>76</v>
      </c>
      <c r="AY266" s="240" t="s">
        <v>140</v>
      </c>
    </row>
    <row r="267" s="14" customFormat="1">
      <c r="A267" s="14"/>
      <c r="B267" s="230"/>
      <c r="C267" s="231"/>
      <c r="D267" s="221" t="s">
        <v>149</v>
      </c>
      <c r="E267" s="232" t="s">
        <v>31</v>
      </c>
      <c r="F267" s="233" t="s">
        <v>364</v>
      </c>
      <c r="G267" s="231"/>
      <c r="H267" s="234">
        <v>15.75</v>
      </c>
      <c r="I267" s="235"/>
      <c r="J267" s="231"/>
      <c r="K267" s="231"/>
      <c r="L267" s="236"/>
      <c r="M267" s="237"/>
      <c r="N267" s="238"/>
      <c r="O267" s="238"/>
      <c r="P267" s="238"/>
      <c r="Q267" s="238"/>
      <c r="R267" s="238"/>
      <c r="S267" s="238"/>
      <c r="T267" s="239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40" t="s">
        <v>149</v>
      </c>
      <c r="AU267" s="240" t="s">
        <v>86</v>
      </c>
      <c r="AV267" s="14" t="s">
        <v>86</v>
      </c>
      <c r="AW267" s="14" t="s">
        <v>37</v>
      </c>
      <c r="AX267" s="14" t="s">
        <v>76</v>
      </c>
      <c r="AY267" s="240" t="s">
        <v>140</v>
      </c>
    </row>
    <row r="268" s="14" customFormat="1">
      <c r="A268" s="14"/>
      <c r="B268" s="230"/>
      <c r="C268" s="231"/>
      <c r="D268" s="221" t="s">
        <v>149</v>
      </c>
      <c r="E268" s="232" t="s">
        <v>31</v>
      </c>
      <c r="F268" s="233" t="s">
        <v>365</v>
      </c>
      <c r="G268" s="231"/>
      <c r="H268" s="234">
        <v>12.25</v>
      </c>
      <c r="I268" s="235"/>
      <c r="J268" s="231"/>
      <c r="K268" s="231"/>
      <c r="L268" s="236"/>
      <c r="M268" s="237"/>
      <c r="N268" s="238"/>
      <c r="O268" s="238"/>
      <c r="P268" s="238"/>
      <c r="Q268" s="238"/>
      <c r="R268" s="238"/>
      <c r="S268" s="238"/>
      <c r="T268" s="239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240" t="s">
        <v>149</v>
      </c>
      <c r="AU268" s="240" t="s">
        <v>86</v>
      </c>
      <c r="AV268" s="14" t="s">
        <v>86</v>
      </c>
      <c r="AW268" s="14" t="s">
        <v>37</v>
      </c>
      <c r="AX268" s="14" t="s">
        <v>76</v>
      </c>
      <c r="AY268" s="240" t="s">
        <v>140</v>
      </c>
    </row>
    <row r="269" s="14" customFormat="1">
      <c r="A269" s="14"/>
      <c r="B269" s="230"/>
      <c r="C269" s="231"/>
      <c r="D269" s="221" t="s">
        <v>149</v>
      </c>
      <c r="E269" s="232" t="s">
        <v>31</v>
      </c>
      <c r="F269" s="233" t="s">
        <v>366</v>
      </c>
      <c r="G269" s="231"/>
      <c r="H269" s="234">
        <v>14.25</v>
      </c>
      <c r="I269" s="235"/>
      <c r="J269" s="231"/>
      <c r="K269" s="231"/>
      <c r="L269" s="236"/>
      <c r="M269" s="237"/>
      <c r="N269" s="238"/>
      <c r="O269" s="238"/>
      <c r="P269" s="238"/>
      <c r="Q269" s="238"/>
      <c r="R269" s="238"/>
      <c r="S269" s="238"/>
      <c r="T269" s="239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240" t="s">
        <v>149</v>
      </c>
      <c r="AU269" s="240" t="s">
        <v>86</v>
      </c>
      <c r="AV269" s="14" t="s">
        <v>86</v>
      </c>
      <c r="AW269" s="14" t="s">
        <v>37</v>
      </c>
      <c r="AX269" s="14" t="s">
        <v>76</v>
      </c>
      <c r="AY269" s="240" t="s">
        <v>140</v>
      </c>
    </row>
    <row r="270" s="14" customFormat="1">
      <c r="A270" s="14"/>
      <c r="B270" s="230"/>
      <c r="C270" s="231"/>
      <c r="D270" s="221" t="s">
        <v>149</v>
      </c>
      <c r="E270" s="232" t="s">
        <v>31</v>
      </c>
      <c r="F270" s="233" t="s">
        <v>367</v>
      </c>
      <c r="G270" s="231"/>
      <c r="H270" s="234">
        <v>29.75</v>
      </c>
      <c r="I270" s="235"/>
      <c r="J270" s="231"/>
      <c r="K270" s="231"/>
      <c r="L270" s="236"/>
      <c r="M270" s="237"/>
      <c r="N270" s="238"/>
      <c r="O270" s="238"/>
      <c r="P270" s="238"/>
      <c r="Q270" s="238"/>
      <c r="R270" s="238"/>
      <c r="S270" s="238"/>
      <c r="T270" s="239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T270" s="240" t="s">
        <v>149</v>
      </c>
      <c r="AU270" s="240" t="s">
        <v>86</v>
      </c>
      <c r="AV270" s="14" t="s">
        <v>86</v>
      </c>
      <c r="AW270" s="14" t="s">
        <v>37</v>
      </c>
      <c r="AX270" s="14" t="s">
        <v>76</v>
      </c>
      <c r="AY270" s="240" t="s">
        <v>140</v>
      </c>
    </row>
    <row r="271" s="14" customFormat="1">
      <c r="A271" s="14"/>
      <c r="B271" s="230"/>
      <c r="C271" s="231"/>
      <c r="D271" s="221" t="s">
        <v>149</v>
      </c>
      <c r="E271" s="232" t="s">
        <v>31</v>
      </c>
      <c r="F271" s="233" t="s">
        <v>368</v>
      </c>
      <c r="G271" s="231"/>
      <c r="H271" s="234">
        <v>14.85</v>
      </c>
      <c r="I271" s="235"/>
      <c r="J271" s="231"/>
      <c r="K271" s="231"/>
      <c r="L271" s="236"/>
      <c r="M271" s="237"/>
      <c r="N271" s="238"/>
      <c r="O271" s="238"/>
      <c r="P271" s="238"/>
      <c r="Q271" s="238"/>
      <c r="R271" s="238"/>
      <c r="S271" s="238"/>
      <c r="T271" s="239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T271" s="240" t="s">
        <v>149</v>
      </c>
      <c r="AU271" s="240" t="s">
        <v>86</v>
      </c>
      <c r="AV271" s="14" t="s">
        <v>86</v>
      </c>
      <c r="AW271" s="14" t="s">
        <v>37</v>
      </c>
      <c r="AX271" s="14" t="s">
        <v>76</v>
      </c>
      <c r="AY271" s="240" t="s">
        <v>140</v>
      </c>
    </row>
    <row r="272" s="14" customFormat="1">
      <c r="A272" s="14"/>
      <c r="B272" s="230"/>
      <c r="C272" s="231"/>
      <c r="D272" s="221" t="s">
        <v>149</v>
      </c>
      <c r="E272" s="232" t="s">
        <v>31</v>
      </c>
      <c r="F272" s="233" t="s">
        <v>369</v>
      </c>
      <c r="G272" s="231"/>
      <c r="H272" s="234">
        <v>62.744999999999997</v>
      </c>
      <c r="I272" s="235"/>
      <c r="J272" s="231"/>
      <c r="K272" s="231"/>
      <c r="L272" s="236"/>
      <c r="M272" s="237"/>
      <c r="N272" s="238"/>
      <c r="O272" s="238"/>
      <c r="P272" s="238"/>
      <c r="Q272" s="238"/>
      <c r="R272" s="238"/>
      <c r="S272" s="238"/>
      <c r="T272" s="239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240" t="s">
        <v>149</v>
      </c>
      <c r="AU272" s="240" t="s">
        <v>86</v>
      </c>
      <c r="AV272" s="14" t="s">
        <v>86</v>
      </c>
      <c r="AW272" s="14" t="s">
        <v>37</v>
      </c>
      <c r="AX272" s="14" t="s">
        <v>76</v>
      </c>
      <c r="AY272" s="240" t="s">
        <v>140</v>
      </c>
    </row>
    <row r="273" s="14" customFormat="1">
      <c r="A273" s="14"/>
      <c r="B273" s="230"/>
      <c r="C273" s="231"/>
      <c r="D273" s="221" t="s">
        <v>149</v>
      </c>
      <c r="E273" s="232" t="s">
        <v>31</v>
      </c>
      <c r="F273" s="233" t="s">
        <v>370</v>
      </c>
      <c r="G273" s="231"/>
      <c r="H273" s="234">
        <v>29.879999999999999</v>
      </c>
      <c r="I273" s="235"/>
      <c r="J273" s="231"/>
      <c r="K273" s="231"/>
      <c r="L273" s="236"/>
      <c r="M273" s="237"/>
      <c r="N273" s="238"/>
      <c r="O273" s="238"/>
      <c r="P273" s="238"/>
      <c r="Q273" s="238"/>
      <c r="R273" s="238"/>
      <c r="S273" s="238"/>
      <c r="T273" s="239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240" t="s">
        <v>149</v>
      </c>
      <c r="AU273" s="240" t="s">
        <v>86</v>
      </c>
      <c r="AV273" s="14" t="s">
        <v>86</v>
      </c>
      <c r="AW273" s="14" t="s">
        <v>37</v>
      </c>
      <c r="AX273" s="14" t="s">
        <v>76</v>
      </c>
      <c r="AY273" s="240" t="s">
        <v>140</v>
      </c>
    </row>
    <row r="274" s="14" customFormat="1">
      <c r="A274" s="14"/>
      <c r="B274" s="230"/>
      <c r="C274" s="231"/>
      <c r="D274" s="221" t="s">
        <v>149</v>
      </c>
      <c r="E274" s="232" t="s">
        <v>31</v>
      </c>
      <c r="F274" s="233" t="s">
        <v>371</v>
      </c>
      <c r="G274" s="231"/>
      <c r="H274" s="234">
        <v>22.32</v>
      </c>
      <c r="I274" s="235"/>
      <c r="J274" s="231"/>
      <c r="K274" s="231"/>
      <c r="L274" s="236"/>
      <c r="M274" s="237"/>
      <c r="N274" s="238"/>
      <c r="O274" s="238"/>
      <c r="P274" s="238"/>
      <c r="Q274" s="238"/>
      <c r="R274" s="238"/>
      <c r="S274" s="238"/>
      <c r="T274" s="239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T274" s="240" t="s">
        <v>149</v>
      </c>
      <c r="AU274" s="240" t="s">
        <v>86</v>
      </c>
      <c r="AV274" s="14" t="s">
        <v>86</v>
      </c>
      <c r="AW274" s="14" t="s">
        <v>37</v>
      </c>
      <c r="AX274" s="14" t="s">
        <v>76</v>
      </c>
      <c r="AY274" s="240" t="s">
        <v>140</v>
      </c>
    </row>
    <row r="275" s="14" customFormat="1">
      <c r="A275" s="14"/>
      <c r="B275" s="230"/>
      <c r="C275" s="231"/>
      <c r="D275" s="221" t="s">
        <v>149</v>
      </c>
      <c r="E275" s="232" t="s">
        <v>31</v>
      </c>
      <c r="F275" s="233" t="s">
        <v>372</v>
      </c>
      <c r="G275" s="231"/>
      <c r="H275" s="234">
        <v>14.16</v>
      </c>
      <c r="I275" s="235"/>
      <c r="J275" s="231"/>
      <c r="K275" s="231"/>
      <c r="L275" s="236"/>
      <c r="M275" s="237"/>
      <c r="N275" s="238"/>
      <c r="O275" s="238"/>
      <c r="P275" s="238"/>
      <c r="Q275" s="238"/>
      <c r="R275" s="238"/>
      <c r="S275" s="238"/>
      <c r="T275" s="239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240" t="s">
        <v>149</v>
      </c>
      <c r="AU275" s="240" t="s">
        <v>86</v>
      </c>
      <c r="AV275" s="14" t="s">
        <v>86</v>
      </c>
      <c r="AW275" s="14" t="s">
        <v>37</v>
      </c>
      <c r="AX275" s="14" t="s">
        <v>76</v>
      </c>
      <c r="AY275" s="240" t="s">
        <v>140</v>
      </c>
    </row>
    <row r="276" s="14" customFormat="1">
      <c r="A276" s="14"/>
      <c r="B276" s="230"/>
      <c r="C276" s="231"/>
      <c r="D276" s="221" t="s">
        <v>149</v>
      </c>
      <c r="E276" s="232" t="s">
        <v>31</v>
      </c>
      <c r="F276" s="233" t="s">
        <v>373</v>
      </c>
      <c r="G276" s="231"/>
      <c r="H276" s="234">
        <v>15.125</v>
      </c>
      <c r="I276" s="235"/>
      <c r="J276" s="231"/>
      <c r="K276" s="231"/>
      <c r="L276" s="236"/>
      <c r="M276" s="237"/>
      <c r="N276" s="238"/>
      <c r="O276" s="238"/>
      <c r="P276" s="238"/>
      <c r="Q276" s="238"/>
      <c r="R276" s="238"/>
      <c r="S276" s="238"/>
      <c r="T276" s="239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T276" s="240" t="s">
        <v>149</v>
      </c>
      <c r="AU276" s="240" t="s">
        <v>86</v>
      </c>
      <c r="AV276" s="14" t="s">
        <v>86</v>
      </c>
      <c r="AW276" s="14" t="s">
        <v>37</v>
      </c>
      <c r="AX276" s="14" t="s">
        <v>76</v>
      </c>
      <c r="AY276" s="240" t="s">
        <v>140</v>
      </c>
    </row>
    <row r="277" s="14" customFormat="1">
      <c r="A277" s="14"/>
      <c r="B277" s="230"/>
      <c r="C277" s="231"/>
      <c r="D277" s="221" t="s">
        <v>149</v>
      </c>
      <c r="E277" s="232" t="s">
        <v>31</v>
      </c>
      <c r="F277" s="233" t="s">
        <v>374</v>
      </c>
      <c r="G277" s="231"/>
      <c r="H277" s="234">
        <v>15.5</v>
      </c>
      <c r="I277" s="235"/>
      <c r="J277" s="231"/>
      <c r="K277" s="231"/>
      <c r="L277" s="236"/>
      <c r="M277" s="237"/>
      <c r="N277" s="238"/>
      <c r="O277" s="238"/>
      <c r="P277" s="238"/>
      <c r="Q277" s="238"/>
      <c r="R277" s="238"/>
      <c r="S277" s="238"/>
      <c r="T277" s="239"/>
      <c r="U277" s="14"/>
      <c r="V277" s="14"/>
      <c r="W277" s="14"/>
      <c r="X277" s="14"/>
      <c r="Y277" s="14"/>
      <c r="Z277" s="14"/>
      <c r="AA277" s="14"/>
      <c r="AB277" s="14"/>
      <c r="AC277" s="14"/>
      <c r="AD277" s="14"/>
      <c r="AE277" s="14"/>
      <c r="AT277" s="240" t="s">
        <v>149</v>
      </c>
      <c r="AU277" s="240" t="s">
        <v>86</v>
      </c>
      <c r="AV277" s="14" t="s">
        <v>86</v>
      </c>
      <c r="AW277" s="14" t="s">
        <v>37</v>
      </c>
      <c r="AX277" s="14" t="s">
        <v>76</v>
      </c>
      <c r="AY277" s="240" t="s">
        <v>140</v>
      </c>
    </row>
    <row r="278" s="14" customFormat="1">
      <c r="A278" s="14"/>
      <c r="B278" s="230"/>
      <c r="C278" s="231"/>
      <c r="D278" s="221" t="s">
        <v>149</v>
      </c>
      <c r="E278" s="232" t="s">
        <v>31</v>
      </c>
      <c r="F278" s="233" t="s">
        <v>375</v>
      </c>
      <c r="G278" s="231"/>
      <c r="H278" s="234">
        <v>13</v>
      </c>
      <c r="I278" s="235"/>
      <c r="J278" s="231"/>
      <c r="K278" s="231"/>
      <c r="L278" s="236"/>
      <c r="M278" s="237"/>
      <c r="N278" s="238"/>
      <c r="O278" s="238"/>
      <c r="P278" s="238"/>
      <c r="Q278" s="238"/>
      <c r="R278" s="238"/>
      <c r="S278" s="238"/>
      <c r="T278" s="239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240" t="s">
        <v>149</v>
      </c>
      <c r="AU278" s="240" t="s">
        <v>86</v>
      </c>
      <c r="AV278" s="14" t="s">
        <v>86</v>
      </c>
      <c r="AW278" s="14" t="s">
        <v>37</v>
      </c>
      <c r="AX278" s="14" t="s">
        <v>76</v>
      </c>
      <c r="AY278" s="240" t="s">
        <v>140</v>
      </c>
    </row>
    <row r="279" s="14" customFormat="1">
      <c r="A279" s="14"/>
      <c r="B279" s="230"/>
      <c r="C279" s="231"/>
      <c r="D279" s="221" t="s">
        <v>149</v>
      </c>
      <c r="E279" s="232" t="s">
        <v>31</v>
      </c>
      <c r="F279" s="233" t="s">
        <v>376</v>
      </c>
      <c r="G279" s="231"/>
      <c r="H279" s="234">
        <v>31</v>
      </c>
      <c r="I279" s="235"/>
      <c r="J279" s="231"/>
      <c r="K279" s="231"/>
      <c r="L279" s="236"/>
      <c r="M279" s="237"/>
      <c r="N279" s="238"/>
      <c r="O279" s="238"/>
      <c r="P279" s="238"/>
      <c r="Q279" s="238"/>
      <c r="R279" s="238"/>
      <c r="S279" s="238"/>
      <c r="T279" s="239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T279" s="240" t="s">
        <v>149</v>
      </c>
      <c r="AU279" s="240" t="s">
        <v>86</v>
      </c>
      <c r="AV279" s="14" t="s">
        <v>86</v>
      </c>
      <c r="AW279" s="14" t="s">
        <v>37</v>
      </c>
      <c r="AX279" s="14" t="s">
        <v>76</v>
      </c>
      <c r="AY279" s="240" t="s">
        <v>140</v>
      </c>
    </row>
    <row r="280" s="14" customFormat="1">
      <c r="A280" s="14"/>
      <c r="B280" s="230"/>
      <c r="C280" s="231"/>
      <c r="D280" s="221" t="s">
        <v>149</v>
      </c>
      <c r="E280" s="232" t="s">
        <v>31</v>
      </c>
      <c r="F280" s="233" t="s">
        <v>377</v>
      </c>
      <c r="G280" s="231"/>
      <c r="H280" s="234">
        <v>16.956</v>
      </c>
      <c r="I280" s="235"/>
      <c r="J280" s="231"/>
      <c r="K280" s="231"/>
      <c r="L280" s="236"/>
      <c r="M280" s="237"/>
      <c r="N280" s="238"/>
      <c r="O280" s="238"/>
      <c r="P280" s="238"/>
      <c r="Q280" s="238"/>
      <c r="R280" s="238"/>
      <c r="S280" s="238"/>
      <c r="T280" s="239"/>
      <c r="U280" s="14"/>
      <c r="V280" s="14"/>
      <c r="W280" s="14"/>
      <c r="X280" s="14"/>
      <c r="Y280" s="14"/>
      <c r="Z280" s="14"/>
      <c r="AA280" s="14"/>
      <c r="AB280" s="14"/>
      <c r="AC280" s="14"/>
      <c r="AD280" s="14"/>
      <c r="AE280" s="14"/>
      <c r="AT280" s="240" t="s">
        <v>149</v>
      </c>
      <c r="AU280" s="240" t="s">
        <v>86</v>
      </c>
      <c r="AV280" s="14" t="s">
        <v>86</v>
      </c>
      <c r="AW280" s="14" t="s">
        <v>37</v>
      </c>
      <c r="AX280" s="14" t="s">
        <v>76</v>
      </c>
      <c r="AY280" s="240" t="s">
        <v>140</v>
      </c>
    </row>
    <row r="281" s="14" customFormat="1">
      <c r="A281" s="14"/>
      <c r="B281" s="230"/>
      <c r="C281" s="231"/>
      <c r="D281" s="221" t="s">
        <v>149</v>
      </c>
      <c r="E281" s="232" t="s">
        <v>31</v>
      </c>
      <c r="F281" s="233" t="s">
        <v>378</v>
      </c>
      <c r="G281" s="231"/>
      <c r="H281" s="234">
        <v>0</v>
      </c>
      <c r="I281" s="235"/>
      <c r="J281" s="231"/>
      <c r="K281" s="231"/>
      <c r="L281" s="236"/>
      <c r="M281" s="237"/>
      <c r="N281" s="238"/>
      <c r="O281" s="238"/>
      <c r="P281" s="238"/>
      <c r="Q281" s="238"/>
      <c r="R281" s="238"/>
      <c r="S281" s="238"/>
      <c r="T281" s="239"/>
      <c r="U281" s="14"/>
      <c r="V281" s="14"/>
      <c r="W281" s="14"/>
      <c r="X281" s="14"/>
      <c r="Y281" s="14"/>
      <c r="Z281" s="14"/>
      <c r="AA281" s="14"/>
      <c r="AB281" s="14"/>
      <c r="AC281" s="14"/>
      <c r="AD281" s="14"/>
      <c r="AE281" s="14"/>
      <c r="AT281" s="240" t="s">
        <v>149</v>
      </c>
      <c r="AU281" s="240" t="s">
        <v>86</v>
      </c>
      <c r="AV281" s="14" t="s">
        <v>86</v>
      </c>
      <c r="AW281" s="14" t="s">
        <v>37</v>
      </c>
      <c r="AX281" s="14" t="s">
        <v>76</v>
      </c>
      <c r="AY281" s="240" t="s">
        <v>140</v>
      </c>
    </row>
    <row r="282" s="14" customFormat="1">
      <c r="A282" s="14"/>
      <c r="B282" s="230"/>
      <c r="C282" s="231"/>
      <c r="D282" s="221" t="s">
        <v>149</v>
      </c>
      <c r="E282" s="232" t="s">
        <v>31</v>
      </c>
      <c r="F282" s="233" t="s">
        <v>379</v>
      </c>
      <c r="G282" s="231"/>
      <c r="H282" s="234">
        <v>32.859000000000002</v>
      </c>
      <c r="I282" s="235"/>
      <c r="J282" s="231"/>
      <c r="K282" s="231"/>
      <c r="L282" s="236"/>
      <c r="M282" s="237"/>
      <c r="N282" s="238"/>
      <c r="O282" s="238"/>
      <c r="P282" s="238"/>
      <c r="Q282" s="238"/>
      <c r="R282" s="238"/>
      <c r="S282" s="238"/>
      <c r="T282" s="239"/>
      <c r="U282" s="14"/>
      <c r="V282" s="14"/>
      <c r="W282" s="14"/>
      <c r="X282" s="14"/>
      <c r="Y282" s="14"/>
      <c r="Z282" s="14"/>
      <c r="AA282" s="14"/>
      <c r="AB282" s="14"/>
      <c r="AC282" s="14"/>
      <c r="AD282" s="14"/>
      <c r="AE282" s="14"/>
      <c r="AT282" s="240" t="s">
        <v>149</v>
      </c>
      <c r="AU282" s="240" t="s">
        <v>86</v>
      </c>
      <c r="AV282" s="14" t="s">
        <v>86</v>
      </c>
      <c r="AW282" s="14" t="s">
        <v>37</v>
      </c>
      <c r="AX282" s="14" t="s">
        <v>76</v>
      </c>
      <c r="AY282" s="240" t="s">
        <v>140</v>
      </c>
    </row>
    <row r="283" s="14" customFormat="1">
      <c r="A283" s="14"/>
      <c r="B283" s="230"/>
      <c r="C283" s="231"/>
      <c r="D283" s="221" t="s">
        <v>149</v>
      </c>
      <c r="E283" s="232" t="s">
        <v>31</v>
      </c>
      <c r="F283" s="233" t="s">
        <v>380</v>
      </c>
      <c r="G283" s="231"/>
      <c r="H283" s="234">
        <v>31.074999999999999</v>
      </c>
      <c r="I283" s="235"/>
      <c r="J283" s="231"/>
      <c r="K283" s="231"/>
      <c r="L283" s="236"/>
      <c r="M283" s="237"/>
      <c r="N283" s="238"/>
      <c r="O283" s="238"/>
      <c r="P283" s="238"/>
      <c r="Q283" s="238"/>
      <c r="R283" s="238"/>
      <c r="S283" s="238"/>
      <c r="T283" s="239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T283" s="240" t="s">
        <v>149</v>
      </c>
      <c r="AU283" s="240" t="s">
        <v>86</v>
      </c>
      <c r="AV283" s="14" t="s">
        <v>86</v>
      </c>
      <c r="AW283" s="14" t="s">
        <v>37</v>
      </c>
      <c r="AX283" s="14" t="s">
        <v>76</v>
      </c>
      <c r="AY283" s="240" t="s">
        <v>140</v>
      </c>
    </row>
    <row r="284" s="14" customFormat="1">
      <c r="A284" s="14"/>
      <c r="B284" s="230"/>
      <c r="C284" s="231"/>
      <c r="D284" s="221" t="s">
        <v>149</v>
      </c>
      <c r="E284" s="232" t="s">
        <v>31</v>
      </c>
      <c r="F284" s="233" t="s">
        <v>381</v>
      </c>
      <c r="G284" s="231"/>
      <c r="H284" s="234">
        <v>17.600000000000001</v>
      </c>
      <c r="I284" s="235"/>
      <c r="J284" s="231"/>
      <c r="K284" s="231"/>
      <c r="L284" s="236"/>
      <c r="M284" s="237"/>
      <c r="N284" s="238"/>
      <c r="O284" s="238"/>
      <c r="P284" s="238"/>
      <c r="Q284" s="238"/>
      <c r="R284" s="238"/>
      <c r="S284" s="238"/>
      <c r="T284" s="239"/>
      <c r="U284" s="14"/>
      <c r="V284" s="14"/>
      <c r="W284" s="14"/>
      <c r="X284" s="14"/>
      <c r="Y284" s="14"/>
      <c r="Z284" s="14"/>
      <c r="AA284" s="14"/>
      <c r="AB284" s="14"/>
      <c r="AC284" s="14"/>
      <c r="AD284" s="14"/>
      <c r="AE284" s="14"/>
      <c r="AT284" s="240" t="s">
        <v>149</v>
      </c>
      <c r="AU284" s="240" t="s">
        <v>86</v>
      </c>
      <c r="AV284" s="14" t="s">
        <v>86</v>
      </c>
      <c r="AW284" s="14" t="s">
        <v>37</v>
      </c>
      <c r="AX284" s="14" t="s">
        <v>76</v>
      </c>
      <c r="AY284" s="240" t="s">
        <v>140</v>
      </c>
    </row>
    <row r="285" s="14" customFormat="1">
      <c r="A285" s="14"/>
      <c r="B285" s="230"/>
      <c r="C285" s="231"/>
      <c r="D285" s="221" t="s">
        <v>149</v>
      </c>
      <c r="E285" s="232" t="s">
        <v>31</v>
      </c>
      <c r="F285" s="233" t="s">
        <v>382</v>
      </c>
      <c r="G285" s="231"/>
      <c r="H285" s="234">
        <v>35.200000000000003</v>
      </c>
      <c r="I285" s="235"/>
      <c r="J285" s="231"/>
      <c r="K285" s="231"/>
      <c r="L285" s="236"/>
      <c r="M285" s="237"/>
      <c r="N285" s="238"/>
      <c r="O285" s="238"/>
      <c r="P285" s="238"/>
      <c r="Q285" s="238"/>
      <c r="R285" s="238"/>
      <c r="S285" s="238"/>
      <c r="T285" s="239"/>
      <c r="U285" s="14"/>
      <c r="V285" s="14"/>
      <c r="W285" s="14"/>
      <c r="X285" s="14"/>
      <c r="Y285" s="14"/>
      <c r="Z285" s="14"/>
      <c r="AA285" s="14"/>
      <c r="AB285" s="14"/>
      <c r="AC285" s="14"/>
      <c r="AD285" s="14"/>
      <c r="AE285" s="14"/>
      <c r="AT285" s="240" t="s">
        <v>149</v>
      </c>
      <c r="AU285" s="240" t="s">
        <v>86</v>
      </c>
      <c r="AV285" s="14" t="s">
        <v>86</v>
      </c>
      <c r="AW285" s="14" t="s">
        <v>37</v>
      </c>
      <c r="AX285" s="14" t="s">
        <v>76</v>
      </c>
      <c r="AY285" s="240" t="s">
        <v>140</v>
      </c>
    </row>
    <row r="286" s="14" customFormat="1">
      <c r="A286" s="14"/>
      <c r="B286" s="230"/>
      <c r="C286" s="231"/>
      <c r="D286" s="221" t="s">
        <v>149</v>
      </c>
      <c r="E286" s="232" t="s">
        <v>31</v>
      </c>
      <c r="F286" s="233" t="s">
        <v>383</v>
      </c>
      <c r="G286" s="231"/>
      <c r="H286" s="234">
        <v>29</v>
      </c>
      <c r="I286" s="235"/>
      <c r="J286" s="231"/>
      <c r="K286" s="231"/>
      <c r="L286" s="236"/>
      <c r="M286" s="237"/>
      <c r="N286" s="238"/>
      <c r="O286" s="238"/>
      <c r="P286" s="238"/>
      <c r="Q286" s="238"/>
      <c r="R286" s="238"/>
      <c r="S286" s="238"/>
      <c r="T286" s="239"/>
      <c r="U286" s="14"/>
      <c r="V286" s="14"/>
      <c r="W286" s="14"/>
      <c r="X286" s="14"/>
      <c r="Y286" s="14"/>
      <c r="Z286" s="14"/>
      <c r="AA286" s="14"/>
      <c r="AB286" s="14"/>
      <c r="AC286" s="14"/>
      <c r="AD286" s="14"/>
      <c r="AE286" s="14"/>
      <c r="AT286" s="240" t="s">
        <v>149</v>
      </c>
      <c r="AU286" s="240" t="s">
        <v>86</v>
      </c>
      <c r="AV286" s="14" t="s">
        <v>86</v>
      </c>
      <c r="AW286" s="14" t="s">
        <v>37</v>
      </c>
      <c r="AX286" s="14" t="s">
        <v>76</v>
      </c>
      <c r="AY286" s="240" t="s">
        <v>140</v>
      </c>
    </row>
    <row r="287" s="14" customFormat="1">
      <c r="A287" s="14"/>
      <c r="B287" s="230"/>
      <c r="C287" s="231"/>
      <c r="D287" s="221" t="s">
        <v>149</v>
      </c>
      <c r="E287" s="232" t="s">
        <v>31</v>
      </c>
      <c r="F287" s="233" t="s">
        <v>384</v>
      </c>
      <c r="G287" s="231"/>
      <c r="H287" s="234">
        <v>28.574999999999999</v>
      </c>
      <c r="I287" s="235"/>
      <c r="J287" s="231"/>
      <c r="K287" s="231"/>
      <c r="L287" s="236"/>
      <c r="M287" s="237"/>
      <c r="N287" s="238"/>
      <c r="O287" s="238"/>
      <c r="P287" s="238"/>
      <c r="Q287" s="238"/>
      <c r="R287" s="238"/>
      <c r="S287" s="238"/>
      <c r="T287" s="239"/>
      <c r="U287" s="14"/>
      <c r="V287" s="14"/>
      <c r="W287" s="14"/>
      <c r="X287" s="14"/>
      <c r="Y287" s="14"/>
      <c r="Z287" s="14"/>
      <c r="AA287" s="14"/>
      <c r="AB287" s="14"/>
      <c r="AC287" s="14"/>
      <c r="AD287" s="14"/>
      <c r="AE287" s="14"/>
      <c r="AT287" s="240" t="s">
        <v>149</v>
      </c>
      <c r="AU287" s="240" t="s">
        <v>86</v>
      </c>
      <c r="AV287" s="14" t="s">
        <v>86</v>
      </c>
      <c r="AW287" s="14" t="s">
        <v>37</v>
      </c>
      <c r="AX287" s="14" t="s">
        <v>76</v>
      </c>
      <c r="AY287" s="240" t="s">
        <v>140</v>
      </c>
    </row>
    <row r="288" s="14" customFormat="1">
      <c r="A288" s="14"/>
      <c r="B288" s="230"/>
      <c r="C288" s="231"/>
      <c r="D288" s="221" t="s">
        <v>149</v>
      </c>
      <c r="E288" s="232" t="s">
        <v>31</v>
      </c>
      <c r="F288" s="233" t="s">
        <v>385</v>
      </c>
      <c r="G288" s="231"/>
      <c r="H288" s="234">
        <v>11.02</v>
      </c>
      <c r="I288" s="235"/>
      <c r="J288" s="231"/>
      <c r="K288" s="231"/>
      <c r="L288" s="236"/>
      <c r="M288" s="237"/>
      <c r="N288" s="238"/>
      <c r="O288" s="238"/>
      <c r="P288" s="238"/>
      <c r="Q288" s="238"/>
      <c r="R288" s="238"/>
      <c r="S288" s="238"/>
      <c r="T288" s="239"/>
      <c r="U288" s="14"/>
      <c r="V288" s="14"/>
      <c r="W288" s="14"/>
      <c r="X288" s="14"/>
      <c r="Y288" s="14"/>
      <c r="Z288" s="14"/>
      <c r="AA288" s="14"/>
      <c r="AB288" s="14"/>
      <c r="AC288" s="14"/>
      <c r="AD288" s="14"/>
      <c r="AE288" s="14"/>
      <c r="AT288" s="240" t="s">
        <v>149</v>
      </c>
      <c r="AU288" s="240" t="s">
        <v>86</v>
      </c>
      <c r="AV288" s="14" t="s">
        <v>86</v>
      </c>
      <c r="AW288" s="14" t="s">
        <v>37</v>
      </c>
      <c r="AX288" s="14" t="s">
        <v>76</v>
      </c>
      <c r="AY288" s="240" t="s">
        <v>140</v>
      </c>
    </row>
    <row r="289" s="14" customFormat="1">
      <c r="A289" s="14"/>
      <c r="B289" s="230"/>
      <c r="C289" s="231"/>
      <c r="D289" s="221" t="s">
        <v>149</v>
      </c>
      <c r="E289" s="232" t="s">
        <v>31</v>
      </c>
      <c r="F289" s="233" t="s">
        <v>386</v>
      </c>
      <c r="G289" s="231"/>
      <c r="H289" s="234">
        <v>101.84999999999999</v>
      </c>
      <c r="I289" s="235"/>
      <c r="J289" s="231"/>
      <c r="K289" s="231"/>
      <c r="L289" s="236"/>
      <c r="M289" s="237"/>
      <c r="N289" s="238"/>
      <c r="O289" s="238"/>
      <c r="P289" s="238"/>
      <c r="Q289" s="238"/>
      <c r="R289" s="238"/>
      <c r="S289" s="238"/>
      <c r="T289" s="239"/>
      <c r="U289" s="14"/>
      <c r="V289" s="14"/>
      <c r="W289" s="14"/>
      <c r="X289" s="14"/>
      <c r="Y289" s="14"/>
      <c r="Z289" s="14"/>
      <c r="AA289" s="14"/>
      <c r="AB289" s="14"/>
      <c r="AC289" s="14"/>
      <c r="AD289" s="14"/>
      <c r="AE289" s="14"/>
      <c r="AT289" s="240" t="s">
        <v>149</v>
      </c>
      <c r="AU289" s="240" t="s">
        <v>86</v>
      </c>
      <c r="AV289" s="14" t="s">
        <v>86</v>
      </c>
      <c r="AW289" s="14" t="s">
        <v>37</v>
      </c>
      <c r="AX289" s="14" t="s">
        <v>76</v>
      </c>
      <c r="AY289" s="240" t="s">
        <v>140</v>
      </c>
    </row>
    <row r="290" s="14" customFormat="1">
      <c r="A290" s="14"/>
      <c r="B290" s="230"/>
      <c r="C290" s="231"/>
      <c r="D290" s="221" t="s">
        <v>149</v>
      </c>
      <c r="E290" s="232" t="s">
        <v>31</v>
      </c>
      <c r="F290" s="233" t="s">
        <v>387</v>
      </c>
      <c r="G290" s="231"/>
      <c r="H290" s="234">
        <v>8.6950000000000003</v>
      </c>
      <c r="I290" s="235"/>
      <c r="J290" s="231"/>
      <c r="K290" s="231"/>
      <c r="L290" s="236"/>
      <c r="M290" s="237"/>
      <c r="N290" s="238"/>
      <c r="O290" s="238"/>
      <c r="P290" s="238"/>
      <c r="Q290" s="238"/>
      <c r="R290" s="238"/>
      <c r="S290" s="238"/>
      <c r="T290" s="239"/>
      <c r="U290" s="14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T290" s="240" t="s">
        <v>149</v>
      </c>
      <c r="AU290" s="240" t="s">
        <v>86</v>
      </c>
      <c r="AV290" s="14" t="s">
        <v>86</v>
      </c>
      <c r="AW290" s="14" t="s">
        <v>37</v>
      </c>
      <c r="AX290" s="14" t="s">
        <v>76</v>
      </c>
      <c r="AY290" s="240" t="s">
        <v>140</v>
      </c>
    </row>
    <row r="291" s="14" customFormat="1">
      <c r="A291" s="14"/>
      <c r="B291" s="230"/>
      <c r="C291" s="231"/>
      <c r="D291" s="221" t="s">
        <v>149</v>
      </c>
      <c r="E291" s="232" t="s">
        <v>31</v>
      </c>
      <c r="F291" s="233" t="s">
        <v>388</v>
      </c>
      <c r="G291" s="231"/>
      <c r="H291" s="234">
        <v>31.949999999999999</v>
      </c>
      <c r="I291" s="235"/>
      <c r="J291" s="231"/>
      <c r="K291" s="231"/>
      <c r="L291" s="236"/>
      <c r="M291" s="237"/>
      <c r="N291" s="238"/>
      <c r="O291" s="238"/>
      <c r="P291" s="238"/>
      <c r="Q291" s="238"/>
      <c r="R291" s="238"/>
      <c r="S291" s="238"/>
      <c r="T291" s="239"/>
      <c r="U291" s="14"/>
      <c r="V291" s="14"/>
      <c r="W291" s="14"/>
      <c r="X291" s="14"/>
      <c r="Y291" s="14"/>
      <c r="Z291" s="14"/>
      <c r="AA291" s="14"/>
      <c r="AB291" s="14"/>
      <c r="AC291" s="14"/>
      <c r="AD291" s="14"/>
      <c r="AE291" s="14"/>
      <c r="AT291" s="240" t="s">
        <v>149</v>
      </c>
      <c r="AU291" s="240" t="s">
        <v>86</v>
      </c>
      <c r="AV291" s="14" t="s">
        <v>86</v>
      </c>
      <c r="AW291" s="14" t="s">
        <v>37</v>
      </c>
      <c r="AX291" s="14" t="s">
        <v>76</v>
      </c>
      <c r="AY291" s="240" t="s">
        <v>140</v>
      </c>
    </row>
    <row r="292" s="14" customFormat="1">
      <c r="A292" s="14"/>
      <c r="B292" s="230"/>
      <c r="C292" s="231"/>
      <c r="D292" s="221" t="s">
        <v>149</v>
      </c>
      <c r="E292" s="232" t="s">
        <v>31</v>
      </c>
      <c r="F292" s="233" t="s">
        <v>389</v>
      </c>
      <c r="G292" s="231"/>
      <c r="H292" s="234">
        <v>38.75</v>
      </c>
      <c r="I292" s="235"/>
      <c r="J292" s="231"/>
      <c r="K292" s="231"/>
      <c r="L292" s="236"/>
      <c r="M292" s="237"/>
      <c r="N292" s="238"/>
      <c r="O292" s="238"/>
      <c r="P292" s="238"/>
      <c r="Q292" s="238"/>
      <c r="R292" s="238"/>
      <c r="S292" s="238"/>
      <c r="T292" s="239"/>
      <c r="U292" s="14"/>
      <c r="V292" s="14"/>
      <c r="W292" s="14"/>
      <c r="X292" s="14"/>
      <c r="Y292" s="14"/>
      <c r="Z292" s="14"/>
      <c r="AA292" s="14"/>
      <c r="AB292" s="14"/>
      <c r="AC292" s="14"/>
      <c r="AD292" s="14"/>
      <c r="AE292" s="14"/>
      <c r="AT292" s="240" t="s">
        <v>149</v>
      </c>
      <c r="AU292" s="240" t="s">
        <v>86</v>
      </c>
      <c r="AV292" s="14" t="s">
        <v>86</v>
      </c>
      <c r="AW292" s="14" t="s">
        <v>37</v>
      </c>
      <c r="AX292" s="14" t="s">
        <v>76</v>
      </c>
      <c r="AY292" s="240" t="s">
        <v>140</v>
      </c>
    </row>
    <row r="293" s="14" customFormat="1">
      <c r="A293" s="14"/>
      <c r="B293" s="230"/>
      <c r="C293" s="231"/>
      <c r="D293" s="221" t="s">
        <v>149</v>
      </c>
      <c r="E293" s="232" t="s">
        <v>31</v>
      </c>
      <c r="F293" s="233" t="s">
        <v>390</v>
      </c>
      <c r="G293" s="231"/>
      <c r="H293" s="234">
        <v>12.5</v>
      </c>
      <c r="I293" s="235"/>
      <c r="J293" s="231"/>
      <c r="K293" s="231"/>
      <c r="L293" s="236"/>
      <c r="M293" s="237"/>
      <c r="N293" s="238"/>
      <c r="O293" s="238"/>
      <c r="P293" s="238"/>
      <c r="Q293" s="238"/>
      <c r="R293" s="238"/>
      <c r="S293" s="238"/>
      <c r="T293" s="239"/>
      <c r="U293" s="14"/>
      <c r="V293" s="14"/>
      <c r="W293" s="14"/>
      <c r="X293" s="14"/>
      <c r="Y293" s="14"/>
      <c r="Z293" s="14"/>
      <c r="AA293" s="14"/>
      <c r="AB293" s="14"/>
      <c r="AC293" s="14"/>
      <c r="AD293" s="14"/>
      <c r="AE293" s="14"/>
      <c r="AT293" s="240" t="s">
        <v>149</v>
      </c>
      <c r="AU293" s="240" t="s">
        <v>86</v>
      </c>
      <c r="AV293" s="14" t="s">
        <v>86</v>
      </c>
      <c r="AW293" s="14" t="s">
        <v>37</v>
      </c>
      <c r="AX293" s="14" t="s">
        <v>76</v>
      </c>
      <c r="AY293" s="240" t="s">
        <v>140</v>
      </c>
    </row>
    <row r="294" s="14" customFormat="1">
      <c r="A294" s="14"/>
      <c r="B294" s="230"/>
      <c r="C294" s="231"/>
      <c r="D294" s="221" t="s">
        <v>149</v>
      </c>
      <c r="E294" s="232" t="s">
        <v>31</v>
      </c>
      <c r="F294" s="233" t="s">
        <v>391</v>
      </c>
      <c r="G294" s="231"/>
      <c r="H294" s="234">
        <v>14.574999999999999</v>
      </c>
      <c r="I294" s="235"/>
      <c r="J294" s="231"/>
      <c r="K294" s="231"/>
      <c r="L294" s="236"/>
      <c r="M294" s="237"/>
      <c r="N294" s="238"/>
      <c r="O294" s="238"/>
      <c r="P294" s="238"/>
      <c r="Q294" s="238"/>
      <c r="R294" s="238"/>
      <c r="S294" s="238"/>
      <c r="T294" s="239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T294" s="240" t="s">
        <v>149</v>
      </c>
      <c r="AU294" s="240" t="s">
        <v>86</v>
      </c>
      <c r="AV294" s="14" t="s">
        <v>86</v>
      </c>
      <c r="AW294" s="14" t="s">
        <v>37</v>
      </c>
      <c r="AX294" s="14" t="s">
        <v>76</v>
      </c>
      <c r="AY294" s="240" t="s">
        <v>140</v>
      </c>
    </row>
    <row r="295" s="14" customFormat="1">
      <c r="A295" s="14"/>
      <c r="B295" s="230"/>
      <c r="C295" s="231"/>
      <c r="D295" s="221" t="s">
        <v>149</v>
      </c>
      <c r="E295" s="232" t="s">
        <v>31</v>
      </c>
      <c r="F295" s="233" t="s">
        <v>392</v>
      </c>
      <c r="G295" s="231"/>
      <c r="H295" s="234">
        <v>12.300000000000001</v>
      </c>
      <c r="I295" s="235"/>
      <c r="J295" s="231"/>
      <c r="K295" s="231"/>
      <c r="L295" s="236"/>
      <c r="M295" s="237"/>
      <c r="N295" s="238"/>
      <c r="O295" s="238"/>
      <c r="P295" s="238"/>
      <c r="Q295" s="238"/>
      <c r="R295" s="238"/>
      <c r="S295" s="238"/>
      <c r="T295" s="239"/>
      <c r="U295" s="14"/>
      <c r="V295" s="14"/>
      <c r="W295" s="14"/>
      <c r="X295" s="14"/>
      <c r="Y295" s="14"/>
      <c r="Z295" s="14"/>
      <c r="AA295" s="14"/>
      <c r="AB295" s="14"/>
      <c r="AC295" s="14"/>
      <c r="AD295" s="14"/>
      <c r="AE295" s="14"/>
      <c r="AT295" s="240" t="s">
        <v>149</v>
      </c>
      <c r="AU295" s="240" t="s">
        <v>86</v>
      </c>
      <c r="AV295" s="14" t="s">
        <v>86</v>
      </c>
      <c r="AW295" s="14" t="s">
        <v>37</v>
      </c>
      <c r="AX295" s="14" t="s">
        <v>76</v>
      </c>
      <c r="AY295" s="240" t="s">
        <v>140</v>
      </c>
    </row>
    <row r="296" s="14" customFormat="1">
      <c r="A296" s="14"/>
      <c r="B296" s="230"/>
      <c r="C296" s="231"/>
      <c r="D296" s="221" t="s">
        <v>149</v>
      </c>
      <c r="E296" s="232" t="s">
        <v>31</v>
      </c>
      <c r="F296" s="233" t="s">
        <v>393</v>
      </c>
      <c r="G296" s="231"/>
      <c r="H296" s="234">
        <v>14.1</v>
      </c>
      <c r="I296" s="235"/>
      <c r="J296" s="231"/>
      <c r="K296" s="231"/>
      <c r="L296" s="236"/>
      <c r="M296" s="237"/>
      <c r="N296" s="238"/>
      <c r="O296" s="238"/>
      <c r="P296" s="238"/>
      <c r="Q296" s="238"/>
      <c r="R296" s="238"/>
      <c r="S296" s="238"/>
      <c r="T296" s="239"/>
      <c r="U296" s="14"/>
      <c r="V296" s="14"/>
      <c r="W296" s="14"/>
      <c r="X296" s="14"/>
      <c r="Y296" s="14"/>
      <c r="Z296" s="14"/>
      <c r="AA296" s="14"/>
      <c r="AB296" s="14"/>
      <c r="AC296" s="14"/>
      <c r="AD296" s="14"/>
      <c r="AE296" s="14"/>
      <c r="AT296" s="240" t="s">
        <v>149</v>
      </c>
      <c r="AU296" s="240" t="s">
        <v>86</v>
      </c>
      <c r="AV296" s="14" t="s">
        <v>86</v>
      </c>
      <c r="AW296" s="14" t="s">
        <v>37</v>
      </c>
      <c r="AX296" s="14" t="s">
        <v>76</v>
      </c>
      <c r="AY296" s="240" t="s">
        <v>140</v>
      </c>
    </row>
    <row r="297" s="14" customFormat="1">
      <c r="A297" s="14"/>
      <c r="B297" s="230"/>
      <c r="C297" s="231"/>
      <c r="D297" s="221" t="s">
        <v>149</v>
      </c>
      <c r="E297" s="232" t="s">
        <v>31</v>
      </c>
      <c r="F297" s="233" t="s">
        <v>394</v>
      </c>
      <c r="G297" s="231"/>
      <c r="H297" s="234">
        <v>12.375</v>
      </c>
      <c r="I297" s="235"/>
      <c r="J297" s="231"/>
      <c r="K297" s="231"/>
      <c r="L297" s="236"/>
      <c r="M297" s="237"/>
      <c r="N297" s="238"/>
      <c r="O297" s="238"/>
      <c r="P297" s="238"/>
      <c r="Q297" s="238"/>
      <c r="R297" s="238"/>
      <c r="S297" s="238"/>
      <c r="T297" s="239"/>
      <c r="U297" s="14"/>
      <c r="V297" s="14"/>
      <c r="W297" s="14"/>
      <c r="X297" s="14"/>
      <c r="Y297" s="14"/>
      <c r="Z297" s="14"/>
      <c r="AA297" s="14"/>
      <c r="AB297" s="14"/>
      <c r="AC297" s="14"/>
      <c r="AD297" s="14"/>
      <c r="AE297" s="14"/>
      <c r="AT297" s="240" t="s">
        <v>149</v>
      </c>
      <c r="AU297" s="240" t="s">
        <v>86</v>
      </c>
      <c r="AV297" s="14" t="s">
        <v>86</v>
      </c>
      <c r="AW297" s="14" t="s">
        <v>37</v>
      </c>
      <c r="AX297" s="14" t="s">
        <v>76</v>
      </c>
      <c r="AY297" s="240" t="s">
        <v>140</v>
      </c>
    </row>
    <row r="298" s="14" customFormat="1">
      <c r="A298" s="14"/>
      <c r="B298" s="230"/>
      <c r="C298" s="231"/>
      <c r="D298" s="221" t="s">
        <v>149</v>
      </c>
      <c r="E298" s="232" t="s">
        <v>31</v>
      </c>
      <c r="F298" s="233" t="s">
        <v>395</v>
      </c>
      <c r="G298" s="231"/>
      <c r="H298" s="234">
        <v>11.25</v>
      </c>
      <c r="I298" s="235"/>
      <c r="J298" s="231"/>
      <c r="K298" s="231"/>
      <c r="L298" s="236"/>
      <c r="M298" s="237"/>
      <c r="N298" s="238"/>
      <c r="O298" s="238"/>
      <c r="P298" s="238"/>
      <c r="Q298" s="238"/>
      <c r="R298" s="238"/>
      <c r="S298" s="238"/>
      <c r="T298" s="239"/>
      <c r="U298" s="14"/>
      <c r="V298" s="14"/>
      <c r="W298" s="14"/>
      <c r="X298" s="14"/>
      <c r="Y298" s="14"/>
      <c r="Z298" s="14"/>
      <c r="AA298" s="14"/>
      <c r="AB298" s="14"/>
      <c r="AC298" s="14"/>
      <c r="AD298" s="14"/>
      <c r="AE298" s="14"/>
      <c r="AT298" s="240" t="s">
        <v>149</v>
      </c>
      <c r="AU298" s="240" t="s">
        <v>86</v>
      </c>
      <c r="AV298" s="14" t="s">
        <v>86</v>
      </c>
      <c r="AW298" s="14" t="s">
        <v>37</v>
      </c>
      <c r="AX298" s="14" t="s">
        <v>76</v>
      </c>
      <c r="AY298" s="240" t="s">
        <v>140</v>
      </c>
    </row>
    <row r="299" s="14" customFormat="1">
      <c r="A299" s="14"/>
      <c r="B299" s="230"/>
      <c r="C299" s="231"/>
      <c r="D299" s="221" t="s">
        <v>149</v>
      </c>
      <c r="E299" s="232" t="s">
        <v>31</v>
      </c>
      <c r="F299" s="233" t="s">
        <v>396</v>
      </c>
      <c r="G299" s="231"/>
      <c r="H299" s="234">
        <v>11.925000000000001</v>
      </c>
      <c r="I299" s="235"/>
      <c r="J299" s="231"/>
      <c r="K299" s="231"/>
      <c r="L299" s="236"/>
      <c r="M299" s="237"/>
      <c r="N299" s="238"/>
      <c r="O299" s="238"/>
      <c r="P299" s="238"/>
      <c r="Q299" s="238"/>
      <c r="R299" s="238"/>
      <c r="S299" s="238"/>
      <c r="T299" s="239"/>
      <c r="U299" s="14"/>
      <c r="V299" s="14"/>
      <c r="W299" s="14"/>
      <c r="X299" s="14"/>
      <c r="Y299" s="14"/>
      <c r="Z299" s="14"/>
      <c r="AA299" s="14"/>
      <c r="AB299" s="14"/>
      <c r="AC299" s="14"/>
      <c r="AD299" s="14"/>
      <c r="AE299" s="14"/>
      <c r="AT299" s="240" t="s">
        <v>149</v>
      </c>
      <c r="AU299" s="240" t="s">
        <v>86</v>
      </c>
      <c r="AV299" s="14" t="s">
        <v>86</v>
      </c>
      <c r="AW299" s="14" t="s">
        <v>37</v>
      </c>
      <c r="AX299" s="14" t="s">
        <v>76</v>
      </c>
      <c r="AY299" s="240" t="s">
        <v>140</v>
      </c>
    </row>
    <row r="300" s="14" customFormat="1">
      <c r="A300" s="14"/>
      <c r="B300" s="230"/>
      <c r="C300" s="231"/>
      <c r="D300" s="221" t="s">
        <v>149</v>
      </c>
      <c r="E300" s="232" t="s">
        <v>31</v>
      </c>
      <c r="F300" s="233" t="s">
        <v>397</v>
      </c>
      <c r="G300" s="231"/>
      <c r="H300" s="234">
        <v>24.84</v>
      </c>
      <c r="I300" s="235"/>
      <c r="J300" s="231"/>
      <c r="K300" s="231"/>
      <c r="L300" s="236"/>
      <c r="M300" s="237"/>
      <c r="N300" s="238"/>
      <c r="O300" s="238"/>
      <c r="P300" s="238"/>
      <c r="Q300" s="238"/>
      <c r="R300" s="238"/>
      <c r="S300" s="238"/>
      <c r="T300" s="239"/>
      <c r="U300" s="14"/>
      <c r="V300" s="14"/>
      <c r="W300" s="14"/>
      <c r="X300" s="14"/>
      <c r="Y300" s="14"/>
      <c r="Z300" s="14"/>
      <c r="AA300" s="14"/>
      <c r="AB300" s="14"/>
      <c r="AC300" s="14"/>
      <c r="AD300" s="14"/>
      <c r="AE300" s="14"/>
      <c r="AT300" s="240" t="s">
        <v>149</v>
      </c>
      <c r="AU300" s="240" t="s">
        <v>86</v>
      </c>
      <c r="AV300" s="14" t="s">
        <v>86</v>
      </c>
      <c r="AW300" s="14" t="s">
        <v>37</v>
      </c>
      <c r="AX300" s="14" t="s">
        <v>76</v>
      </c>
      <c r="AY300" s="240" t="s">
        <v>140</v>
      </c>
    </row>
    <row r="301" s="14" customFormat="1">
      <c r="A301" s="14"/>
      <c r="B301" s="230"/>
      <c r="C301" s="231"/>
      <c r="D301" s="221" t="s">
        <v>149</v>
      </c>
      <c r="E301" s="232" t="s">
        <v>31</v>
      </c>
      <c r="F301" s="233" t="s">
        <v>398</v>
      </c>
      <c r="G301" s="231"/>
      <c r="H301" s="234">
        <v>14.24</v>
      </c>
      <c r="I301" s="235"/>
      <c r="J301" s="231"/>
      <c r="K301" s="231"/>
      <c r="L301" s="236"/>
      <c r="M301" s="237"/>
      <c r="N301" s="238"/>
      <c r="O301" s="238"/>
      <c r="P301" s="238"/>
      <c r="Q301" s="238"/>
      <c r="R301" s="238"/>
      <c r="S301" s="238"/>
      <c r="T301" s="239"/>
      <c r="U301" s="14"/>
      <c r="V301" s="14"/>
      <c r="W301" s="14"/>
      <c r="X301" s="14"/>
      <c r="Y301" s="14"/>
      <c r="Z301" s="14"/>
      <c r="AA301" s="14"/>
      <c r="AB301" s="14"/>
      <c r="AC301" s="14"/>
      <c r="AD301" s="14"/>
      <c r="AE301" s="14"/>
      <c r="AT301" s="240" t="s">
        <v>149</v>
      </c>
      <c r="AU301" s="240" t="s">
        <v>86</v>
      </c>
      <c r="AV301" s="14" t="s">
        <v>86</v>
      </c>
      <c r="AW301" s="14" t="s">
        <v>37</v>
      </c>
      <c r="AX301" s="14" t="s">
        <v>76</v>
      </c>
      <c r="AY301" s="240" t="s">
        <v>140</v>
      </c>
    </row>
    <row r="302" s="16" customFormat="1">
      <c r="A302" s="16"/>
      <c r="B302" s="252"/>
      <c r="C302" s="253"/>
      <c r="D302" s="221" t="s">
        <v>149</v>
      </c>
      <c r="E302" s="254" t="s">
        <v>31</v>
      </c>
      <c r="F302" s="255" t="s">
        <v>262</v>
      </c>
      <c r="G302" s="253"/>
      <c r="H302" s="256">
        <v>1153.5900000000002</v>
      </c>
      <c r="I302" s="257"/>
      <c r="J302" s="253"/>
      <c r="K302" s="253"/>
      <c r="L302" s="258"/>
      <c r="M302" s="259"/>
      <c r="N302" s="260"/>
      <c r="O302" s="260"/>
      <c r="P302" s="260"/>
      <c r="Q302" s="260"/>
      <c r="R302" s="260"/>
      <c r="S302" s="260"/>
      <c r="T302" s="261"/>
      <c r="U302" s="16"/>
      <c r="V302" s="16"/>
      <c r="W302" s="16"/>
      <c r="X302" s="16"/>
      <c r="Y302" s="16"/>
      <c r="Z302" s="16"/>
      <c r="AA302" s="16"/>
      <c r="AB302" s="16"/>
      <c r="AC302" s="16"/>
      <c r="AD302" s="16"/>
      <c r="AE302" s="16"/>
      <c r="AT302" s="262" t="s">
        <v>149</v>
      </c>
      <c r="AU302" s="262" t="s">
        <v>86</v>
      </c>
      <c r="AV302" s="16" t="s">
        <v>263</v>
      </c>
      <c r="AW302" s="16" t="s">
        <v>37</v>
      </c>
      <c r="AX302" s="16" t="s">
        <v>76</v>
      </c>
      <c r="AY302" s="262" t="s">
        <v>140</v>
      </c>
    </row>
    <row r="303" s="13" customFormat="1">
      <c r="A303" s="13"/>
      <c r="B303" s="219"/>
      <c r="C303" s="220"/>
      <c r="D303" s="221" t="s">
        <v>149</v>
      </c>
      <c r="E303" s="222" t="s">
        <v>31</v>
      </c>
      <c r="F303" s="223" t="s">
        <v>399</v>
      </c>
      <c r="G303" s="220"/>
      <c r="H303" s="222" t="s">
        <v>31</v>
      </c>
      <c r="I303" s="224"/>
      <c r="J303" s="220"/>
      <c r="K303" s="220"/>
      <c r="L303" s="225"/>
      <c r="M303" s="226"/>
      <c r="N303" s="227"/>
      <c r="O303" s="227"/>
      <c r="P303" s="227"/>
      <c r="Q303" s="227"/>
      <c r="R303" s="227"/>
      <c r="S303" s="227"/>
      <c r="T303" s="228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29" t="s">
        <v>149</v>
      </c>
      <c r="AU303" s="229" t="s">
        <v>86</v>
      </c>
      <c r="AV303" s="13" t="s">
        <v>84</v>
      </c>
      <c r="AW303" s="13" t="s">
        <v>37</v>
      </c>
      <c r="AX303" s="13" t="s">
        <v>76</v>
      </c>
      <c r="AY303" s="229" t="s">
        <v>140</v>
      </c>
    </row>
    <row r="304" s="14" customFormat="1">
      <c r="A304" s="14"/>
      <c r="B304" s="230"/>
      <c r="C304" s="231"/>
      <c r="D304" s="221" t="s">
        <v>149</v>
      </c>
      <c r="E304" s="232" t="s">
        <v>31</v>
      </c>
      <c r="F304" s="233" t="s">
        <v>288</v>
      </c>
      <c r="G304" s="231"/>
      <c r="H304" s="234">
        <v>176.40000000000001</v>
      </c>
      <c r="I304" s="235"/>
      <c r="J304" s="231"/>
      <c r="K304" s="231"/>
      <c r="L304" s="236"/>
      <c r="M304" s="237"/>
      <c r="N304" s="238"/>
      <c r="O304" s="238"/>
      <c r="P304" s="238"/>
      <c r="Q304" s="238"/>
      <c r="R304" s="238"/>
      <c r="S304" s="238"/>
      <c r="T304" s="239"/>
      <c r="U304" s="14"/>
      <c r="V304" s="14"/>
      <c r="W304" s="14"/>
      <c r="X304" s="14"/>
      <c r="Y304" s="14"/>
      <c r="Z304" s="14"/>
      <c r="AA304" s="14"/>
      <c r="AB304" s="14"/>
      <c r="AC304" s="14"/>
      <c r="AD304" s="14"/>
      <c r="AE304" s="14"/>
      <c r="AT304" s="240" t="s">
        <v>149</v>
      </c>
      <c r="AU304" s="240" t="s">
        <v>86</v>
      </c>
      <c r="AV304" s="14" t="s">
        <v>86</v>
      </c>
      <c r="AW304" s="14" t="s">
        <v>37</v>
      </c>
      <c r="AX304" s="14" t="s">
        <v>76</v>
      </c>
      <c r="AY304" s="240" t="s">
        <v>140</v>
      </c>
    </row>
    <row r="305" s="14" customFormat="1">
      <c r="A305" s="14"/>
      <c r="B305" s="230"/>
      <c r="C305" s="231"/>
      <c r="D305" s="221" t="s">
        <v>149</v>
      </c>
      <c r="E305" s="232" t="s">
        <v>31</v>
      </c>
      <c r="F305" s="233" t="s">
        <v>289</v>
      </c>
      <c r="G305" s="231"/>
      <c r="H305" s="234">
        <v>61.880000000000003</v>
      </c>
      <c r="I305" s="235"/>
      <c r="J305" s="231"/>
      <c r="K305" s="231"/>
      <c r="L305" s="236"/>
      <c r="M305" s="237"/>
      <c r="N305" s="238"/>
      <c r="O305" s="238"/>
      <c r="P305" s="238"/>
      <c r="Q305" s="238"/>
      <c r="R305" s="238"/>
      <c r="S305" s="238"/>
      <c r="T305" s="239"/>
      <c r="U305" s="14"/>
      <c r="V305" s="14"/>
      <c r="W305" s="14"/>
      <c r="X305" s="14"/>
      <c r="Y305" s="14"/>
      <c r="Z305" s="14"/>
      <c r="AA305" s="14"/>
      <c r="AB305" s="14"/>
      <c r="AC305" s="14"/>
      <c r="AD305" s="14"/>
      <c r="AE305" s="14"/>
      <c r="AT305" s="240" t="s">
        <v>149</v>
      </c>
      <c r="AU305" s="240" t="s">
        <v>86</v>
      </c>
      <c r="AV305" s="14" t="s">
        <v>86</v>
      </c>
      <c r="AW305" s="14" t="s">
        <v>37</v>
      </c>
      <c r="AX305" s="14" t="s">
        <v>76</v>
      </c>
      <c r="AY305" s="240" t="s">
        <v>140</v>
      </c>
    </row>
    <row r="306" s="14" customFormat="1">
      <c r="A306" s="14"/>
      <c r="B306" s="230"/>
      <c r="C306" s="231"/>
      <c r="D306" s="221" t="s">
        <v>149</v>
      </c>
      <c r="E306" s="232" t="s">
        <v>31</v>
      </c>
      <c r="F306" s="233" t="s">
        <v>290</v>
      </c>
      <c r="G306" s="231"/>
      <c r="H306" s="234">
        <v>14.279999999999999</v>
      </c>
      <c r="I306" s="235"/>
      <c r="J306" s="231"/>
      <c r="K306" s="231"/>
      <c r="L306" s="236"/>
      <c r="M306" s="237"/>
      <c r="N306" s="238"/>
      <c r="O306" s="238"/>
      <c r="P306" s="238"/>
      <c r="Q306" s="238"/>
      <c r="R306" s="238"/>
      <c r="S306" s="238"/>
      <c r="T306" s="239"/>
      <c r="U306" s="14"/>
      <c r="V306" s="14"/>
      <c r="W306" s="14"/>
      <c r="X306" s="14"/>
      <c r="Y306" s="14"/>
      <c r="Z306" s="14"/>
      <c r="AA306" s="14"/>
      <c r="AB306" s="14"/>
      <c r="AC306" s="14"/>
      <c r="AD306" s="14"/>
      <c r="AE306" s="14"/>
      <c r="AT306" s="240" t="s">
        <v>149</v>
      </c>
      <c r="AU306" s="240" t="s">
        <v>86</v>
      </c>
      <c r="AV306" s="14" t="s">
        <v>86</v>
      </c>
      <c r="AW306" s="14" t="s">
        <v>37</v>
      </c>
      <c r="AX306" s="14" t="s">
        <v>76</v>
      </c>
      <c r="AY306" s="240" t="s">
        <v>140</v>
      </c>
    </row>
    <row r="307" s="14" customFormat="1">
      <c r="A307" s="14"/>
      <c r="B307" s="230"/>
      <c r="C307" s="231"/>
      <c r="D307" s="221" t="s">
        <v>149</v>
      </c>
      <c r="E307" s="232" t="s">
        <v>31</v>
      </c>
      <c r="F307" s="233" t="s">
        <v>291</v>
      </c>
      <c r="G307" s="231"/>
      <c r="H307" s="234">
        <v>64.120000000000005</v>
      </c>
      <c r="I307" s="235"/>
      <c r="J307" s="231"/>
      <c r="K307" s="231"/>
      <c r="L307" s="236"/>
      <c r="M307" s="237"/>
      <c r="N307" s="238"/>
      <c r="O307" s="238"/>
      <c r="P307" s="238"/>
      <c r="Q307" s="238"/>
      <c r="R307" s="238"/>
      <c r="S307" s="238"/>
      <c r="T307" s="239"/>
      <c r="U307" s="14"/>
      <c r="V307" s="14"/>
      <c r="W307" s="14"/>
      <c r="X307" s="14"/>
      <c r="Y307" s="14"/>
      <c r="Z307" s="14"/>
      <c r="AA307" s="14"/>
      <c r="AB307" s="14"/>
      <c r="AC307" s="14"/>
      <c r="AD307" s="14"/>
      <c r="AE307" s="14"/>
      <c r="AT307" s="240" t="s">
        <v>149</v>
      </c>
      <c r="AU307" s="240" t="s">
        <v>86</v>
      </c>
      <c r="AV307" s="14" t="s">
        <v>86</v>
      </c>
      <c r="AW307" s="14" t="s">
        <v>37</v>
      </c>
      <c r="AX307" s="14" t="s">
        <v>76</v>
      </c>
      <c r="AY307" s="240" t="s">
        <v>140</v>
      </c>
    </row>
    <row r="308" s="16" customFormat="1">
      <c r="A308" s="16"/>
      <c r="B308" s="252"/>
      <c r="C308" s="253"/>
      <c r="D308" s="221" t="s">
        <v>149</v>
      </c>
      <c r="E308" s="254" t="s">
        <v>31</v>
      </c>
      <c r="F308" s="255" t="s">
        <v>262</v>
      </c>
      <c r="G308" s="253"/>
      <c r="H308" s="256">
        <v>316.68000000000001</v>
      </c>
      <c r="I308" s="257"/>
      <c r="J308" s="253"/>
      <c r="K308" s="253"/>
      <c r="L308" s="258"/>
      <c r="M308" s="259"/>
      <c r="N308" s="260"/>
      <c r="O308" s="260"/>
      <c r="P308" s="260"/>
      <c r="Q308" s="260"/>
      <c r="R308" s="260"/>
      <c r="S308" s="260"/>
      <c r="T308" s="261"/>
      <c r="U308" s="16"/>
      <c r="V308" s="16"/>
      <c r="W308" s="16"/>
      <c r="X308" s="16"/>
      <c r="Y308" s="16"/>
      <c r="Z308" s="16"/>
      <c r="AA308" s="16"/>
      <c r="AB308" s="16"/>
      <c r="AC308" s="16"/>
      <c r="AD308" s="16"/>
      <c r="AE308" s="16"/>
      <c r="AT308" s="262" t="s">
        <v>149</v>
      </c>
      <c r="AU308" s="262" t="s">
        <v>86</v>
      </c>
      <c r="AV308" s="16" t="s">
        <v>263</v>
      </c>
      <c r="AW308" s="16" t="s">
        <v>37</v>
      </c>
      <c r="AX308" s="16" t="s">
        <v>76</v>
      </c>
      <c r="AY308" s="262" t="s">
        <v>140</v>
      </c>
    </row>
    <row r="309" s="15" customFormat="1">
      <c r="A309" s="15"/>
      <c r="B309" s="241"/>
      <c r="C309" s="242"/>
      <c r="D309" s="221" t="s">
        <v>149</v>
      </c>
      <c r="E309" s="243" t="s">
        <v>31</v>
      </c>
      <c r="F309" s="244" t="s">
        <v>204</v>
      </c>
      <c r="G309" s="242"/>
      <c r="H309" s="245">
        <v>1470.2700000000004</v>
      </c>
      <c r="I309" s="246"/>
      <c r="J309" s="242"/>
      <c r="K309" s="242"/>
      <c r="L309" s="247"/>
      <c r="M309" s="248"/>
      <c r="N309" s="249"/>
      <c r="O309" s="249"/>
      <c r="P309" s="249"/>
      <c r="Q309" s="249"/>
      <c r="R309" s="249"/>
      <c r="S309" s="249"/>
      <c r="T309" s="250"/>
      <c r="U309" s="15"/>
      <c r="V309" s="15"/>
      <c r="W309" s="15"/>
      <c r="X309" s="15"/>
      <c r="Y309" s="15"/>
      <c r="Z309" s="15"/>
      <c r="AA309" s="15"/>
      <c r="AB309" s="15"/>
      <c r="AC309" s="15"/>
      <c r="AD309" s="15"/>
      <c r="AE309" s="15"/>
      <c r="AT309" s="251" t="s">
        <v>149</v>
      </c>
      <c r="AU309" s="251" t="s">
        <v>86</v>
      </c>
      <c r="AV309" s="15" t="s">
        <v>147</v>
      </c>
      <c r="AW309" s="15" t="s">
        <v>37</v>
      </c>
      <c r="AX309" s="15" t="s">
        <v>84</v>
      </c>
      <c r="AY309" s="251" t="s">
        <v>140</v>
      </c>
    </row>
    <row r="310" s="2" customFormat="1" ht="16.5" customHeight="1">
      <c r="A310" s="40"/>
      <c r="B310" s="41"/>
      <c r="C310" s="263" t="s">
        <v>400</v>
      </c>
      <c r="D310" s="263" t="s">
        <v>331</v>
      </c>
      <c r="E310" s="264" t="s">
        <v>332</v>
      </c>
      <c r="F310" s="265" t="s">
        <v>333</v>
      </c>
      <c r="G310" s="266" t="s">
        <v>334</v>
      </c>
      <c r="H310" s="267">
        <v>2076.462</v>
      </c>
      <c r="I310" s="268"/>
      <c r="J310" s="269">
        <f>ROUND(I310*H310,2)</f>
        <v>0</v>
      </c>
      <c r="K310" s="265" t="s">
        <v>146</v>
      </c>
      <c r="L310" s="270"/>
      <c r="M310" s="271" t="s">
        <v>31</v>
      </c>
      <c r="N310" s="272" t="s">
        <v>47</v>
      </c>
      <c r="O310" s="86"/>
      <c r="P310" s="215">
        <f>O310*H310</f>
        <v>0</v>
      </c>
      <c r="Q310" s="215">
        <v>1</v>
      </c>
      <c r="R310" s="215">
        <f>Q310*H310</f>
        <v>2076.462</v>
      </c>
      <c r="S310" s="215">
        <v>0</v>
      </c>
      <c r="T310" s="216">
        <f>S310*H310</f>
        <v>0</v>
      </c>
      <c r="U310" s="40"/>
      <c r="V310" s="40"/>
      <c r="W310" s="40"/>
      <c r="X310" s="40"/>
      <c r="Y310" s="40"/>
      <c r="Z310" s="40"/>
      <c r="AA310" s="40"/>
      <c r="AB310" s="40"/>
      <c r="AC310" s="40"/>
      <c r="AD310" s="40"/>
      <c r="AE310" s="40"/>
      <c r="AR310" s="217" t="s">
        <v>297</v>
      </c>
      <c r="AT310" s="217" t="s">
        <v>331</v>
      </c>
      <c r="AU310" s="217" t="s">
        <v>86</v>
      </c>
      <c r="AY310" s="19" t="s">
        <v>140</v>
      </c>
      <c r="BE310" s="218">
        <f>IF(N310="základní",J310,0)</f>
        <v>0</v>
      </c>
      <c r="BF310" s="218">
        <f>IF(N310="snížená",J310,0)</f>
        <v>0</v>
      </c>
      <c r="BG310" s="218">
        <f>IF(N310="zákl. přenesená",J310,0)</f>
        <v>0</v>
      </c>
      <c r="BH310" s="218">
        <f>IF(N310="sníž. přenesená",J310,0)</f>
        <v>0</v>
      </c>
      <c r="BI310" s="218">
        <f>IF(N310="nulová",J310,0)</f>
        <v>0</v>
      </c>
      <c r="BJ310" s="19" t="s">
        <v>84</v>
      </c>
      <c r="BK310" s="218">
        <f>ROUND(I310*H310,2)</f>
        <v>0</v>
      </c>
      <c r="BL310" s="19" t="s">
        <v>147</v>
      </c>
      <c r="BM310" s="217" t="s">
        <v>401</v>
      </c>
    </row>
    <row r="311" s="14" customFormat="1">
      <c r="A311" s="14"/>
      <c r="B311" s="230"/>
      <c r="C311" s="231"/>
      <c r="D311" s="221" t="s">
        <v>149</v>
      </c>
      <c r="E311" s="232" t="s">
        <v>31</v>
      </c>
      <c r="F311" s="233" t="s">
        <v>402</v>
      </c>
      <c r="G311" s="231"/>
      <c r="H311" s="234">
        <v>2076.462</v>
      </c>
      <c r="I311" s="235"/>
      <c r="J311" s="231"/>
      <c r="K311" s="231"/>
      <c r="L311" s="236"/>
      <c r="M311" s="237"/>
      <c r="N311" s="238"/>
      <c r="O311" s="238"/>
      <c r="P311" s="238"/>
      <c r="Q311" s="238"/>
      <c r="R311" s="238"/>
      <c r="S311" s="238"/>
      <c r="T311" s="239"/>
      <c r="U311" s="14"/>
      <c r="V311" s="14"/>
      <c r="W311" s="14"/>
      <c r="X311" s="14"/>
      <c r="Y311" s="14"/>
      <c r="Z311" s="14"/>
      <c r="AA311" s="14"/>
      <c r="AB311" s="14"/>
      <c r="AC311" s="14"/>
      <c r="AD311" s="14"/>
      <c r="AE311" s="14"/>
      <c r="AT311" s="240" t="s">
        <v>149</v>
      </c>
      <c r="AU311" s="240" t="s">
        <v>86</v>
      </c>
      <c r="AV311" s="14" t="s">
        <v>86</v>
      </c>
      <c r="AW311" s="14" t="s">
        <v>37</v>
      </c>
      <c r="AX311" s="14" t="s">
        <v>84</v>
      </c>
      <c r="AY311" s="240" t="s">
        <v>140</v>
      </c>
    </row>
    <row r="312" s="2" customFormat="1" ht="16.5" customHeight="1">
      <c r="A312" s="40"/>
      <c r="B312" s="41"/>
      <c r="C312" s="263" t="s">
        <v>403</v>
      </c>
      <c r="D312" s="263" t="s">
        <v>331</v>
      </c>
      <c r="E312" s="264" t="s">
        <v>404</v>
      </c>
      <c r="F312" s="265" t="s">
        <v>405</v>
      </c>
      <c r="G312" s="266" t="s">
        <v>334</v>
      </c>
      <c r="H312" s="267">
        <v>570.024</v>
      </c>
      <c r="I312" s="268"/>
      <c r="J312" s="269">
        <f>ROUND(I312*H312,2)</f>
        <v>0</v>
      </c>
      <c r="K312" s="265" t="s">
        <v>146</v>
      </c>
      <c r="L312" s="270"/>
      <c r="M312" s="271" t="s">
        <v>31</v>
      </c>
      <c r="N312" s="272" t="s">
        <v>47</v>
      </c>
      <c r="O312" s="86"/>
      <c r="P312" s="215">
        <f>O312*H312</f>
        <v>0</v>
      </c>
      <c r="Q312" s="215">
        <v>1</v>
      </c>
      <c r="R312" s="215">
        <f>Q312*H312</f>
        <v>570.024</v>
      </c>
      <c r="S312" s="215">
        <v>0</v>
      </c>
      <c r="T312" s="216">
        <f>S312*H312</f>
        <v>0</v>
      </c>
      <c r="U312" s="40"/>
      <c r="V312" s="40"/>
      <c r="W312" s="40"/>
      <c r="X312" s="40"/>
      <c r="Y312" s="40"/>
      <c r="Z312" s="40"/>
      <c r="AA312" s="40"/>
      <c r="AB312" s="40"/>
      <c r="AC312" s="40"/>
      <c r="AD312" s="40"/>
      <c r="AE312" s="40"/>
      <c r="AR312" s="217" t="s">
        <v>297</v>
      </c>
      <c r="AT312" s="217" t="s">
        <v>331</v>
      </c>
      <c r="AU312" s="217" t="s">
        <v>86</v>
      </c>
      <c r="AY312" s="19" t="s">
        <v>140</v>
      </c>
      <c r="BE312" s="218">
        <f>IF(N312="základní",J312,0)</f>
        <v>0</v>
      </c>
      <c r="BF312" s="218">
        <f>IF(N312="snížená",J312,0)</f>
        <v>0</v>
      </c>
      <c r="BG312" s="218">
        <f>IF(N312="zákl. přenesená",J312,0)</f>
        <v>0</v>
      </c>
      <c r="BH312" s="218">
        <f>IF(N312="sníž. přenesená",J312,0)</f>
        <v>0</v>
      </c>
      <c r="BI312" s="218">
        <f>IF(N312="nulová",J312,0)</f>
        <v>0</v>
      </c>
      <c r="BJ312" s="19" t="s">
        <v>84</v>
      </c>
      <c r="BK312" s="218">
        <f>ROUND(I312*H312,2)</f>
        <v>0</v>
      </c>
      <c r="BL312" s="19" t="s">
        <v>147</v>
      </c>
      <c r="BM312" s="217" t="s">
        <v>406</v>
      </c>
    </row>
    <row r="313" s="14" customFormat="1">
      <c r="A313" s="14"/>
      <c r="B313" s="230"/>
      <c r="C313" s="231"/>
      <c r="D313" s="221" t="s">
        <v>149</v>
      </c>
      <c r="E313" s="232" t="s">
        <v>31</v>
      </c>
      <c r="F313" s="233" t="s">
        <v>407</v>
      </c>
      <c r="G313" s="231"/>
      <c r="H313" s="234">
        <v>570.024</v>
      </c>
      <c r="I313" s="235"/>
      <c r="J313" s="231"/>
      <c r="K313" s="231"/>
      <c r="L313" s="236"/>
      <c r="M313" s="237"/>
      <c r="N313" s="238"/>
      <c r="O313" s="238"/>
      <c r="P313" s="238"/>
      <c r="Q313" s="238"/>
      <c r="R313" s="238"/>
      <c r="S313" s="238"/>
      <c r="T313" s="239"/>
      <c r="U313" s="14"/>
      <c r="V313" s="14"/>
      <c r="W313" s="14"/>
      <c r="X313" s="14"/>
      <c r="Y313" s="14"/>
      <c r="Z313" s="14"/>
      <c r="AA313" s="14"/>
      <c r="AB313" s="14"/>
      <c r="AC313" s="14"/>
      <c r="AD313" s="14"/>
      <c r="AE313" s="14"/>
      <c r="AT313" s="240" t="s">
        <v>149</v>
      </c>
      <c r="AU313" s="240" t="s">
        <v>86</v>
      </c>
      <c r="AV313" s="14" t="s">
        <v>86</v>
      </c>
      <c r="AW313" s="14" t="s">
        <v>37</v>
      </c>
      <c r="AX313" s="14" t="s">
        <v>84</v>
      </c>
      <c r="AY313" s="240" t="s">
        <v>140</v>
      </c>
    </row>
    <row r="314" s="2" customFormat="1" ht="21.75" customHeight="1">
      <c r="A314" s="40"/>
      <c r="B314" s="41"/>
      <c r="C314" s="206" t="s">
        <v>408</v>
      </c>
      <c r="D314" s="206" t="s">
        <v>142</v>
      </c>
      <c r="E314" s="207" t="s">
        <v>409</v>
      </c>
      <c r="F314" s="208" t="s">
        <v>410</v>
      </c>
      <c r="G314" s="209" t="s">
        <v>411</v>
      </c>
      <c r="H314" s="210">
        <v>6963.8000000000002</v>
      </c>
      <c r="I314" s="211"/>
      <c r="J314" s="212">
        <f>ROUND(I314*H314,2)</f>
        <v>0</v>
      </c>
      <c r="K314" s="208" t="s">
        <v>146</v>
      </c>
      <c r="L314" s="46"/>
      <c r="M314" s="213" t="s">
        <v>31</v>
      </c>
      <c r="N314" s="214" t="s">
        <v>47</v>
      </c>
      <c r="O314" s="86"/>
      <c r="P314" s="215">
        <f>O314*H314</f>
        <v>0</v>
      </c>
      <c r="Q314" s="215">
        <v>0</v>
      </c>
      <c r="R314" s="215">
        <f>Q314*H314</f>
        <v>0</v>
      </c>
      <c r="S314" s="215">
        <v>0</v>
      </c>
      <c r="T314" s="216">
        <f>S314*H314</f>
        <v>0</v>
      </c>
      <c r="U314" s="40"/>
      <c r="V314" s="40"/>
      <c r="W314" s="40"/>
      <c r="X314" s="40"/>
      <c r="Y314" s="40"/>
      <c r="Z314" s="40"/>
      <c r="AA314" s="40"/>
      <c r="AB314" s="40"/>
      <c r="AC314" s="40"/>
      <c r="AD314" s="40"/>
      <c r="AE314" s="40"/>
      <c r="AR314" s="217" t="s">
        <v>147</v>
      </c>
      <c r="AT314" s="217" t="s">
        <v>142</v>
      </c>
      <c r="AU314" s="217" t="s">
        <v>86</v>
      </c>
      <c r="AY314" s="19" t="s">
        <v>140</v>
      </c>
      <c r="BE314" s="218">
        <f>IF(N314="základní",J314,0)</f>
        <v>0</v>
      </c>
      <c r="BF314" s="218">
        <f>IF(N314="snížená",J314,0)</f>
        <v>0</v>
      </c>
      <c r="BG314" s="218">
        <f>IF(N314="zákl. přenesená",J314,0)</f>
        <v>0</v>
      </c>
      <c r="BH314" s="218">
        <f>IF(N314="sníž. přenesená",J314,0)</f>
        <v>0</v>
      </c>
      <c r="BI314" s="218">
        <f>IF(N314="nulová",J314,0)</f>
        <v>0</v>
      </c>
      <c r="BJ314" s="19" t="s">
        <v>84</v>
      </c>
      <c r="BK314" s="218">
        <f>ROUND(I314*H314,2)</f>
        <v>0</v>
      </c>
      <c r="BL314" s="19" t="s">
        <v>147</v>
      </c>
      <c r="BM314" s="217" t="s">
        <v>412</v>
      </c>
    </row>
    <row r="315" s="14" customFormat="1">
      <c r="A315" s="14"/>
      <c r="B315" s="230"/>
      <c r="C315" s="231"/>
      <c r="D315" s="221" t="s">
        <v>149</v>
      </c>
      <c r="E315" s="232" t="s">
        <v>31</v>
      </c>
      <c r="F315" s="233" t="s">
        <v>413</v>
      </c>
      <c r="G315" s="231"/>
      <c r="H315" s="234">
        <v>6963.8000000000002</v>
      </c>
      <c r="I315" s="235"/>
      <c r="J315" s="231"/>
      <c r="K315" s="231"/>
      <c r="L315" s="236"/>
      <c r="M315" s="237"/>
      <c r="N315" s="238"/>
      <c r="O315" s="238"/>
      <c r="P315" s="238"/>
      <c r="Q315" s="238"/>
      <c r="R315" s="238"/>
      <c r="S315" s="238"/>
      <c r="T315" s="239"/>
      <c r="U315" s="14"/>
      <c r="V315" s="14"/>
      <c r="W315" s="14"/>
      <c r="X315" s="14"/>
      <c r="Y315" s="14"/>
      <c r="Z315" s="14"/>
      <c r="AA315" s="14"/>
      <c r="AB315" s="14"/>
      <c r="AC315" s="14"/>
      <c r="AD315" s="14"/>
      <c r="AE315" s="14"/>
      <c r="AT315" s="240" t="s">
        <v>149</v>
      </c>
      <c r="AU315" s="240" t="s">
        <v>86</v>
      </c>
      <c r="AV315" s="14" t="s">
        <v>86</v>
      </c>
      <c r="AW315" s="14" t="s">
        <v>37</v>
      </c>
      <c r="AX315" s="14" t="s">
        <v>84</v>
      </c>
      <c r="AY315" s="240" t="s">
        <v>140</v>
      </c>
    </row>
    <row r="316" s="2" customFormat="1">
      <c r="A316" s="40"/>
      <c r="B316" s="41"/>
      <c r="C316" s="206" t="s">
        <v>414</v>
      </c>
      <c r="D316" s="206" t="s">
        <v>142</v>
      </c>
      <c r="E316" s="207" t="s">
        <v>415</v>
      </c>
      <c r="F316" s="208" t="s">
        <v>416</v>
      </c>
      <c r="G316" s="209" t="s">
        <v>411</v>
      </c>
      <c r="H316" s="210">
        <v>233.74500000000001</v>
      </c>
      <c r="I316" s="211"/>
      <c r="J316" s="212">
        <f>ROUND(I316*H316,2)</f>
        <v>0</v>
      </c>
      <c r="K316" s="208" t="s">
        <v>146</v>
      </c>
      <c r="L316" s="46"/>
      <c r="M316" s="213" t="s">
        <v>31</v>
      </c>
      <c r="N316" s="214" t="s">
        <v>47</v>
      </c>
      <c r="O316" s="86"/>
      <c r="P316" s="215">
        <f>O316*H316</f>
        <v>0</v>
      </c>
      <c r="Q316" s="215">
        <v>0.85267999999999999</v>
      </c>
      <c r="R316" s="215">
        <f>Q316*H316</f>
        <v>199.30968659999999</v>
      </c>
      <c r="S316" s="215">
        <v>0</v>
      </c>
      <c r="T316" s="216">
        <f>S316*H316</f>
        <v>0</v>
      </c>
      <c r="U316" s="40"/>
      <c r="V316" s="40"/>
      <c r="W316" s="40"/>
      <c r="X316" s="40"/>
      <c r="Y316" s="40"/>
      <c r="Z316" s="40"/>
      <c r="AA316" s="40"/>
      <c r="AB316" s="40"/>
      <c r="AC316" s="40"/>
      <c r="AD316" s="40"/>
      <c r="AE316" s="40"/>
      <c r="AR316" s="217" t="s">
        <v>147</v>
      </c>
      <c r="AT316" s="217" t="s">
        <v>142</v>
      </c>
      <c r="AU316" s="217" t="s">
        <v>86</v>
      </c>
      <c r="AY316" s="19" t="s">
        <v>140</v>
      </c>
      <c r="BE316" s="218">
        <f>IF(N316="základní",J316,0)</f>
        <v>0</v>
      </c>
      <c r="BF316" s="218">
        <f>IF(N316="snížená",J316,0)</f>
        <v>0</v>
      </c>
      <c r="BG316" s="218">
        <f>IF(N316="zákl. přenesená",J316,0)</f>
        <v>0</v>
      </c>
      <c r="BH316" s="218">
        <f>IF(N316="sníž. přenesená",J316,0)</f>
        <v>0</v>
      </c>
      <c r="BI316" s="218">
        <f>IF(N316="nulová",J316,0)</f>
        <v>0</v>
      </c>
      <c r="BJ316" s="19" t="s">
        <v>84</v>
      </c>
      <c r="BK316" s="218">
        <f>ROUND(I316*H316,2)</f>
        <v>0</v>
      </c>
      <c r="BL316" s="19" t="s">
        <v>147</v>
      </c>
      <c r="BM316" s="217" t="s">
        <v>417</v>
      </c>
    </row>
    <row r="317" s="14" customFormat="1">
      <c r="A317" s="14"/>
      <c r="B317" s="230"/>
      <c r="C317" s="231"/>
      <c r="D317" s="221" t="s">
        <v>149</v>
      </c>
      <c r="E317" s="232" t="s">
        <v>31</v>
      </c>
      <c r="F317" s="233" t="s">
        <v>418</v>
      </c>
      <c r="G317" s="231"/>
      <c r="H317" s="234">
        <v>47</v>
      </c>
      <c r="I317" s="235"/>
      <c r="J317" s="231"/>
      <c r="K317" s="231"/>
      <c r="L317" s="236"/>
      <c r="M317" s="237"/>
      <c r="N317" s="238"/>
      <c r="O317" s="238"/>
      <c r="P317" s="238"/>
      <c r="Q317" s="238"/>
      <c r="R317" s="238"/>
      <c r="S317" s="238"/>
      <c r="T317" s="239"/>
      <c r="U317" s="14"/>
      <c r="V317" s="14"/>
      <c r="W317" s="14"/>
      <c r="X317" s="14"/>
      <c r="Y317" s="14"/>
      <c r="Z317" s="14"/>
      <c r="AA317" s="14"/>
      <c r="AB317" s="14"/>
      <c r="AC317" s="14"/>
      <c r="AD317" s="14"/>
      <c r="AE317" s="14"/>
      <c r="AT317" s="240" t="s">
        <v>149</v>
      </c>
      <c r="AU317" s="240" t="s">
        <v>86</v>
      </c>
      <c r="AV317" s="14" t="s">
        <v>86</v>
      </c>
      <c r="AW317" s="14" t="s">
        <v>37</v>
      </c>
      <c r="AX317" s="14" t="s">
        <v>76</v>
      </c>
      <c r="AY317" s="240" t="s">
        <v>140</v>
      </c>
    </row>
    <row r="318" s="14" customFormat="1">
      <c r="A318" s="14"/>
      <c r="B318" s="230"/>
      <c r="C318" s="231"/>
      <c r="D318" s="221" t="s">
        <v>149</v>
      </c>
      <c r="E318" s="232" t="s">
        <v>31</v>
      </c>
      <c r="F318" s="233" t="s">
        <v>419</v>
      </c>
      <c r="G318" s="231"/>
      <c r="H318" s="234">
        <v>25</v>
      </c>
      <c r="I318" s="235"/>
      <c r="J318" s="231"/>
      <c r="K318" s="231"/>
      <c r="L318" s="236"/>
      <c r="M318" s="237"/>
      <c r="N318" s="238"/>
      <c r="O318" s="238"/>
      <c r="P318" s="238"/>
      <c r="Q318" s="238"/>
      <c r="R318" s="238"/>
      <c r="S318" s="238"/>
      <c r="T318" s="239"/>
      <c r="U318" s="14"/>
      <c r="V318" s="14"/>
      <c r="W318" s="14"/>
      <c r="X318" s="14"/>
      <c r="Y318" s="14"/>
      <c r="Z318" s="14"/>
      <c r="AA318" s="14"/>
      <c r="AB318" s="14"/>
      <c r="AC318" s="14"/>
      <c r="AD318" s="14"/>
      <c r="AE318" s="14"/>
      <c r="AT318" s="240" t="s">
        <v>149</v>
      </c>
      <c r="AU318" s="240" t="s">
        <v>86</v>
      </c>
      <c r="AV318" s="14" t="s">
        <v>86</v>
      </c>
      <c r="AW318" s="14" t="s">
        <v>37</v>
      </c>
      <c r="AX318" s="14" t="s">
        <v>76</v>
      </c>
      <c r="AY318" s="240" t="s">
        <v>140</v>
      </c>
    </row>
    <row r="319" s="14" customFormat="1">
      <c r="A319" s="14"/>
      <c r="B319" s="230"/>
      <c r="C319" s="231"/>
      <c r="D319" s="221" t="s">
        <v>149</v>
      </c>
      <c r="E319" s="232" t="s">
        <v>31</v>
      </c>
      <c r="F319" s="233" t="s">
        <v>420</v>
      </c>
      <c r="G319" s="231"/>
      <c r="H319" s="234">
        <v>80.745000000000005</v>
      </c>
      <c r="I319" s="235"/>
      <c r="J319" s="231"/>
      <c r="K319" s="231"/>
      <c r="L319" s="236"/>
      <c r="M319" s="237"/>
      <c r="N319" s="238"/>
      <c r="O319" s="238"/>
      <c r="P319" s="238"/>
      <c r="Q319" s="238"/>
      <c r="R319" s="238"/>
      <c r="S319" s="238"/>
      <c r="T319" s="239"/>
      <c r="U319" s="14"/>
      <c r="V319" s="14"/>
      <c r="W319" s="14"/>
      <c r="X319" s="14"/>
      <c r="Y319" s="14"/>
      <c r="Z319" s="14"/>
      <c r="AA319" s="14"/>
      <c r="AB319" s="14"/>
      <c r="AC319" s="14"/>
      <c r="AD319" s="14"/>
      <c r="AE319" s="14"/>
      <c r="AT319" s="240" t="s">
        <v>149</v>
      </c>
      <c r="AU319" s="240" t="s">
        <v>86</v>
      </c>
      <c r="AV319" s="14" t="s">
        <v>86</v>
      </c>
      <c r="AW319" s="14" t="s">
        <v>37</v>
      </c>
      <c r="AX319" s="14" t="s">
        <v>76</v>
      </c>
      <c r="AY319" s="240" t="s">
        <v>140</v>
      </c>
    </row>
    <row r="320" s="14" customFormat="1">
      <c r="A320" s="14"/>
      <c r="B320" s="230"/>
      <c r="C320" s="231"/>
      <c r="D320" s="221" t="s">
        <v>149</v>
      </c>
      <c r="E320" s="232" t="s">
        <v>31</v>
      </c>
      <c r="F320" s="233" t="s">
        <v>421</v>
      </c>
      <c r="G320" s="231"/>
      <c r="H320" s="234">
        <v>12.5</v>
      </c>
      <c r="I320" s="235"/>
      <c r="J320" s="231"/>
      <c r="K320" s="231"/>
      <c r="L320" s="236"/>
      <c r="M320" s="237"/>
      <c r="N320" s="238"/>
      <c r="O320" s="238"/>
      <c r="P320" s="238"/>
      <c r="Q320" s="238"/>
      <c r="R320" s="238"/>
      <c r="S320" s="238"/>
      <c r="T320" s="239"/>
      <c r="U320" s="14"/>
      <c r="V320" s="14"/>
      <c r="W320" s="14"/>
      <c r="X320" s="14"/>
      <c r="Y320" s="14"/>
      <c r="Z320" s="14"/>
      <c r="AA320" s="14"/>
      <c r="AB320" s="14"/>
      <c r="AC320" s="14"/>
      <c r="AD320" s="14"/>
      <c r="AE320" s="14"/>
      <c r="AT320" s="240" t="s">
        <v>149</v>
      </c>
      <c r="AU320" s="240" t="s">
        <v>86</v>
      </c>
      <c r="AV320" s="14" t="s">
        <v>86</v>
      </c>
      <c r="AW320" s="14" t="s">
        <v>37</v>
      </c>
      <c r="AX320" s="14" t="s">
        <v>76</v>
      </c>
      <c r="AY320" s="240" t="s">
        <v>140</v>
      </c>
    </row>
    <row r="321" s="14" customFormat="1">
      <c r="A321" s="14"/>
      <c r="B321" s="230"/>
      <c r="C321" s="231"/>
      <c r="D321" s="221" t="s">
        <v>149</v>
      </c>
      <c r="E321" s="232" t="s">
        <v>31</v>
      </c>
      <c r="F321" s="233" t="s">
        <v>422</v>
      </c>
      <c r="G321" s="231"/>
      <c r="H321" s="234">
        <v>37</v>
      </c>
      <c r="I321" s="235"/>
      <c r="J321" s="231"/>
      <c r="K321" s="231"/>
      <c r="L321" s="236"/>
      <c r="M321" s="237"/>
      <c r="N321" s="238"/>
      <c r="O321" s="238"/>
      <c r="P321" s="238"/>
      <c r="Q321" s="238"/>
      <c r="R321" s="238"/>
      <c r="S321" s="238"/>
      <c r="T321" s="239"/>
      <c r="U321" s="14"/>
      <c r="V321" s="14"/>
      <c r="W321" s="14"/>
      <c r="X321" s="14"/>
      <c r="Y321" s="14"/>
      <c r="Z321" s="14"/>
      <c r="AA321" s="14"/>
      <c r="AB321" s="14"/>
      <c r="AC321" s="14"/>
      <c r="AD321" s="14"/>
      <c r="AE321" s="14"/>
      <c r="AT321" s="240" t="s">
        <v>149</v>
      </c>
      <c r="AU321" s="240" t="s">
        <v>86</v>
      </c>
      <c r="AV321" s="14" t="s">
        <v>86</v>
      </c>
      <c r="AW321" s="14" t="s">
        <v>37</v>
      </c>
      <c r="AX321" s="14" t="s">
        <v>76</v>
      </c>
      <c r="AY321" s="240" t="s">
        <v>140</v>
      </c>
    </row>
    <row r="322" s="14" customFormat="1">
      <c r="A322" s="14"/>
      <c r="B322" s="230"/>
      <c r="C322" s="231"/>
      <c r="D322" s="221" t="s">
        <v>149</v>
      </c>
      <c r="E322" s="232" t="s">
        <v>31</v>
      </c>
      <c r="F322" s="233" t="s">
        <v>423</v>
      </c>
      <c r="G322" s="231"/>
      <c r="H322" s="234">
        <v>31.5</v>
      </c>
      <c r="I322" s="235"/>
      <c r="J322" s="231"/>
      <c r="K322" s="231"/>
      <c r="L322" s="236"/>
      <c r="M322" s="237"/>
      <c r="N322" s="238"/>
      <c r="O322" s="238"/>
      <c r="P322" s="238"/>
      <c r="Q322" s="238"/>
      <c r="R322" s="238"/>
      <c r="S322" s="238"/>
      <c r="T322" s="239"/>
      <c r="U322" s="14"/>
      <c r="V322" s="14"/>
      <c r="W322" s="14"/>
      <c r="X322" s="14"/>
      <c r="Y322" s="14"/>
      <c r="Z322" s="14"/>
      <c r="AA322" s="14"/>
      <c r="AB322" s="14"/>
      <c r="AC322" s="14"/>
      <c r="AD322" s="14"/>
      <c r="AE322" s="14"/>
      <c r="AT322" s="240" t="s">
        <v>149</v>
      </c>
      <c r="AU322" s="240" t="s">
        <v>86</v>
      </c>
      <c r="AV322" s="14" t="s">
        <v>86</v>
      </c>
      <c r="AW322" s="14" t="s">
        <v>37</v>
      </c>
      <c r="AX322" s="14" t="s">
        <v>76</v>
      </c>
      <c r="AY322" s="240" t="s">
        <v>140</v>
      </c>
    </row>
    <row r="323" s="15" customFormat="1">
      <c r="A323" s="15"/>
      <c r="B323" s="241"/>
      <c r="C323" s="242"/>
      <c r="D323" s="221" t="s">
        <v>149</v>
      </c>
      <c r="E323" s="243" t="s">
        <v>31</v>
      </c>
      <c r="F323" s="244" t="s">
        <v>204</v>
      </c>
      <c r="G323" s="242"/>
      <c r="H323" s="245">
        <v>233.74500000000001</v>
      </c>
      <c r="I323" s="246"/>
      <c r="J323" s="242"/>
      <c r="K323" s="242"/>
      <c r="L323" s="247"/>
      <c r="M323" s="248"/>
      <c r="N323" s="249"/>
      <c r="O323" s="249"/>
      <c r="P323" s="249"/>
      <c r="Q323" s="249"/>
      <c r="R323" s="249"/>
      <c r="S323" s="249"/>
      <c r="T323" s="250"/>
      <c r="U323" s="15"/>
      <c r="V323" s="15"/>
      <c r="W323" s="15"/>
      <c r="X323" s="15"/>
      <c r="Y323" s="15"/>
      <c r="Z323" s="15"/>
      <c r="AA323" s="15"/>
      <c r="AB323" s="15"/>
      <c r="AC323" s="15"/>
      <c r="AD323" s="15"/>
      <c r="AE323" s="15"/>
      <c r="AT323" s="251" t="s">
        <v>149</v>
      </c>
      <c r="AU323" s="251" t="s">
        <v>86</v>
      </c>
      <c r="AV323" s="15" t="s">
        <v>147</v>
      </c>
      <c r="AW323" s="15" t="s">
        <v>37</v>
      </c>
      <c r="AX323" s="15" t="s">
        <v>84</v>
      </c>
      <c r="AY323" s="251" t="s">
        <v>140</v>
      </c>
    </row>
    <row r="324" s="2" customFormat="1">
      <c r="A324" s="40"/>
      <c r="B324" s="41"/>
      <c r="C324" s="206" t="s">
        <v>7</v>
      </c>
      <c r="D324" s="206" t="s">
        <v>142</v>
      </c>
      <c r="E324" s="207" t="s">
        <v>424</v>
      </c>
      <c r="F324" s="208" t="s">
        <v>425</v>
      </c>
      <c r="G324" s="209" t="s">
        <v>411</v>
      </c>
      <c r="H324" s="210">
        <v>323.34500000000003</v>
      </c>
      <c r="I324" s="211"/>
      <c r="J324" s="212">
        <f>ROUND(I324*H324,2)</f>
        <v>0</v>
      </c>
      <c r="K324" s="208" t="s">
        <v>146</v>
      </c>
      <c r="L324" s="46"/>
      <c r="M324" s="213" t="s">
        <v>31</v>
      </c>
      <c r="N324" s="214" t="s">
        <v>47</v>
      </c>
      <c r="O324" s="86"/>
      <c r="P324" s="215">
        <f>O324*H324</f>
        <v>0</v>
      </c>
      <c r="Q324" s="215">
        <v>0</v>
      </c>
      <c r="R324" s="215">
        <f>Q324*H324</f>
        <v>0</v>
      </c>
      <c r="S324" s="215">
        <v>0</v>
      </c>
      <c r="T324" s="216">
        <f>S324*H324</f>
        <v>0</v>
      </c>
      <c r="U324" s="40"/>
      <c r="V324" s="40"/>
      <c r="W324" s="40"/>
      <c r="X324" s="40"/>
      <c r="Y324" s="40"/>
      <c r="Z324" s="40"/>
      <c r="AA324" s="40"/>
      <c r="AB324" s="40"/>
      <c r="AC324" s="40"/>
      <c r="AD324" s="40"/>
      <c r="AE324" s="40"/>
      <c r="AR324" s="217" t="s">
        <v>147</v>
      </c>
      <c r="AT324" s="217" t="s">
        <v>142</v>
      </c>
      <c r="AU324" s="217" t="s">
        <v>86</v>
      </c>
      <c r="AY324" s="19" t="s">
        <v>140</v>
      </c>
      <c r="BE324" s="218">
        <f>IF(N324="základní",J324,0)</f>
        <v>0</v>
      </c>
      <c r="BF324" s="218">
        <f>IF(N324="snížená",J324,0)</f>
        <v>0</v>
      </c>
      <c r="BG324" s="218">
        <f>IF(N324="zákl. přenesená",J324,0)</f>
        <v>0</v>
      </c>
      <c r="BH324" s="218">
        <f>IF(N324="sníž. přenesená",J324,0)</f>
        <v>0</v>
      </c>
      <c r="BI324" s="218">
        <f>IF(N324="nulová",J324,0)</f>
        <v>0</v>
      </c>
      <c r="BJ324" s="19" t="s">
        <v>84</v>
      </c>
      <c r="BK324" s="218">
        <f>ROUND(I324*H324,2)</f>
        <v>0</v>
      </c>
      <c r="BL324" s="19" t="s">
        <v>147</v>
      </c>
      <c r="BM324" s="217" t="s">
        <v>426</v>
      </c>
    </row>
    <row r="325" s="14" customFormat="1">
      <c r="A325" s="14"/>
      <c r="B325" s="230"/>
      <c r="C325" s="231"/>
      <c r="D325" s="221" t="s">
        <v>149</v>
      </c>
      <c r="E325" s="232" t="s">
        <v>31</v>
      </c>
      <c r="F325" s="233" t="s">
        <v>418</v>
      </c>
      <c r="G325" s="231"/>
      <c r="H325" s="234">
        <v>47</v>
      </c>
      <c r="I325" s="235"/>
      <c r="J325" s="231"/>
      <c r="K325" s="231"/>
      <c r="L325" s="236"/>
      <c r="M325" s="237"/>
      <c r="N325" s="238"/>
      <c r="O325" s="238"/>
      <c r="P325" s="238"/>
      <c r="Q325" s="238"/>
      <c r="R325" s="238"/>
      <c r="S325" s="238"/>
      <c r="T325" s="239"/>
      <c r="U325" s="14"/>
      <c r="V325" s="14"/>
      <c r="W325" s="14"/>
      <c r="X325" s="14"/>
      <c r="Y325" s="14"/>
      <c r="Z325" s="14"/>
      <c r="AA325" s="14"/>
      <c r="AB325" s="14"/>
      <c r="AC325" s="14"/>
      <c r="AD325" s="14"/>
      <c r="AE325" s="14"/>
      <c r="AT325" s="240" t="s">
        <v>149</v>
      </c>
      <c r="AU325" s="240" t="s">
        <v>86</v>
      </c>
      <c r="AV325" s="14" t="s">
        <v>86</v>
      </c>
      <c r="AW325" s="14" t="s">
        <v>37</v>
      </c>
      <c r="AX325" s="14" t="s">
        <v>76</v>
      </c>
      <c r="AY325" s="240" t="s">
        <v>140</v>
      </c>
    </row>
    <row r="326" s="14" customFormat="1">
      <c r="A326" s="14"/>
      <c r="B326" s="230"/>
      <c r="C326" s="231"/>
      <c r="D326" s="221" t="s">
        <v>149</v>
      </c>
      <c r="E326" s="232" t="s">
        <v>31</v>
      </c>
      <c r="F326" s="233" t="s">
        <v>427</v>
      </c>
      <c r="G326" s="231"/>
      <c r="H326" s="234">
        <v>39.600000000000001</v>
      </c>
      <c r="I326" s="235"/>
      <c r="J326" s="231"/>
      <c r="K326" s="231"/>
      <c r="L326" s="236"/>
      <c r="M326" s="237"/>
      <c r="N326" s="238"/>
      <c r="O326" s="238"/>
      <c r="P326" s="238"/>
      <c r="Q326" s="238"/>
      <c r="R326" s="238"/>
      <c r="S326" s="238"/>
      <c r="T326" s="239"/>
      <c r="U326" s="14"/>
      <c r="V326" s="14"/>
      <c r="W326" s="14"/>
      <c r="X326" s="14"/>
      <c r="Y326" s="14"/>
      <c r="Z326" s="14"/>
      <c r="AA326" s="14"/>
      <c r="AB326" s="14"/>
      <c r="AC326" s="14"/>
      <c r="AD326" s="14"/>
      <c r="AE326" s="14"/>
      <c r="AT326" s="240" t="s">
        <v>149</v>
      </c>
      <c r="AU326" s="240" t="s">
        <v>86</v>
      </c>
      <c r="AV326" s="14" t="s">
        <v>86</v>
      </c>
      <c r="AW326" s="14" t="s">
        <v>37</v>
      </c>
      <c r="AX326" s="14" t="s">
        <v>76</v>
      </c>
      <c r="AY326" s="240" t="s">
        <v>140</v>
      </c>
    </row>
    <row r="327" s="14" customFormat="1">
      <c r="A327" s="14"/>
      <c r="B327" s="230"/>
      <c r="C327" s="231"/>
      <c r="D327" s="221" t="s">
        <v>149</v>
      </c>
      <c r="E327" s="232" t="s">
        <v>31</v>
      </c>
      <c r="F327" s="233" t="s">
        <v>419</v>
      </c>
      <c r="G327" s="231"/>
      <c r="H327" s="234">
        <v>25</v>
      </c>
      <c r="I327" s="235"/>
      <c r="J327" s="231"/>
      <c r="K327" s="231"/>
      <c r="L327" s="236"/>
      <c r="M327" s="237"/>
      <c r="N327" s="238"/>
      <c r="O327" s="238"/>
      <c r="P327" s="238"/>
      <c r="Q327" s="238"/>
      <c r="R327" s="238"/>
      <c r="S327" s="238"/>
      <c r="T327" s="239"/>
      <c r="U327" s="14"/>
      <c r="V327" s="14"/>
      <c r="W327" s="14"/>
      <c r="X327" s="14"/>
      <c r="Y327" s="14"/>
      <c r="Z327" s="14"/>
      <c r="AA327" s="14"/>
      <c r="AB327" s="14"/>
      <c r="AC327" s="14"/>
      <c r="AD327" s="14"/>
      <c r="AE327" s="14"/>
      <c r="AT327" s="240" t="s">
        <v>149</v>
      </c>
      <c r="AU327" s="240" t="s">
        <v>86</v>
      </c>
      <c r="AV327" s="14" t="s">
        <v>86</v>
      </c>
      <c r="AW327" s="14" t="s">
        <v>37</v>
      </c>
      <c r="AX327" s="14" t="s">
        <v>76</v>
      </c>
      <c r="AY327" s="240" t="s">
        <v>140</v>
      </c>
    </row>
    <row r="328" s="14" customFormat="1">
      <c r="A328" s="14"/>
      <c r="B328" s="230"/>
      <c r="C328" s="231"/>
      <c r="D328" s="221" t="s">
        <v>149</v>
      </c>
      <c r="E328" s="232" t="s">
        <v>31</v>
      </c>
      <c r="F328" s="233" t="s">
        <v>420</v>
      </c>
      <c r="G328" s="231"/>
      <c r="H328" s="234">
        <v>80.745000000000005</v>
      </c>
      <c r="I328" s="235"/>
      <c r="J328" s="231"/>
      <c r="K328" s="231"/>
      <c r="L328" s="236"/>
      <c r="M328" s="237"/>
      <c r="N328" s="238"/>
      <c r="O328" s="238"/>
      <c r="P328" s="238"/>
      <c r="Q328" s="238"/>
      <c r="R328" s="238"/>
      <c r="S328" s="238"/>
      <c r="T328" s="239"/>
      <c r="U328" s="14"/>
      <c r="V328" s="14"/>
      <c r="W328" s="14"/>
      <c r="X328" s="14"/>
      <c r="Y328" s="14"/>
      <c r="Z328" s="14"/>
      <c r="AA328" s="14"/>
      <c r="AB328" s="14"/>
      <c r="AC328" s="14"/>
      <c r="AD328" s="14"/>
      <c r="AE328" s="14"/>
      <c r="AT328" s="240" t="s">
        <v>149</v>
      </c>
      <c r="AU328" s="240" t="s">
        <v>86</v>
      </c>
      <c r="AV328" s="14" t="s">
        <v>86</v>
      </c>
      <c r="AW328" s="14" t="s">
        <v>37</v>
      </c>
      <c r="AX328" s="14" t="s">
        <v>76</v>
      </c>
      <c r="AY328" s="240" t="s">
        <v>140</v>
      </c>
    </row>
    <row r="329" s="14" customFormat="1">
      <c r="A329" s="14"/>
      <c r="B329" s="230"/>
      <c r="C329" s="231"/>
      <c r="D329" s="221" t="s">
        <v>149</v>
      </c>
      <c r="E329" s="232" t="s">
        <v>31</v>
      </c>
      <c r="F329" s="233" t="s">
        <v>428</v>
      </c>
      <c r="G329" s="231"/>
      <c r="H329" s="234">
        <v>50</v>
      </c>
      <c r="I329" s="235"/>
      <c r="J329" s="231"/>
      <c r="K329" s="231"/>
      <c r="L329" s="236"/>
      <c r="M329" s="237"/>
      <c r="N329" s="238"/>
      <c r="O329" s="238"/>
      <c r="P329" s="238"/>
      <c r="Q329" s="238"/>
      <c r="R329" s="238"/>
      <c r="S329" s="238"/>
      <c r="T329" s="239"/>
      <c r="U329" s="14"/>
      <c r="V329" s="14"/>
      <c r="W329" s="14"/>
      <c r="X329" s="14"/>
      <c r="Y329" s="14"/>
      <c r="Z329" s="14"/>
      <c r="AA329" s="14"/>
      <c r="AB329" s="14"/>
      <c r="AC329" s="14"/>
      <c r="AD329" s="14"/>
      <c r="AE329" s="14"/>
      <c r="AT329" s="240" t="s">
        <v>149</v>
      </c>
      <c r="AU329" s="240" t="s">
        <v>86</v>
      </c>
      <c r="AV329" s="14" t="s">
        <v>86</v>
      </c>
      <c r="AW329" s="14" t="s">
        <v>37</v>
      </c>
      <c r="AX329" s="14" t="s">
        <v>76</v>
      </c>
      <c r="AY329" s="240" t="s">
        <v>140</v>
      </c>
    </row>
    <row r="330" s="14" customFormat="1">
      <c r="A330" s="14"/>
      <c r="B330" s="230"/>
      <c r="C330" s="231"/>
      <c r="D330" s="221" t="s">
        <v>149</v>
      </c>
      <c r="E330" s="232" t="s">
        <v>31</v>
      </c>
      <c r="F330" s="233" t="s">
        <v>421</v>
      </c>
      <c r="G330" s="231"/>
      <c r="H330" s="234">
        <v>12.5</v>
      </c>
      <c r="I330" s="235"/>
      <c r="J330" s="231"/>
      <c r="K330" s="231"/>
      <c r="L330" s="236"/>
      <c r="M330" s="237"/>
      <c r="N330" s="238"/>
      <c r="O330" s="238"/>
      <c r="P330" s="238"/>
      <c r="Q330" s="238"/>
      <c r="R330" s="238"/>
      <c r="S330" s="238"/>
      <c r="T330" s="239"/>
      <c r="U330" s="14"/>
      <c r="V330" s="14"/>
      <c r="W330" s="14"/>
      <c r="X330" s="14"/>
      <c r="Y330" s="14"/>
      <c r="Z330" s="14"/>
      <c r="AA330" s="14"/>
      <c r="AB330" s="14"/>
      <c r="AC330" s="14"/>
      <c r="AD330" s="14"/>
      <c r="AE330" s="14"/>
      <c r="AT330" s="240" t="s">
        <v>149</v>
      </c>
      <c r="AU330" s="240" t="s">
        <v>86</v>
      </c>
      <c r="AV330" s="14" t="s">
        <v>86</v>
      </c>
      <c r="AW330" s="14" t="s">
        <v>37</v>
      </c>
      <c r="AX330" s="14" t="s">
        <v>76</v>
      </c>
      <c r="AY330" s="240" t="s">
        <v>140</v>
      </c>
    </row>
    <row r="331" s="14" customFormat="1">
      <c r="A331" s="14"/>
      <c r="B331" s="230"/>
      <c r="C331" s="231"/>
      <c r="D331" s="221" t="s">
        <v>149</v>
      </c>
      <c r="E331" s="232" t="s">
        <v>31</v>
      </c>
      <c r="F331" s="233" t="s">
        <v>422</v>
      </c>
      <c r="G331" s="231"/>
      <c r="H331" s="234">
        <v>37</v>
      </c>
      <c r="I331" s="235"/>
      <c r="J331" s="231"/>
      <c r="K331" s="231"/>
      <c r="L331" s="236"/>
      <c r="M331" s="237"/>
      <c r="N331" s="238"/>
      <c r="O331" s="238"/>
      <c r="P331" s="238"/>
      <c r="Q331" s="238"/>
      <c r="R331" s="238"/>
      <c r="S331" s="238"/>
      <c r="T331" s="239"/>
      <c r="U331" s="14"/>
      <c r="V331" s="14"/>
      <c r="W331" s="14"/>
      <c r="X331" s="14"/>
      <c r="Y331" s="14"/>
      <c r="Z331" s="14"/>
      <c r="AA331" s="14"/>
      <c r="AB331" s="14"/>
      <c r="AC331" s="14"/>
      <c r="AD331" s="14"/>
      <c r="AE331" s="14"/>
      <c r="AT331" s="240" t="s">
        <v>149</v>
      </c>
      <c r="AU331" s="240" t="s">
        <v>86</v>
      </c>
      <c r="AV331" s="14" t="s">
        <v>86</v>
      </c>
      <c r="AW331" s="14" t="s">
        <v>37</v>
      </c>
      <c r="AX331" s="14" t="s">
        <v>76</v>
      </c>
      <c r="AY331" s="240" t="s">
        <v>140</v>
      </c>
    </row>
    <row r="332" s="14" customFormat="1">
      <c r="A332" s="14"/>
      <c r="B332" s="230"/>
      <c r="C332" s="231"/>
      <c r="D332" s="221" t="s">
        <v>149</v>
      </c>
      <c r="E332" s="232" t="s">
        <v>31</v>
      </c>
      <c r="F332" s="233" t="s">
        <v>423</v>
      </c>
      <c r="G332" s="231"/>
      <c r="H332" s="234">
        <v>31.5</v>
      </c>
      <c r="I332" s="235"/>
      <c r="J332" s="231"/>
      <c r="K332" s="231"/>
      <c r="L332" s="236"/>
      <c r="M332" s="237"/>
      <c r="N332" s="238"/>
      <c r="O332" s="238"/>
      <c r="P332" s="238"/>
      <c r="Q332" s="238"/>
      <c r="R332" s="238"/>
      <c r="S332" s="238"/>
      <c r="T332" s="239"/>
      <c r="U332" s="14"/>
      <c r="V332" s="14"/>
      <c r="W332" s="14"/>
      <c r="X332" s="14"/>
      <c r="Y332" s="14"/>
      <c r="Z332" s="14"/>
      <c r="AA332" s="14"/>
      <c r="AB332" s="14"/>
      <c r="AC332" s="14"/>
      <c r="AD332" s="14"/>
      <c r="AE332" s="14"/>
      <c r="AT332" s="240" t="s">
        <v>149</v>
      </c>
      <c r="AU332" s="240" t="s">
        <v>86</v>
      </c>
      <c r="AV332" s="14" t="s">
        <v>86</v>
      </c>
      <c r="AW332" s="14" t="s">
        <v>37</v>
      </c>
      <c r="AX332" s="14" t="s">
        <v>76</v>
      </c>
      <c r="AY332" s="240" t="s">
        <v>140</v>
      </c>
    </row>
    <row r="333" s="15" customFormat="1">
      <c r="A333" s="15"/>
      <c r="B333" s="241"/>
      <c r="C333" s="242"/>
      <c r="D333" s="221" t="s">
        <v>149</v>
      </c>
      <c r="E333" s="243" t="s">
        <v>31</v>
      </c>
      <c r="F333" s="244" t="s">
        <v>204</v>
      </c>
      <c r="G333" s="242"/>
      <c r="H333" s="245">
        <v>323.34500000000003</v>
      </c>
      <c r="I333" s="246"/>
      <c r="J333" s="242"/>
      <c r="K333" s="242"/>
      <c r="L333" s="247"/>
      <c r="M333" s="248"/>
      <c r="N333" s="249"/>
      <c r="O333" s="249"/>
      <c r="P333" s="249"/>
      <c r="Q333" s="249"/>
      <c r="R333" s="249"/>
      <c r="S333" s="249"/>
      <c r="T333" s="250"/>
      <c r="U333" s="15"/>
      <c r="V333" s="15"/>
      <c r="W333" s="15"/>
      <c r="X333" s="15"/>
      <c r="Y333" s="15"/>
      <c r="Z333" s="15"/>
      <c r="AA333" s="15"/>
      <c r="AB333" s="15"/>
      <c r="AC333" s="15"/>
      <c r="AD333" s="15"/>
      <c r="AE333" s="15"/>
      <c r="AT333" s="251" t="s">
        <v>149</v>
      </c>
      <c r="AU333" s="251" t="s">
        <v>86</v>
      </c>
      <c r="AV333" s="15" t="s">
        <v>147</v>
      </c>
      <c r="AW333" s="15" t="s">
        <v>37</v>
      </c>
      <c r="AX333" s="15" t="s">
        <v>84</v>
      </c>
      <c r="AY333" s="251" t="s">
        <v>140</v>
      </c>
    </row>
    <row r="334" s="12" customFormat="1" ht="20.88" customHeight="1">
      <c r="A334" s="12"/>
      <c r="B334" s="190"/>
      <c r="C334" s="191"/>
      <c r="D334" s="192" t="s">
        <v>75</v>
      </c>
      <c r="E334" s="204" t="s">
        <v>403</v>
      </c>
      <c r="F334" s="204" t="s">
        <v>429</v>
      </c>
      <c r="G334" s="191"/>
      <c r="H334" s="191"/>
      <c r="I334" s="194"/>
      <c r="J334" s="205">
        <f>BK334</f>
        <v>0</v>
      </c>
      <c r="K334" s="191"/>
      <c r="L334" s="196"/>
      <c r="M334" s="197"/>
      <c r="N334" s="198"/>
      <c r="O334" s="198"/>
      <c r="P334" s="199">
        <f>SUM(P335:P406)</f>
        <v>0</v>
      </c>
      <c r="Q334" s="198"/>
      <c r="R334" s="199">
        <f>SUM(R335:R406)</f>
        <v>12.329827</v>
      </c>
      <c r="S334" s="198"/>
      <c r="T334" s="200">
        <f>SUM(T335:T406)</f>
        <v>0</v>
      </c>
      <c r="U334" s="12"/>
      <c r="V334" s="12"/>
      <c r="W334" s="12"/>
      <c r="X334" s="12"/>
      <c r="Y334" s="12"/>
      <c r="Z334" s="12"/>
      <c r="AA334" s="12"/>
      <c r="AB334" s="12"/>
      <c r="AC334" s="12"/>
      <c r="AD334" s="12"/>
      <c r="AE334" s="12"/>
      <c r="AR334" s="201" t="s">
        <v>84</v>
      </c>
      <c r="AT334" s="202" t="s">
        <v>75</v>
      </c>
      <c r="AU334" s="202" t="s">
        <v>86</v>
      </c>
      <c r="AY334" s="201" t="s">
        <v>140</v>
      </c>
      <c r="BK334" s="203">
        <f>SUM(BK335:BK406)</f>
        <v>0</v>
      </c>
    </row>
    <row r="335" s="2" customFormat="1">
      <c r="A335" s="40"/>
      <c r="B335" s="41"/>
      <c r="C335" s="206" t="s">
        <v>430</v>
      </c>
      <c r="D335" s="206" t="s">
        <v>142</v>
      </c>
      <c r="E335" s="207" t="s">
        <v>431</v>
      </c>
      <c r="F335" s="208" t="s">
        <v>432</v>
      </c>
      <c r="G335" s="209" t="s">
        <v>411</v>
      </c>
      <c r="H335" s="210">
        <v>1952.4549999999999</v>
      </c>
      <c r="I335" s="211"/>
      <c r="J335" s="212">
        <f>ROUND(I335*H335,2)</f>
        <v>0</v>
      </c>
      <c r="K335" s="208" t="s">
        <v>146</v>
      </c>
      <c r="L335" s="46"/>
      <c r="M335" s="213" t="s">
        <v>31</v>
      </c>
      <c r="N335" s="214" t="s">
        <v>47</v>
      </c>
      <c r="O335" s="86"/>
      <c r="P335" s="215">
        <f>O335*H335</f>
        <v>0</v>
      </c>
      <c r="Q335" s="215">
        <v>0</v>
      </c>
      <c r="R335" s="215">
        <f>Q335*H335</f>
        <v>0</v>
      </c>
      <c r="S335" s="215">
        <v>0</v>
      </c>
      <c r="T335" s="216">
        <f>S335*H335</f>
        <v>0</v>
      </c>
      <c r="U335" s="40"/>
      <c r="V335" s="40"/>
      <c r="W335" s="40"/>
      <c r="X335" s="40"/>
      <c r="Y335" s="40"/>
      <c r="Z335" s="40"/>
      <c r="AA335" s="40"/>
      <c r="AB335" s="40"/>
      <c r="AC335" s="40"/>
      <c r="AD335" s="40"/>
      <c r="AE335" s="40"/>
      <c r="AR335" s="217" t="s">
        <v>147</v>
      </c>
      <c r="AT335" s="217" t="s">
        <v>142</v>
      </c>
      <c r="AU335" s="217" t="s">
        <v>263</v>
      </c>
      <c r="AY335" s="19" t="s">
        <v>140</v>
      </c>
      <c r="BE335" s="218">
        <f>IF(N335="základní",J335,0)</f>
        <v>0</v>
      </c>
      <c r="BF335" s="218">
        <f>IF(N335="snížená",J335,0)</f>
        <v>0</v>
      </c>
      <c r="BG335" s="218">
        <f>IF(N335="zákl. přenesená",J335,0)</f>
        <v>0</v>
      </c>
      <c r="BH335" s="218">
        <f>IF(N335="sníž. přenesená",J335,0)</f>
        <v>0</v>
      </c>
      <c r="BI335" s="218">
        <f>IF(N335="nulová",J335,0)</f>
        <v>0</v>
      </c>
      <c r="BJ335" s="19" t="s">
        <v>84</v>
      </c>
      <c r="BK335" s="218">
        <f>ROUND(I335*H335,2)</f>
        <v>0</v>
      </c>
      <c r="BL335" s="19" t="s">
        <v>147</v>
      </c>
      <c r="BM335" s="217" t="s">
        <v>433</v>
      </c>
    </row>
    <row r="336" s="2" customFormat="1">
      <c r="A336" s="40"/>
      <c r="B336" s="41"/>
      <c r="C336" s="206" t="s">
        <v>434</v>
      </c>
      <c r="D336" s="206" t="s">
        <v>142</v>
      </c>
      <c r="E336" s="207" t="s">
        <v>435</v>
      </c>
      <c r="F336" s="208" t="s">
        <v>436</v>
      </c>
      <c r="G336" s="209" t="s">
        <v>411</v>
      </c>
      <c r="H336" s="210">
        <v>1952.4549999999999</v>
      </c>
      <c r="I336" s="211"/>
      <c r="J336" s="212">
        <f>ROUND(I336*H336,2)</f>
        <v>0</v>
      </c>
      <c r="K336" s="208" t="s">
        <v>146</v>
      </c>
      <c r="L336" s="46"/>
      <c r="M336" s="213" t="s">
        <v>31</v>
      </c>
      <c r="N336" s="214" t="s">
        <v>47</v>
      </c>
      <c r="O336" s="86"/>
      <c r="P336" s="215">
        <f>O336*H336</f>
        <v>0</v>
      </c>
      <c r="Q336" s="215">
        <v>0</v>
      </c>
      <c r="R336" s="215">
        <f>Q336*H336</f>
        <v>0</v>
      </c>
      <c r="S336" s="215">
        <v>0</v>
      </c>
      <c r="T336" s="216">
        <f>S336*H336</f>
        <v>0</v>
      </c>
      <c r="U336" s="40"/>
      <c r="V336" s="40"/>
      <c r="W336" s="40"/>
      <c r="X336" s="40"/>
      <c r="Y336" s="40"/>
      <c r="Z336" s="40"/>
      <c r="AA336" s="40"/>
      <c r="AB336" s="40"/>
      <c r="AC336" s="40"/>
      <c r="AD336" s="40"/>
      <c r="AE336" s="40"/>
      <c r="AR336" s="217" t="s">
        <v>147</v>
      </c>
      <c r="AT336" s="217" t="s">
        <v>142</v>
      </c>
      <c r="AU336" s="217" t="s">
        <v>263</v>
      </c>
      <c r="AY336" s="19" t="s">
        <v>140</v>
      </c>
      <c r="BE336" s="218">
        <f>IF(N336="základní",J336,0)</f>
        <v>0</v>
      </c>
      <c r="BF336" s="218">
        <f>IF(N336="snížená",J336,0)</f>
        <v>0</v>
      </c>
      <c r="BG336" s="218">
        <f>IF(N336="zákl. přenesená",J336,0)</f>
        <v>0</v>
      </c>
      <c r="BH336" s="218">
        <f>IF(N336="sníž. přenesená",J336,0)</f>
        <v>0</v>
      </c>
      <c r="BI336" s="218">
        <f>IF(N336="nulová",J336,0)</f>
        <v>0</v>
      </c>
      <c r="BJ336" s="19" t="s">
        <v>84</v>
      </c>
      <c r="BK336" s="218">
        <f>ROUND(I336*H336,2)</f>
        <v>0</v>
      </c>
      <c r="BL336" s="19" t="s">
        <v>147</v>
      </c>
      <c r="BM336" s="217" t="s">
        <v>437</v>
      </c>
    </row>
    <row r="337" s="13" customFormat="1">
      <c r="A337" s="13"/>
      <c r="B337" s="219"/>
      <c r="C337" s="220"/>
      <c r="D337" s="221" t="s">
        <v>149</v>
      </c>
      <c r="E337" s="222" t="s">
        <v>31</v>
      </c>
      <c r="F337" s="223" t="s">
        <v>150</v>
      </c>
      <c r="G337" s="220"/>
      <c r="H337" s="222" t="s">
        <v>31</v>
      </c>
      <c r="I337" s="224"/>
      <c r="J337" s="220"/>
      <c r="K337" s="220"/>
      <c r="L337" s="225"/>
      <c r="M337" s="226"/>
      <c r="N337" s="227"/>
      <c r="O337" s="227"/>
      <c r="P337" s="227"/>
      <c r="Q337" s="227"/>
      <c r="R337" s="227"/>
      <c r="S337" s="227"/>
      <c r="T337" s="228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229" t="s">
        <v>149</v>
      </c>
      <c r="AU337" s="229" t="s">
        <v>263</v>
      </c>
      <c r="AV337" s="13" t="s">
        <v>84</v>
      </c>
      <c r="AW337" s="13" t="s">
        <v>37</v>
      </c>
      <c r="AX337" s="13" t="s">
        <v>76</v>
      </c>
      <c r="AY337" s="229" t="s">
        <v>140</v>
      </c>
    </row>
    <row r="338" s="14" customFormat="1">
      <c r="A338" s="14"/>
      <c r="B338" s="230"/>
      <c r="C338" s="231"/>
      <c r="D338" s="221" t="s">
        <v>149</v>
      </c>
      <c r="E338" s="232" t="s">
        <v>31</v>
      </c>
      <c r="F338" s="233" t="s">
        <v>438</v>
      </c>
      <c r="G338" s="231"/>
      <c r="H338" s="234">
        <v>12.5</v>
      </c>
      <c r="I338" s="235"/>
      <c r="J338" s="231"/>
      <c r="K338" s="231"/>
      <c r="L338" s="236"/>
      <c r="M338" s="237"/>
      <c r="N338" s="238"/>
      <c r="O338" s="238"/>
      <c r="P338" s="238"/>
      <c r="Q338" s="238"/>
      <c r="R338" s="238"/>
      <c r="S338" s="238"/>
      <c r="T338" s="239"/>
      <c r="U338" s="14"/>
      <c r="V338" s="14"/>
      <c r="W338" s="14"/>
      <c r="X338" s="14"/>
      <c r="Y338" s="14"/>
      <c r="Z338" s="14"/>
      <c r="AA338" s="14"/>
      <c r="AB338" s="14"/>
      <c r="AC338" s="14"/>
      <c r="AD338" s="14"/>
      <c r="AE338" s="14"/>
      <c r="AT338" s="240" t="s">
        <v>149</v>
      </c>
      <c r="AU338" s="240" t="s">
        <v>263</v>
      </c>
      <c r="AV338" s="14" t="s">
        <v>86</v>
      </c>
      <c r="AW338" s="14" t="s">
        <v>37</v>
      </c>
      <c r="AX338" s="14" t="s">
        <v>76</v>
      </c>
      <c r="AY338" s="240" t="s">
        <v>140</v>
      </c>
    </row>
    <row r="339" s="14" customFormat="1">
      <c r="A339" s="14"/>
      <c r="B339" s="230"/>
      <c r="C339" s="231"/>
      <c r="D339" s="221" t="s">
        <v>149</v>
      </c>
      <c r="E339" s="232" t="s">
        <v>31</v>
      </c>
      <c r="F339" s="233" t="s">
        <v>439</v>
      </c>
      <c r="G339" s="231"/>
      <c r="H339" s="234">
        <v>47.5</v>
      </c>
      <c r="I339" s="235"/>
      <c r="J339" s="231"/>
      <c r="K339" s="231"/>
      <c r="L339" s="236"/>
      <c r="M339" s="237"/>
      <c r="N339" s="238"/>
      <c r="O339" s="238"/>
      <c r="P339" s="238"/>
      <c r="Q339" s="238"/>
      <c r="R339" s="238"/>
      <c r="S339" s="238"/>
      <c r="T339" s="239"/>
      <c r="U339" s="14"/>
      <c r="V339" s="14"/>
      <c r="W339" s="14"/>
      <c r="X339" s="14"/>
      <c r="Y339" s="14"/>
      <c r="Z339" s="14"/>
      <c r="AA339" s="14"/>
      <c r="AB339" s="14"/>
      <c r="AC339" s="14"/>
      <c r="AD339" s="14"/>
      <c r="AE339" s="14"/>
      <c r="AT339" s="240" t="s">
        <v>149</v>
      </c>
      <c r="AU339" s="240" t="s">
        <v>263</v>
      </c>
      <c r="AV339" s="14" t="s">
        <v>86</v>
      </c>
      <c r="AW339" s="14" t="s">
        <v>37</v>
      </c>
      <c r="AX339" s="14" t="s">
        <v>76</v>
      </c>
      <c r="AY339" s="240" t="s">
        <v>140</v>
      </c>
    </row>
    <row r="340" s="14" customFormat="1">
      <c r="A340" s="14"/>
      <c r="B340" s="230"/>
      <c r="C340" s="231"/>
      <c r="D340" s="221" t="s">
        <v>149</v>
      </c>
      <c r="E340" s="232" t="s">
        <v>31</v>
      </c>
      <c r="F340" s="233" t="s">
        <v>440</v>
      </c>
      <c r="G340" s="231"/>
      <c r="H340" s="234">
        <v>25</v>
      </c>
      <c r="I340" s="235"/>
      <c r="J340" s="231"/>
      <c r="K340" s="231"/>
      <c r="L340" s="236"/>
      <c r="M340" s="237"/>
      <c r="N340" s="238"/>
      <c r="O340" s="238"/>
      <c r="P340" s="238"/>
      <c r="Q340" s="238"/>
      <c r="R340" s="238"/>
      <c r="S340" s="238"/>
      <c r="T340" s="239"/>
      <c r="U340" s="14"/>
      <c r="V340" s="14"/>
      <c r="W340" s="14"/>
      <c r="X340" s="14"/>
      <c r="Y340" s="14"/>
      <c r="Z340" s="14"/>
      <c r="AA340" s="14"/>
      <c r="AB340" s="14"/>
      <c r="AC340" s="14"/>
      <c r="AD340" s="14"/>
      <c r="AE340" s="14"/>
      <c r="AT340" s="240" t="s">
        <v>149</v>
      </c>
      <c r="AU340" s="240" t="s">
        <v>263</v>
      </c>
      <c r="AV340" s="14" t="s">
        <v>86</v>
      </c>
      <c r="AW340" s="14" t="s">
        <v>37</v>
      </c>
      <c r="AX340" s="14" t="s">
        <v>76</v>
      </c>
      <c r="AY340" s="240" t="s">
        <v>140</v>
      </c>
    </row>
    <row r="341" s="14" customFormat="1">
      <c r="A341" s="14"/>
      <c r="B341" s="230"/>
      <c r="C341" s="231"/>
      <c r="D341" s="221" t="s">
        <v>149</v>
      </c>
      <c r="E341" s="232" t="s">
        <v>31</v>
      </c>
      <c r="F341" s="233" t="s">
        <v>441</v>
      </c>
      <c r="G341" s="231"/>
      <c r="H341" s="234">
        <v>25</v>
      </c>
      <c r="I341" s="235"/>
      <c r="J341" s="231"/>
      <c r="K341" s="231"/>
      <c r="L341" s="236"/>
      <c r="M341" s="237"/>
      <c r="N341" s="238"/>
      <c r="O341" s="238"/>
      <c r="P341" s="238"/>
      <c r="Q341" s="238"/>
      <c r="R341" s="238"/>
      <c r="S341" s="238"/>
      <c r="T341" s="239"/>
      <c r="U341" s="14"/>
      <c r="V341" s="14"/>
      <c r="W341" s="14"/>
      <c r="X341" s="14"/>
      <c r="Y341" s="14"/>
      <c r="Z341" s="14"/>
      <c r="AA341" s="14"/>
      <c r="AB341" s="14"/>
      <c r="AC341" s="14"/>
      <c r="AD341" s="14"/>
      <c r="AE341" s="14"/>
      <c r="AT341" s="240" t="s">
        <v>149</v>
      </c>
      <c r="AU341" s="240" t="s">
        <v>263</v>
      </c>
      <c r="AV341" s="14" t="s">
        <v>86</v>
      </c>
      <c r="AW341" s="14" t="s">
        <v>37</v>
      </c>
      <c r="AX341" s="14" t="s">
        <v>76</v>
      </c>
      <c r="AY341" s="240" t="s">
        <v>140</v>
      </c>
    </row>
    <row r="342" s="14" customFormat="1">
      <c r="A342" s="14"/>
      <c r="B342" s="230"/>
      <c r="C342" s="231"/>
      <c r="D342" s="221" t="s">
        <v>149</v>
      </c>
      <c r="E342" s="232" t="s">
        <v>31</v>
      </c>
      <c r="F342" s="233" t="s">
        <v>442</v>
      </c>
      <c r="G342" s="231"/>
      <c r="H342" s="234">
        <v>32.5</v>
      </c>
      <c r="I342" s="235"/>
      <c r="J342" s="231"/>
      <c r="K342" s="231"/>
      <c r="L342" s="236"/>
      <c r="M342" s="237"/>
      <c r="N342" s="238"/>
      <c r="O342" s="238"/>
      <c r="P342" s="238"/>
      <c r="Q342" s="238"/>
      <c r="R342" s="238"/>
      <c r="S342" s="238"/>
      <c r="T342" s="239"/>
      <c r="U342" s="14"/>
      <c r="V342" s="14"/>
      <c r="W342" s="14"/>
      <c r="X342" s="14"/>
      <c r="Y342" s="14"/>
      <c r="Z342" s="14"/>
      <c r="AA342" s="14"/>
      <c r="AB342" s="14"/>
      <c r="AC342" s="14"/>
      <c r="AD342" s="14"/>
      <c r="AE342" s="14"/>
      <c r="AT342" s="240" t="s">
        <v>149</v>
      </c>
      <c r="AU342" s="240" t="s">
        <v>263</v>
      </c>
      <c r="AV342" s="14" t="s">
        <v>86</v>
      </c>
      <c r="AW342" s="14" t="s">
        <v>37</v>
      </c>
      <c r="AX342" s="14" t="s">
        <v>76</v>
      </c>
      <c r="AY342" s="240" t="s">
        <v>140</v>
      </c>
    </row>
    <row r="343" s="14" customFormat="1">
      <c r="A343" s="14"/>
      <c r="B343" s="230"/>
      <c r="C343" s="231"/>
      <c r="D343" s="221" t="s">
        <v>149</v>
      </c>
      <c r="E343" s="232" t="s">
        <v>31</v>
      </c>
      <c r="F343" s="233" t="s">
        <v>443</v>
      </c>
      <c r="G343" s="231"/>
      <c r="H343" s="234">
        <v>25</v>
      </c>
      <c r="I343" s="235"/>
      <c r="J343" s="231"/>
      <c r="K343" s="231"/>
      <c r="L343" s="236"/>
      <c r="M343" s="237"/>
      <c r="N343" s="238"/>
      <c r="O343" s="238"/>
      <c r="P343" s="238"/>
      <c r="Q343" s="238"/>
      <c r="R343" s="238"/>
      <c r="S343" s="238"/>
      <c r="T343" s="239"/>
      <c r="U343" s="14"/>
      <c r="V343" s="14"/>
      <c r="W343" s="14"/>
      <c r="X343" s="14"/>
      <c r="Y343" s="14"/>
      <c r="Z343" s="14"/>
      <c r="AA343" s="14"/>
      <c r="AB343" s="14"/>
      <c r="AC343" s="14"/>
      <c r="AD343" s="14"/>
      <c r="AE343" s="14"/>
      <c r="AT343" s="240" t="s">
        <v>149</v>
      </c>
      <c r="AU343" s="240" t="s">
        <v>263</v>
      </c>
      <c r="AV343" s="14" t="s">
        <v>86</v>
      </c>
      <c r="AW343" s="14" t="s">
        <v>37</v>
      </c>
      <c r="AX343" s="14" t="s">
        <v>76</v>
      </c>
      <c r="AY343" s="240" t="s">
        <v>140</v>
      </c>
    </row>
    <row r="344" s="14" customFormat="1">
      <c r="A344" s="14"/>
      <c r="B344" s="230"/>
      <c r="C344" s="231"/>
      <c r="D344" s="221" t="s">
        <v>149</v>
      </c>
      <c r="E344" s="232" t="s">
        <v>31</v>
      </c>
      <c r="F344" s="233" t="s">
        <v>444</v>
      </c>
      <c r="G344" s="231"/>
      <c r="H344" s="234">
        <v>25</v>
      </c>
      <c r="I344" s="235"/>
      <c r="J344" s="231"/>
      <c r="K344" s="231"/>
      <c r="L344" s="236"/>
      <c r="M344" s="237"/>
      <c r="N344" s="238"/>
      <c r="O344" s="238"/>
      <c r="P344" s="238"/>
      <c r="Q344" s="238"/>
      <c r="R344" s="238"/>
      <c r="S344" s="238"/>
      <c r="T344" s="239"/>
      <c r="U344" s="14"/>
      <c r="V344" s="14"/>
      <c r="W344" s="14"/>
      <c r="X344" s="14"/>
      <c r="Y344" s="14"/>
      <c r="Z344" s="14"/>
      <c r="AA344" s="14"/>
      <c r="AB344" s="14"/>
      <c r="AC344" s="14"/>
      <c r="AD344" s="14"/>
      <c r="AE344" s="14"/>
      <c r="AT344" s="240" t="s">
        <v>149</v>
      </c>
      <c r="AU344" s="240" t="s">
        <v>263</v>
      </c>
      <c r="AV344" s="14" t="s">
        <v>86</v>
      </c>
      <c r="AW344" s="14" t="s">
        <v>37</v>
      </c>
      <c r="AX344" s="14" t="s">
        <v>76</v>
      </c>
      <c r="AY344" s="240" t="s">
        <v>140</v>
      </c>
    </row>
    <row r="345" s="14" customFormat="1">
      <c r="A345" s="14"/>
      <c r="B345" s="230"/>
      <c r="C345" s="231"/>
      <c r="D345" s="221" t="s">
        <v>149</v>
      </c>
      <c r="E345" s="232" t="s">
        <v>31</v>
      </c>
      <c r="F345" s="233" t="s">
        <v>445</v>
      </c>
      <c r="G345" s="231"/>
      <c r="H345" s="234">
        <v>25</v>
      </c>
      <c r="I345" s="235"/>
      <c r="J345" s="231"/>
      <c r="K345" s="231"/>
      <c r="L345" s="236"/>
      <c r="M345" s="237"/>
      <c r="N345" s="238"/>
      <c r="O345" s="238"/>
      <c r="P345" s="238"/>
      <c r="Q345" s="238"/>
      <c r="R345" s="238"/>
      <c r="S345" s="238"/>
      <c r="T345" s="239"/>
      <c r="U345" s="14"/>
      <c r="V345" s="14"/>
      <c r="W345" s="14"/>
      <c r="X345" s="14"/>
      <c r="Y345" s="14"/>
      <c r="Z345" s="14"/>
      <c r="AA345" s="14"/>
      <c r="AB345" s="14"/>
      <c r="AC345" s="14"/>
      <c r="AD345" s="14"/>
      <c r="AE345" s="14"/>
      <c r="AT345" s="240" t="s">
        <v>149</v>
      </c>
      <c r="AU345" s="240" t="s">
        <v>263</v>
      </c>
      <c r="AV345" s="14" t="s">
        <v>86</v>
      </c>
      <c r="AW345" s="14" t="s">
        <v>37</v>
      </c>
      <c r="AX345" s="14" t="s">
        <v>76</v>
      </c>
      <c r="AY345" s="240" t="s">
        <v>140</v>
      </c>
    </row>
    <row r="346" s="14" customFormat="1">
      <c r="A346" s="14"/>
      <c r="B346" s="230"/>
      <c r="C346" s="231"/>
      <c r="D346" s="221" t="s">
        <v>149</v>
      </c>
      <c r="E346" s="232" t="s">
        <v>31</v>
      </c>
      <c r="F346" s="233" t="s">
        <v>446</v>
      </c>
      <c r="G346" s="231"/>
      <c r="H346" s="234">
        <v>25</v>
      </c>
      <c r="I346" s="235"/>
      <c r="J346" s="231"/>
      <c r="K346" s="231"/>
      <c r="L346" s="236"/>
      <c r="M346" s="237"/>
      <c r="N346" s="238"/>
      <c r="O346" s="238"/>
      <c r="P346" s="238"/>
      <c r="Q346" s="238"/>
      <c r="R346" s="238"/>
      <c r="S346" s="238"/>
      <c r="T346" s="239"/>
      <c r="U346" s="14"/>
      <c r="V346" s="14"/>
      <c r="W346" s="14"/>
      <c r="X346" s="14"/>
      <c r="Y346" s="14"/>
      <c r="Z346" s="14"/>
      <c r="AA346" s="14"/>
      <c r="AB346" s="14"/>
      <c r="AC346" s="14"/>
      <c r="AD346" s="14"/>
      <c r="AE346" s="14"/>
      <c r="AT346" s="240" t="s">
        <v>149</v>
      </c>
      <c r="AU346" s="240" t="s">
        <v>263</v>
      </c>
      <c r="AV346" s="14" t="s">
        <v>86</v>
      </c>
      <c r="AW346" s="14" t="s">
        <v>37</v>
      </c>
      <c r="AX346" s="14" t="s">
        <v>76</v>
      </c>
      <c r="AY346" s="240" t="s">
        <v>140</v>
      </c>
    </row>
    <row r="347" s="14" customFormat="1">
      <c r="A347" s="14"/>
      <c r="B347" s="230"/>
      <c r="C347" s="231"/>
      <c r="D347" s="221" t="s">
        <v>149</v>
      </c>
      <c r="E347" s="232" t="s">
        <v>31</v>
      </c>
      <c r="F347" s="233" t="s">
        <v>447</v>
      </c>
      <c r="G347" s="231"/>
      <c r="H347" s="234">
        <v>25</v>
      </c>
      <c r="I347" s="235"/>
      <c r="J347" s="231"/>
      <c r="K347" s="231"/>
      <c r="L347" s="236"/>
      <c r="M347" s="237"/>
      <c r="N347" s="238"/>
      <c r="O347" s="238"/>
      <c r="P347" s="238"/>
      <c r="Q347" s="238"/>
      <c r="R347" s="238"/>
      <c r="S347" s="238"/>
      <c r="T347" s="239"/>
      <c r="U347" s="14"/>
      <c r="V347" s="14"/>
      <c r="W347" s="14"/>
      <c r="X347" s="14"/>
      <c r="Y347" s="14"/>
      <c r="Z347" s="14"/>
      <c r="AA347" s="14"/>
      <c r="AB347" s="14"/>
      <c r="AC347" s="14"/>
      <c r="AD347" s="14"/>
      <c r="AE347" s="14"/>
      <c r="AT347" s="240" t="s">
        <v>149</v>
      </c>
      <c r="AU347" s="240" t="s">
        <v>263</v>
      </c>
      <c r="AV347" s="14" t="s">
        <v>86</v>
      </c>
      <c r="AW347" s="14" t="s">
        <v>37</v>
      </c>
      <c r="AX347" s="14" t="s">
        <v>76</v>
      </c>
      <c r="AY347" s="240" t="s">
        <v>140</v>
      </c>
    </row>
    <row r="348" s="14" customFormat="1">
      <c r="A348" s="14"/>
      <c r="B348" s="230"/>
      <c r="C348" s="231"/>
      <c r="D348" s="221" t="s">
        <v>149</v>
      </c>
      <c r="E348" s="232" t="s">
        <v>31</v>
      </c>
      <c r="F348" s="233" t="s">
        <v>448</v>
      </c>
      <c r="G348" s="231"/>
      <c r="H348" s="234">
        <v>27.5</v>
      </c>
      <c r="I348" s="235"/>
      <c r="J348" s="231"/>
      <c r="K348" s="231"/>
      <c r="L348" s="236"/>
      <c r="M348" s="237"/>
      <c r="N348" s="238"/>
      <c r="O348" s="238"/>
      <c r="P348" s="238"/>
      <c r="Q348" s="238"/>
      <c r="R348" s="238"/>
      <c r="S348" s="238"/>
      <c r="T348" s="239"/>
      <c r="U348" s="14"/>
      <c r="V348" s="14"/>
      <c r="W348" s="14"/>
      <c r="X348" s="14"/>
      <c r="Y348" s="14"/>
      <c r="Z348" s="14"/>
      <c r="AA348" s="14"/>
      <c r="AB348" s="14"/>
      <c r="AC348" s="14"/>
      <c r="AD348" s="14"/>
      <c r="AE348" s="14"/>
      <c r="AT348" s="240" t="s">
        <v>149</v>
      </c>
      <c r="AU348" s="240" t="s">
        <v>263</v>
      </c>
      <c r="AV348" s="14" t="s">
        <v>86</v>
      </c>
      <c r="AW348" s="14" t="s">
        <v>37</v>
      </c>
      <c r="AX348" s="14" t="s">
        <v>76</v>
      </c>
      <c r="AY348" s="240" t="s">
        <v>140</v>
      </c>
    </row>
    <row r="349" s="14" customFormat="1">
      <c r="A349" s="14"/>
      <c r="B349" s="230"/>
      <c r="C349" s="231"/>
      <c r="D349" s="221" t="s">
        <v>149</v>
      </c>
      <c r="E349" s="232" t="s">
        <v>31</v>
      </c>
      <c r="F349" s="233" t="s">
        <v>449</v>
      </c>
      <c r="G349" s="231"/>
      <c r="H349" s="234">
        <v>25</v>
      </c>
      <c r="I349" s="235"/>
      <c r="J349" s="231"/>
      <c r="K349" s="231"/>
      <c r="L349" s="236"/>
      <c r="M349" s="237"/>
      <c r="N349" s="238"/>
      <c r="O349" s="238"/>
      <c r="P349" s="238"/>
      <c r="Q349" s="238"/>
      <c r="R349" s="238"/>
      <c r="S349" s="238"/>
      <c r="T349" s="239"/>
      <c r="U349" s="14"/>
      <c r="V349" s="14"/>
      <c r="W349" s="14"/>
      <c r="X349" s="14"/>
      <c r="Y349" s="14"/>
      <c r="Z349" s="14"/>
      <c r="AA349" s="14"/>
      <c r="AB349" s="14"/>
      <c r="AC349" s="14"/>
      <c r="AD349" s="14"/>
      <c r="AE349" s="14"/>
      <c r="AT349" s="240" t="s">
        <v>149</v>
      </c>
      <c r="AU349" s="240" t="s">
        <v>263</v>
      </c>
      <c r="AV349" s="14" t="s">
        <v>86</v>
      </c>
      <c r="AW349" s="14" t="s">
        <v>37</v>
      </c>
      <c r="AX349" s="14" t="s">
        <v>76</v>
      </c>
      <c r="AY349" s="240" t="s">
        <v>140</v>
      </c>
    </row>
    <row r="350" s="14" customFormat="1">
      <c r="A350" s="14"/>
      <c r="B350" s="230"/>
      <c r="C350" s="231"/>
      <c r="D350" s="221" t="s">
        <v>149</v>
      </c>
      <c r="E350" s="232" t="s">
        <v>31</v>
      </c>
      <c r="F350" s="233" t="s">
        <v>450</v>
      </c>
      <c r="G350" s="231"/>
      <c r="H350" s="234">
        <v>25</v>
      </c>
      <c r="I350" s="235"/>
      <c r="J350" s="231"/>
      <c r="K350" s="231"/>
      <c r="L350" s="236"/>
      <c r="M350" s="237"/>
      <c r="N350" s="238"/>
      <c r="O350" s="238"/>
      <c r="P350" s="238"/>
      <c r="Q350" s="238"/>
      <c r="R350" s="238"/>
      <c r="S350" s="238"/>
      <c r="T350" s="239"/>
      <c r="U350" s="14"/>
      <c r="V350" s="14"/>
      <c r="W350" s="14"/>
      <c r="X350" s="14"/>
      <c r="Y350" s="14"/>
      <c r="Z350" s="14"/>
      <c r="AA350" s="14"/>
      <c r="AB350" s="14"/>
      <c r="AC350" s="14"/>
      <c r="AD350" s="14"/>
      <c r="AE350" s="14"/>
      <c r="AT350" s="240" t="s">
        <v>149</v>
      </c>
      <c r="AU350" s="240" t="s">
        <v>263</v>
      </c>
      <c r="AV350" s="14" t="s">
        <v>86</v>
      </c>
      <c r="AW350" s="14" t="s">
        <v>37</v>
      </c>
      <c r="AX350" s="14" t="s">
        <v>76</v>
      </c>
      <c r="AY350" s="240" t="s">
        <v>140</v>
      </c>
    </row>
    <row r="351" s="14" customFormat="1">
      <c r="A351" s="14"/>
      <c r="B351" s="230"/>
      <c r="C351" s="231"/>
      <c r="D351" s="221" t="s">
        <v>149</v>
      </c>
      <c r="E351" s="232" t="s">
        <v>31</v>
      </c>
      <c r="F351" s="233" t="s">
        <v>451</v>
      </c>
      <c r="G351" s="231"/>
      <c r="H351" s="234">
        <v>112.5</v>
      </c>
      <c r="I351" s="235"/>
      <c r="J351" s="231"/>
      <c r="K351" s="231"/>
      <c r="L351" s="236"/>
      <c r="M351" s="237"/>
      <c r="N351" s="238"/>
      <c r="O351" s="238"/>
      <c r="P351" s="238"/>
      <c r="Q351" s="238"/>
      <c r="R351" s="238"/>
      <c r="S351" s="238"/>
      <c r="T351" s="239"/>
      <c r="U351" s="14"/>
      <c r="V351" s="14"/>
      <c r="W351" s="14"/>
      <c r="X351" s="14"/>
      <c r="Y351" s="14"/>
      <c r="Z351" s="14"/>
      <c r="AA351" s="14"/>
      <c r="AB351" s="14"/>
      <c r="AC351" s="14"/>
      <c r="AD351" s="14"/>
      <c r="AE351" s="14"/>
      <c r="AT351" s="240" t="s">
        <v>149</v>
      </c>
      <c r="AU351" s="240" t="s">
        <v>263</v>
      </c>
      <c r="AV351" s="14" t="s">
        <v>86</v>
      </c>
      <c r="AW351" s="14" t="s">
        <v>37</v>
      </c>
      <c r="AX351" s="14" t="s">
        <v>76</v>
      </c>
      <c r="AY351" s="240" t="s">
        <v>140</v>
      </c>
    </row>
    <row r="352" s="14" customFormat="1">
      <c r="A352" s="14"/>
      <c r="B352" s="230"/>
      <c r="C352" s="231"/>
      <c r="D352" s="221" t="s">
        <v>149</v>
      </c>
      <c r="E352" s="232" t="s">
        <v>31</v>
      </c>
      <c r="F352" s="233" t="s">
        <v>452</v>
      </c>
      <c r="G352" s="231"/>
      <c r="H352" s="234">
        <v>25</v>
      </c>
      <c r="I352" s="235"/>
      <c r="J352" s="231"/>
      <c r="K352" s="231"/>
      <c r="L352" s="236"/>
      <c r="M352" s="237"/>
      <c r="N352" s="238"/>
      <c r="O352" s="238"/>
      <c r="P352" s="238"/>
      <c r="Q352" s="238"/>
      <c r="R352" s="238"/>
      <c r="S352" s="238"/>
      <c r="T352" s="239"/>
      <c r="U352" s="14"/>
      <c r="V352" s="14"/>
      <c r="W352" s="14"/>
      <c r="X352" s="14"/>
      <c r="Y352" s="14"/>
      <c r="Z352" s="14"/>
      <c r="AA352" s="14"/>
      <c r="AB352" s="14"/>
      <c r="AC352" s="14"/>
      <c r="AD352" s="14"/>
      <c r="AE352" s="14"/>
      <c r="AT352" s="240" t="s">
        <v>149</v>
      </c>
      <c r="AU352" s="240" t="s">
        <v>263</v>
      </c>
      <c r="AV352" s="14" t="s">
        <v>86</v>
      </c>
      <c r="AW352" s="14" t="s">
        <v>37</v>
      </c>
      <c r="AX352" s="14" t="s">
        <v>76</v>
      </c>
      <c r="AY352" s="240" t="s">
        <v>140</v>
      </c>
    </row>
    <row r="353" s="14" customFormat="1">
      <c r="A353" s="14"/>
      <c r="B353" s="230"/>
      <c r="C353" s="231"/>
      <c r="D353" s="221" t="s">
        <v>149</v>
      </c>
      <c r="E353" s="232" t="s">
        <v>31</v>
      </c>
      <c r="F353" s="233" t="s">
        <v>453</v>
      </c>
      <c r="G353" s="231"/>
      <c r="H353" s="234">
        <v>25</v>
      </c>
      <c r="I353" s="235"/>
      <c r="J353" s="231"/>
      <c r="K353" s="231"/>
      <c r="L353" s="236"/>
      <c r="M353" s="237"/>
      <c r="N353" s="238"/>
      <c r="O353" s="238"/>
      <c r="P353" s="238"/>
      <c r="Q353" s="238"/>
      <c r="R353" s="238"/>
      <c r="S353" s="238"/>
      <c r="T353" s="239"/>
      <c r="U353" s="14"/>
      <c r="V353" s="14"/>
      <c r="W353" s="14"/>
      <c r="X353" s="14"/>
      <c r="Y353" s="14"/>
      <c r="Z353" s="14"/>
      <c r="AA353" s="14"/>
      <c r="AB353" s="14"/>
      <c r="AC353" s="14"/>
      <c r="AD353" s="14"/>
      <c r="AE353" s="14"/>
      <c r="AT353" s="240" t="s">
        <v>149</v>
      </c>
      <c r="AU353" s="240" t="s">
        <v>263</v>
      </c>
      <c r="AV353" s="14" t="s">
        <v>86</v>
      </c>
      <c r="AW353" s="14" t="s">
        <v>37</v>
      </c>
      <c r="AX353" s="14" t="s">
        <v>76</v>
      </c>
      <c r="AY353" s="240" t="s">
        <v>140</v>
      </c>
    </row>
    <row r="354" s="14" customFormat="1">
      <c r="A354" s="14"/>
      <c r="B354" s="230"/>
      <c r="C354" s="231"/>
      <c r="D354" s="221" t="s">
        <v>149</v>
      </c>
      <c r="E354" s="232" t="s">
        <v>31</v>
      </c>
      <c r="F354" s="233" t="s">
        <v>454</v>
      </c>
      <c r="G354" s="231"/>
      <c r="H354" s="234">
        <v>25</v>
      </c>
      <c r="I354" s="235"/>
      <c r="J354" s="231"/>
      <c r="K354" s="231"/>
      <c r="L354" s="236"/>
      <c r="M354" s="237"/>
      <c r="N354" s="238"/>
      <c r="O354" s="238"/>
      <c r="P354" s="238"/>
      <c r="Q354" s="238"/>
      <c r="R354" s="238"/>
      <c r="S354" s="238"/>
      <c r="T354" s="239"/>
      <c r="U354" s="14"/>
      <c r="V354" s="14"/>
      <c r="W354" s="14"/>
      <c r="X354" s="14"/>
      <c r="Y354" s="14"/>
      <c r="Z354" s="14"/>
      <c r="AA354" s="14"/>
      <c r="AB354" s="14"/>
      <c r="AC354" s="14"/>
      <c r="AD354" s="14"/>
      <c r="AE354" s="14"/>
      <c r="AT354" s="240" t="s">
        <v>149</v>
      </c>
      <c r="AU354" s="240" t="s">
        <v>263</v>
      </c>
      <c r="AV354" s="14" t="s">
        <v>86</v>
      </c>
      <c r="AW354" s="14" t="s">
        <v>37</v>
      </c>
      <c r="AX354" s="14" t="s">
        <v>76</v>
      </c>
      <c r="AY354" s="240" t="s">
        <v>140</v>
      </c>
    </row>
    <row r="355" s="14" customFormat="1">
      <c r="A355" s="14"/>
      <c r="B355" s="230"/>
      <c r="C355" s="231"/>
      <c r="D355" s="221" t="s">
        <v>149</v>
      </c>
      <c r="E355" s="232" t="s">
        <v>31</v>
      </c>
      <c r="F355" s="233" t="s">
        <v>455</v>
      </c>
      <c r="G355" s="231"/>
      <c r="H355" s="234">
        <v>110</v>
      </c>
      <c r="I355" s="235"/>
      <c r="J355" s="231"/>
      <c r="K355" s="231"/>
      <c r="L355" s="236"/>
      <c r="M355" s="237"/>
      <c r="N355" s="238"/>
      <c r="O355" s="238"/>
      <c r="P355" s="238"/>
      <c r="Q355" s="238"/>
      <c r="R355" s="238"/>
      <c r="S355" s="238"/>
      <c r="T355" s="239"/>
      <c r="U355" s="14"/>
      <c r="V355" s="14"/>
      <c r="W355" s="14"/>
      <c r="X355" s="14"/>
      <c r="Y355" s="14"/>
      <c r="Z355" s="14"/>
      <c r="AA355" s="14"/>
      <c r="AB355" s="14"/>
      <c r="AC355" s="14"/>
      <c r="AD355" s="14"/>
      <c r="AE355" s="14"/>
      <c r="AT355" s="240" t="s">
        <v>149</v>
      </c>
      <c r="AU355" s="240" t="s">
        <v>263</v>
      </c>
      <c r="AV355" s="14" t="s">
        <v>86</v>
      </c>
      <c r="AW355" s="14" t="s">
        <v>37</v>
      </c>
      <c r="AX355" s="14" t="s">
        <v>76</v>
      </c>
      <c r="AY355" s="240" t="s">
        <v>140</v>
      </c>
    </row>
    <row r="356" s="14" customFormat="1">
      <c r="A356" s="14"/>
      <c r="B356" s="230"/>
      <c r="C356" s="231"/>
      <c r="D356" s="221" t="s">
        <v>149</v>
      </c>
      <c r="E356" s="232" t="s">
        <v>31</v>
      </c>
      <c r="F356" s="233" t="s">
        <v>456</v>
      </c>
      <c r="G356" s="231"/>
      <c r="H356" s="234">
        <v>25</v>
      </c>
      <c r="I356" s="235"/>
      <c r="J356" s="231"/>
      <c r="K356" s="231"/>
      <c r="L356" s="236"/>
      <c r="M356" s="237"/>
      <c r="N356" s="238"/>
      <c r="O356" s="238"/>
      <c r="P356" s="238"/>
      <c r="Q356" s="238"/>
      <c r="R356" s="238"/>
      <c r="S356" s="238"/>
      <c r="T356" s="239"/>
      <c r="U356" s="14"/>
      <c r="V356" s="14"/>
      <c r="W356" s="14"/>
      <c r="X356" s="14"/>
      <c r="Y356" s="14"/>
      <c r="Z356" s="14"/>
      <c r="AA356" s="14"/>
      <c r="AB356" s="14"/>
      <c r="AC356" s="14"/>
      <c r="AD356" s="14"/>
      <c r="AE356" s="14"/>
      <c r="AT356" s="240" t="s">
        <v>149</v>
      </c>
      <c r="AU356" s="240" t="s">
        <v>263</v>
      </c>
      <c r="AV356" s="14" t="s">
        <v>86</v>
      </c>
      <c r="AW356" s="14" t="s">
        <v>37</v>
      </c>
      <c r="AX356" s="14" t="s">
        <v>76</v>
      </c>
      <c r="AY356" s="240" t="s">
        <v>140</v>
      </c>
    </row>
    <row r="357" s="14" customFormat="1">
      <c r="A357" s="14"/>
      <c r="B357" s="230"/>
      <c r="C357" s="231"/>
      <c r="D357" s="221" t="s">
        <v>149</v>
      </c>
      <c r="E357" s="232" t="s">
        <v>31</v>
      </c>
      <c r="F357" s="233" t="s">
        <v>457</v>
      </c>
      <c r="G357" s="231"/>
      <c r="H357" s="234">
        <v>25</v>
      </c>
      <c r="I357" s="235"/>
      <c r="J357" s="231"/>
      <c r="K357" s="231"/>
      <c r="L357" s="236"/>
      <c r="M357" s="237"/>
      <c r="N357" s="238"/>
      <c r="O357" s="238"/>
      <c r="P357" s="238"/>
      <c r="Q357" s="238"/>
      <c r="R357" s="238"/>
      <c r="S357" s="238"/>
      <c r="T357" s="239"/>
      <c r="U357" s="14"/>
      <c r="V357" s="14"/>
      <c r="W357" s="14"/>
      <c r="X357" s="14"/>
      <c r="Y357" s="14"/>
      <c r="Z357" s="14"/>
      <c r="AA357" s="14"/>
      <c r="AB357" s="14"/>
      <c r="AC357" s="14"/>
      <c r="AD357" s="14"/>
      <c r="AE357" s="14"/>
      <c r="AT357" s="240" t="s">
        <v>149</v>
      </c>
      <c r="AU357" s="240" t="s">
        <v>263</v>
      </c>
      <c r="AV357" s="14" t="s">
        <v>86</v>
      </c>
      <c r="AW357" s="14" t="s">
        <v>37</v>
      </c>
      <c r="AX357" s="14" t="s">
        <v>76</v>
      </c>
      <c r="AY357" s="240" t="s">
        <v>140</v>
      </c>
    </row>
    <row r="358" s="14" customFormat="1">
      <c r="A358" s="14"/>
      <c r="B358" s="230"/>
      <c r="C358" s="231"/>
      <c r="D358" s="221" t="s">
        <v>149</v>
      </c>
      <c r="E358" s="232" t="s">
        <v>31</v>
      </c>
      <c r="F358" s="233" t="s">
        <v>458</v>
      </c>
      <c r="G358" s="231"/>
      <c r="H358" s="234">
        <v>25</v>
      </c>
      <c r="I358" s="235"/>
      <c r="J358" s="231"/>
      <c r="K358" s="231"/>
      <c r="L358" s="236"/>
      <c r="M358" s="237"/>
      <c r="N358" s="238"/>
      <c r="O358" s="238"/>
      <c r="P358" s="238"/>
      <c r="Q358" s="238"/>
      <c r="R358" s="238"/>
      <c r="S358" s="238"/>
      <c r="T358" s="239"/>
      <c r="U358" s="14"/>
      <c r="V358" s="14"/>
      <c r="W358" s="14"/>
      <c r="X358" s="14"/>
      <c r="Y358" s="14"/>
      <c r="Z358" s="14"/>
      <c r="AA358" s="14"/>
      <c r="AB358" s="14"/>
      <c r="AC358" s="14"/>
      <c r="AD358" s="14"/>
      <c r="AE358" s="14"/>
      <c r="AT358" s="240" t="s">
        <v>149</v>
      </c>
      <c r="AU358" s="240" t="s">
        <v>263</v>
      </c>
      <c r="AV358" s="14" t="s">
        <v>86</v>
      </c>
      <c r="AW358" s="14" t="s">
        <v>37</v>
      </c>
      <c r="AX358" s="14" t="s">
        <v>76</v>
      </c>
      <c r="AY358" s="240" t="s">
        <v>140</v>
      </c>
    </row>
    <row r="359" s="14" customFormat="1">
      <c r="A359" s="14"/>
      <c r="B359" s="230"/>
      <c r="C359" s="231"/>
      <c r="D359" s="221" t="s">
        <v>149</v>
      </c>
      <c r="E359" s="232" t="s">
        <v>31</v>
      </c>
      <c r="F359" s="233" t="s">
        <v>459</v>
      </c>
      <c r="G359" s="231"/>
      <c r="H359" s="234">
        <v>25</v>
      </c>
      <c r="I359" s="235"/>
      <c r="J359" s="231"/>
      <c r="K359" s="231"/>
      <c r="L359" s="236"/>
      <c r="M359" s="237"/>
      <c r="N359" s="238"/>
      <c r="O359" s="238"/>
      <c r="P359" s="238"/>
      <c r="Q359" s="238"/>
      <c r="R359" s="238"/>
      <c r="S359" s="238"/>
      <c r="T359" s="239"/>
      <c r="U359" s="14"/>
      <c r="V359" s="14"/>
      <c r="W359" s="14"/>
      <c r="X359" s="14"/>
      <c r="Y359" s="14"/>
      <c r="Z359" s="14"/>
      <c r="AA359" s="14"/>
      <c r="AB359" s="14"/>
      <c r="AC359" s="14"/>
      <c r="AD359" s="14"/>
      <c r="AE359" s="14"/>
      <c r="AT359" s="240" t="s">
        <v>149</v>
      </c>
      <c r="AU359" s="240" t="s">
        <v>263</v>
      </c>
      <c r="AV359" s="14" t="s">
        <v>86</v>
      </c>
      <c r="AW359" s="14" t="s">
        <v>37</v>
      </c>
      <c r="AX359" s="14" t="s">
        <v>76</v>
      </c>
      <c r="AY359" s="240" t="s">
        <v>140</v>
      </c>
    </row>
    <row r="360" s="14" customFormat="1">
      <c r="A360" s="14"/>
      <c r="B360" s="230"/>
      <c r="C360" s="231"/>
      <c r="D360" s="221" t="s">
        <v>149</v>
      </c>
      <c r="E360" s="232" t="s">
        <v>31</v>
      </c>
      <c r="F360" s="233" t="s">
        <v>460</v>
      </c>
      <c r="G360" s="231"/>
      <c r="H360" s="234">
        <v>27.5</v>
      </c>
      <c r="I360" s="235"/>
      <c r="J360" s="231"/>
      <c r="K360" s="231"/>
      <c r="L360" s="236"/>
      <c r="M360" s="237"/>
      <c r="N360" s="238"/>
      <c r="O360" s="238"/>
      <c r="P360" s="238"/>
      <c r="Q360" s="238"/>
      <c r="R360" s="238"/>
      <c r="S360" s="238"/>
      <c r="T360" s="239"/>
      <c r="U360" s="14"/>
      <c r="V360" s="14"/>
      <c r="W360" s="14"/>
      <c r="X360" s="14"/>
      <c r="Y360" s="14"/>
      <c r="Z360" s="14"/>
      <c r="AA360" s="14"/>
      <c r="AB360" s="14"/>
      <c r="AC360" s="14"/>
      <c r="AD360" s="14"/>
      <c r="AE360" s="14"/>
      <c r="AT360" s="240" t="s">
        <v>149</v>
      </c>
      <c r="AU360" s="240" t="s">
        <v>263</v>
      </c>
      <c r="AV360" s="14" t="s">
        <v>86</v>
      </c>
      <c r="AW360" s="14" t="s">
        <v>37</v>
      </c>
      <c r="AX360" s="14" t="s">
        <v>76</v>
      </c>
      <c r="AY360" s="240" t="s">
        <v>140</v>
      </c>
    </row>
    <row r="361" s="14" customFormat="1">
      <c r="A361" s="14"/>
      <c r="B361" s="230"/>
      <c r="C361" s="231"/>
      <c r="D361" s="221" t="s">
        <v>149</v>
      </c>
      <c r="E361" s="232" t="s">
        <v>31</v>
      </c>
      <c r="F361" s="233" t="s">
        <v>461</v>
      </c>
      <c r="G361" s="231"/>
      <c r="H361" s="234">
        <v>70.5</v>
      </c>
      <c r="I361" s="235"/>
      <c r="J361" s="231"/>
      <c r="K361" s="231"/>
      <c r="L361" s="236"/>
      <c r="M361" s="237"/>
      <c r="N361" s="238"/>
      <c r="O361" s="238"/>
      <c r="P361" s="238"/>
      <c r="Q361" s="238"/>
      <c r="R361" s="238"/>
      <c r="S361" s="238"/>
      <c r="T361" s="239"/>
      <c r="U361" s="14"/>
      <c r="V361" s="14"/>
      <c r="W361" s="14"/>
      <c r="X361" s="14"/>
      <c r="Y361" s="14"/>
      <c r="Z361" s="14"/>
      <c r="AA361" s="14"/>
      <c r="AB361" s="14"/>
      <c r="AC361" s="14"/>
      <c r="AD361" s="14"/>
      <c r="AE361" s="14"/>
      <c r="AT361" s="240" t="s">
        <v>149</v>
      </c>
      <c r="AU361" s="240" t="s">
        <v>263</v>
      </c>
      <c r="AV361" s="14" t="s">
        <v>86</v>
      </c>
      <c r="AW361" s="14" t="s">
        <v>37</v>
      </c>
      <c r="AX361" s="14" t="s">
        <v>76</v>
      </c>
      <c r="AY361" s="240" t="s">
        <v>140</v>
      </c>
    </row>
    <row r="362" s="14" customFormat="1">
      <c r="A362" s="14"/>
      <c r="B362" s="230"/>
      <c r="C362" s="231"/>
      <c r="D362" s="221" t="s">
        <v>149</v>
      </c>
      <c r="E362" s="232" t="s">
        <v>31</v>
      </c>
      <c r="F362" s="233" t="s">
        <v>462</v>
      </c>
      <c r="G362" s="231"/>
      <c r="H362" s="234">
        <v>81</v>
      </c>
      <c r="I362" s="235"/>
      <c r="J362" s="231"/>
      <c r="K362" s="231"/>
      <c r="L362" s="236"/>
      <c r="M362" s="237"/>
      <c r="N362" s="238"/>
      <c r="O362" s="238"/>
      <c r="P362" s="238"/>
      <c r="Q362" s="238"/>
      <c r="R362" s="238"/>
      <c r="S362" s="238"/>
      <c r="T362" s="239"/>
      <c r="U362" s="14"/>
      <c r="V362" s="14"/>
      <c r="W362" s="14"/>
      <c r="X362" s="14"/>
      <c r="Y362" s="14"/>
      <c r="Z362" s="14"/>
      <c r="AA362" s="14"/>
      <c r="AB362" s="14"/>
      <c r="AC362" s="14"/>
      <c r="AD362" s="14"/>
      <c r="AE362" s="14"/>
      <c r="AT362" s="240" t="s">
        <v>149</v>
      </c>
      <c r="AU362" s="240" t="s">
        <v>263</v>
      </c>
      <c r="AV362" s="14" t="s">
        <v>86</v>
      </c>
      <c r="AW362" s="14" t="s">
        <v>37</v>
      </c>
      <c r="AX362" s="14" t="s">
        <v>76</v>
      </c>
      <c r="AY362" s="240" t="s">
        <v>140</v>
      </c>
    </row>
    <row r="363" s="14" customFormat="1">
      <c r="A363" s="14"/>
      <c r="B363" s="230"/>
      <c r="C363" s="231"/>
      <c r="D363" s="221" t="s">
        <v>149</v>
      </c>
      <c r="E363" s="232" t="s">
        <v>31</v>
      </c>
      <c r="F363" s="233" t="s">
        <v>463</v>
      </c>
      <c r="G363" s="231"/>
      <c r="H363" s="234">
        <v>40.799999999999997</v>
      </c>
      <c r="I363" s="235"/>
      <c r="J363" s="231"/>
      <c r="K363" s="231"/>
      <c r="L363" s="236"/>
      <c r="M363" s="237"/>
      <c r="N363" s="238"/>
      <c r="O363" s="238"/>
      <c r="P363" s="238"/>
      <c r="Q363" s="238"/>
      <c r="R363" s="238"/>
      <c r="S363" s="238"/>
      <c r="T363" s="239"/>
      <c r="U363" s="14"/>
      <c r="V363" s="14"/>
      <c r="W363" s="14"/>
      <c r="X363" s="14"/>
      <c r="Y363" s="14"/>
      <c r="Z363" s="14"/>
      <c r="AA363" s="14"/>
      <c r="AB363" s="14"/>
      <c r="AC363" s="14"/>
      <c r="AD363" s="14"/>
      <c r="AE363" s="14"/>
      <c r="AT363" s="240" t="s">
        <v>149</v>
      </c>
      <c r="AU363" s="240" t="s">
        <v>263</v>
      </c>
      <c r="AV363" s="14" t="s">
        <v>86</v>
      </c>
      <c r="AW363" s="14" t="s">
        <v>37</v>
      </c>
      <c r="AX363" s="14" t="s">
        <v>76</v>
      </c>
      <c r="AY363" s="240" t="s">
        <v>140</v>
      </c>
    </row>
    <row r="364" s="14" customFormat="1">
      <c r="A364" s="14"/>
      <c r="B364" s="230"/>
      <c r="C364" s="231"/>
      <c r="D364" s="221" t="s">
        <v>149</v>
      </c>
      <c r="E364" s="232" t="s">
        <v>31</v>
      </c>
      <c r="F364" s="233" t="s">
        <v>464</v>
      </c>
      <c r="G364" s="231"/>
      <c r="H364" s="234">
        <v>29.5</v>
      </c>
      <c r="I364" s="235"/>
      <c r="J364" s="231"/>
      <c r="K364" s="231"/>
      <c r="L364" s="236"/>
      <c r="M364" s="237"/>
      <c r="N364" s="238"/>
      <c r="O364" s="238"/>
      <c r="P364" s="238"/>
      <c r="Q364" s="238"/>
      <c r="R364" s="238"/>
      <c r="S364" s="238"/>
      <c r="T364" s="239"/>
      <c r="U364" s="14"/>
      <c r="V364" s="14"/>
      <c r="W364" s="14"/>
      <c r="X364" s="14"/>
      <c r="Y364" s="14"/>
      <c r="Z364" s="14"/>
      <c r="AA364" s="14"/>
      <c r="AB364" s="14"/>
      <c r="AC364" s="14"/>
      <c r="AD364" s="14"/>
      <c r="AE364" s="14"/>
      <c r="AT364" s="240" t="s">
        <v>149</v>
      </c>
      <c r="AU364" s="240" t="s">
        <v>263</v>
      </c>
      <c r="AV364" s="14" t="s">
        <v>86</v>
      </c>
      <c r="AW364" s="14" t="s">
        <v>37</v>
      </c>
      <c r="AX364" s="14" t="s">
        <v>76</v>
      </c>
      <c r="AY364" s="240" t="s">
        <v>140</v>
      </c>
    </row>
    <row r="365" s="14" customFormat="1">
      <c r="A365" s="14"/>
      <c r="B365" s="230"/>
      <c r="C365" s="231"/>
      <c r="D365" s="221" t="s">
        <v>149</v>
      </c>
      <c r="E365" s="232" t="s">
        <v>31</v>
      </c>
      <c r="F365" s="233" t="s">
        <v>465</v>
      </c>
      <c r="G365" s="231"/>
      <c r="H365" s="234">
        <v>27.5</v>
      </c>
      <c r="I365" s="235"/>
      <c r="J365" s="231"/>
      <c r="K365" s="231"/>
      <c r="L365" s="236"/>
      <c r="M365" s="237"/>
      <c r="N365" s="238"/>
      <c r="O365" s="238"/>
      <c r="P365" s="238"/>
      <c r="Q365" s="238"/>
      <c r="R365" s="238"/>
      <c r="S365" s="238"/>
      <c r="T365" s="239"/>
      <c r="U365" s="14"/>
      <c r="V365" s="14"/>
      <c r="W365" s="14"/>
      <c r="X365" s="14"/>
      <c r="Y365" s="14"/>
      <c r="Z365" s="14"/>
      <c r="AA365" s="14"/>
      <c r="AB365" s="14"/>
      <c r="AC365" s="14"/>
      <c r="AD365" s="14"/>
      <c r="AE365" s="14"/>
      <c r="AT365" s="240" t="s">
        <v>149</v>
      </c>
      <c r="AU365" s="240" t="s">
        <v>263</v>
      </c>
      <c r="AV365" s="14" t="s">
        <v>86</v>
      </c>
      <c r="AW365" s="14" t="s">
        <v>37</v>
      </c>
      <c r="AX365" s="14" t="s">
        <v>76</v>
      </c>
      <c r="AY365" s="240" t="s">
        <v>140</v>
      </c>
    </row>
    <row r="366" s="14" customFormat="1">
      <c r="A366" s="14"/>
      <c r="B366" s="230"/>
      <c r="C366" s="231"/>
      <c r="D366" s="221" t="s">
        <v>149</v>
      </c>
      <c r="E366" s="232" t="s">
        <v>31</v>
      </c>
      <c r="F366" s="233" t="s">
        <v>466</v>
      </c>
      <c r="G366" s="231"/>
      <c r="H366" s="234">
        <v>25</v>
      </c>
      <c r="I366" s="235"/>
      <c r="J366" s="231"/>
      <c r="K366" s="231"/>
      <c r="L366" s="236"/>
      <c r="M366" s="237"/>
      <c r="N366" s="238"/>
      <c r="O366" s="238"/>
      <c r="P366" s="238"/>
      <c r="Q366" s="238"/>
      <c r="R366" s="238"/>
      <c r="S366" s="238"/>
      <c r="T366" s="239"/>
      <c r="U366" s="14"/>
      <c r="V366" s="14"/>
      <c r="W366" s="14"/>
      <c r="X366" s="14"/>
      <c r="Y366" s="14"/>
      <c r="Z366" s="14"/>
      <c r="AA366" s="14"/>
      <c r="AB366" s="14"/>
      <c r="AC366" s="14"/>
      <c r="AD366" s="14"/>
      <c r="AE366" s="14"/>
      <c r="AT366" s="240" t="s">
        <v>149</v>
      </c>
      <c r="AU366" s="240" t="s">
        <v>263</v>
      </c>
      <c r="AV366" s="14" t="s">
        <v>86</v>
      </c>
      <c r="AW366" s="14" t="s">
        <v>37</v>
      </c>
      <c r="AX366" s="14" t="s">
        <v>76</v>
      </c>
      <c r="AY366" s="240" t="s">
        <v>140</v>
      </c>
    </row>
    <row r="367" s="14" customFormat="1">
      <c r="A367" s="14"/>
      <c r="B367" s="230"/>
      <c r="C367" s="231"/>
      <c r="D367" s="221" t="s">
        <v>149</v>
      </c>
      <c r="E367" s="232" t="s">
        <v>31</v>
      </c>
      <c r="F367" s="233" t="s">
        <v>467</v>
      </c>
      <c r="G367" s="231"/>
      <c r="H367" s="234">
        <v>25</v>
      </c>
      <c r="I367" s="235"/>
      <c r="J367" s="231"/>
      <c r="K367" s="231"/>
      <c r="L367" s="236"/>
      <c r="M367" s="237"/>
      <c r="N367" s="238"/>
      <c r="O367" s="238"/>
      <c r="P367" s="238"/>
      <c r="Q367" s="238"/>
      <c r="R367" s="238"/>
      <c r="S367" s="238"/>
      <c r="T367" s="239"/>
      <c r="U367" s="14"/>
      <c r="V367" s="14"/>
      <c r="W367" s="14"/>
      <c r="X367" s="14"/>
      <c r="Y367" s="14"/>
      <c r="Z367" s="14"/>
      <c r="AA367" s="14"/>
      <c r="AB367" s="14"/>
      <c r="AC367" s="14"/>
      <c r="AD367" s="14"/>
      <c r="AE367" s="14"/>
      <c r="AT367" s="240" t="s">
        <v>149</v>
      </c>
      <c r="AU367" s="240" t="s">
        <v>263</v>
      </c>
      <c r="AV367" s="14" t="s">
        <v>86</v>
      </c>
      <c r="AW367" s="14" t="s">
        <v>37</v>
      </c>
      <c r="AX367" s="14" t="s">
        <v>76</v>
      </c>
      <c r="AY367" s="240" t="s">
        <v>140</v>
      </c>
    </row>
    <row r="368" s="14" customFormat="1">
      <c r="A368" s="14"/>
      <c r="B368" s="230"/>
      <c r="C368" s="231"/>
      <c r="D368" s="221" t="s">
        <v>149</v>
      </c>
      <c r="E368" s="232" t="s">
        <v>31</v>
      </c>
      <c r="F368" s="233" t="s">
        <v>468</v>
      </c>
      <c r="G368" s="231"/>
      <c r="H368" s="234">
        <v>30</v>
      </c>
      <c r="I368" s="235"/>
      <c r="J368" s="231"/>
      <c r="K368" s="231"/>
      <c r="L368" s="236"/>
      <c r="M368" s="237"/>
      <c r="N368" s="238"/>
      <c r="O368" s="238"/>
      <c r="P368" s="238"/>
      <c r="Q368" s="238"/>
      <c r="R368" s="238"/>
      <c r="S368" s="238"/>
      <c r="T368" s="239"/>
      <c r="U368" s="14"/>
      <c r="V368" s="14"/>
      <c r="W368" s="14"/>
      <c r="X368" s="14"/>
      <c r="Y368" s="14"/>
      <c r="Z368" s="14"/>
      <c r="AA368" s="14"/>
      <c r="AB368" s="14"/>
      <c r="AC368" s="14"/>
      <c r="AD368" s="14"/>
      <c r="AE368" s="14"/>
      <c r="AT368" s="240" t="s">
        <v>149</v>
      </c>
      <c r="AU368" s="240" t="s">
        <v>263</v>
      </c>
      <c r="AV368" s="14" t="s">
        <v>86</v>
      </c>
      <c r="AW368" s="14" t="s">
        <v>37</v>
      </c>
      <c r="AX368" s="14" t="s">
        <v>76</v>
      </c>
      <c r="AY368" s="240" t="s">
        <v>140</v>
      </c>
    </row>
    <row r="369" s="14" customFormat="1">
      <c r="A369" s="14"/>
      <c r="B369" s="230"/>
      <c r="C369" s="231"/>
      <c r="D369" s="221" t="s">
        <v>149</v>
      </c>
      <c r="E369" s="232" t="s">
        <v>31</v>
      </c>
      <c r="F369" s="233" t="s">
        <v>469</v>
      </c>
      <c r="G369" s="231"/>
      <c r="H369" s="234">
        <v>88.819999999999993</v>
      </c>
      <c r="I369" s="235"/>
      <c r="J369" s="231"/>
      <c r="K369" s="231"/>
      <c r="L369" s="236"/>
      <c r="M369" s="237"/>
      <c r="N369" s="238"/>
      <c r="O369" s="238"/>
      <c r="P369" s="238"/>
      <c r="Q369" s="238"/>
      <c r="R369" s="238"/>
      <c r="S369" s="238"/>
      <c r="T369" s="239"/>
      <c r="U369" s="14"/>
      <c r="V369" s="14"/>
      <c r="W369" s="14"/>
      <c r="X369" s="14"/>
      <c r="Y369" s="14"/>
      <c r="Z369" s="14"/>
      <c r="AA369" s="14"/>
      <c r="AB369" s="14"/>
      <c r="AC369" s="14"/>
      <c r="AD369" s="14"/>
      <c r="AE369" s="14"/>
      <c r="AT369" s="240" t="s">
        <v>149</v>
      </c>
      <c r="AU369" s="240" t="s">
        <v>263</v>
      </c>
      <c r="AV369" s="14" t="s">
        <v>86</v>
      </c>
      <c r="AW369" s="14" t="s">
        <v>37</v>
      </c>
      <c r="AX369" s="14" t="s">
        <v>76</v>
      </c>
      <c r="AY369" s="240" t="s">
        <v>140</v>
      </c>
    </row>
    <row r="370" s="14" customFormat="1">
      <c r="A370" s="14"/>
      <c r="B370" s="230"/>
      <c r="C370" s="231"/>
      <c r="D370" s="221" t="s">
        <v>149</v>
      </c>
      <c r="E370" s="232" t="s">
        <v>31</v>
      </c>
      <c r="F370" s="233" t="s">
        <v>470</v>
      </c>
      <c r="G370" s="231"/>
      <c r="H370" s="234">
        <v>96.25</v>
      </c>
      <c r="I370" s="235"/>
      <c r="J370" s="231"/>
      <c r="K370" s="231"/>
      <c r="L370" s="236"/>
      <c r="M370" s="237"/>
      <c r="N370" s="238"/>
      <c r="O370" s="238"/>
      <c r="P370" s="238"/>
      <c r="Q370" s="238"/>
      <c r="R370" s="238"/>
      <c r="S370" s="238"/>
      <c r="T370" s="239"/>
      <c r="U370" s="14"/>
      <c r="V370" s="14"/>
      <c r="W370" s="14"/>
      <c r="X370" s="14"/>
      <c r="Y370" s="14"/>
      <c r="Z370" s="14"/>
      <c r="AA370" s="14"/>
      <c r="AB370" s="14"/>
      <c r="AC370" s="14"/>
      <c r="AD370" s="14"/>
      <c r="AE370" s="14"/>
      <c r="AT370" s="240" t="s">
        <v>149</v>
      </c>
      <c r="AU370" s="240" t="s">
        <v>263</v>
      </c>
      <c r="AV370" s="14" t="s">
        <v>86</v>
      </c>
      <c r="AW370" s="14" t="s">
        <v>37</v>
      </c>
      <c r="AX370" s="14" t="s">
        <v>76</v>
      </c>
      <c r="AY370" s="240" t="s">
        <v>140</v>
      </c>
    </row>
    <row r="371" s="14" customFormat="1">
      <c r="A371" s="14"/>
      <c r="B371" s="230"/>
      <c r="C371" s="231"/>
      <c r="D371" s="221" t="s">
        <v>149</v>
      </c>
      <c r="E371" s="232" t="s">
        <v>31</v>
      </c>
      <c r="F371" s="233" t="s">
        <v>471</v>
      </c>
      <c r="G371" s="231"/>
      <c r="H371" s="234">
        <v>28.085000000000001</v>
      </c>
      <c r="I371" s="235"/>
      <c r="J371" s="231"/>
      <c r="K371" s="231"/>
      <c r="L371" s="236"/>
      <c r="M371" s="237"/>
      <c r="N371" s="238"/>
      <c r="O371" s="238"/>
      <c r="P371" s="238"/>
      <c r="Q371" s="238"/>
      <c r="R371" s="238"/>
      <c r="S371" s="238"/>
      <c r="T371" s="239"/>
      <c r="U371" s="14"/>
      <c r="V371" s="14"/>
      <c r="W371" s="14"/>
      <c r="X371" s="14"/>
      <c r="Y371" s="14"/>
      <c r="Z371" s="14"/>
      <c r="AA371" s="14"/>
      <c r="AB371" s="14"/>
      <c r="AC371" s="14"/>
      <c r="AD371" s="14"/>
      <c r="AE371" s="14"/>
      <c r="AT371" s="240" t="s">
        <v>149</v>
      </c>
      <c r="AU371" s="240" t="s">
        <v>263</v>
      </c>
      <c r="AV371" s="14" t="s">
        <v>86</v>
      </c>
      <c r="AW371" s="14" t="s">
        <v>37</v>
      </c>
      <c r="AX371" s="14" t="s">
        <v>76</v>
      </c>
      <c r="AY371" s="240" t="s">
        <v>140</v>
      </c>
    </row>
    <row r="372" s="14" customFormat="1">
      <c r="A372" s="14"/>
      <c r="B372" s="230"/>
      <c r="C372" s="231"/>
      <c r="D372" s="221" t="s">
        <v>149</v>
      </c>
      <c r="E372" s="232" t="s">
        <v>31</v>
      </c>
      <c r="F372" s="233" t="s">
        <v>472</v>
      </c>
      <c r="G372" s="231"/>
      <c r="H372" s="234">
        <v>27.5</v>
      </c>
      <c r="I372" s="235"/>
      <c r="J372" s="231"/>
      <c r="K372" s="231"/>
      <c r="L372" s="236"/>
      <c r="M372" s="237"/>
      <c r="N372" s="238"/>
      <c r="O372" s="238"/>
      <c r="P372" s="238"/>
      <c r="Q372" s="238"/>
      <c r="R372" s="238"/>
      <c r="S372" s="238"/>
      <c r="T372" s="239"/>
      <c r="U372" s="14"/>
      <c r="V372" s="14"/>
      <c r="W372" s="14"/>
      <c r="X372" s="14"/>
      <c r="Y372" s="14"/>
      <c r="Z372" s="14"/>
      <c r="AA372" s="14"/>
      <c r="AB372" s="14"/>
      <c r="AC372" s="14"/>
      <c r="AD372" s="14"/>
      <c r="AE372" s="14"/>
      <c r="AT372" s="240" t="s">
        <v>149</v>
      </c>
      <c r="AU372" s="240" t="s">
        <v>263</v>
      </c>
      <c r="AV372" s="14" t="s">
        <v>86</v>
      </c>
      <c r="AW372" s="14" t="s">
        <v>37</v>
      </c>
      <c r="AX372" s="14" t="s">
        <v>76</v>
      </c>
      <c r="AY372" s="240" t="s">
        <v>140</v>
      </c>
    </row>
    <row r="373" s="14" customFormat="1">
      <c r="A373" s="14"/>
      <c r="B373" s="230"/>
      <c r="C373" s="231"/>
      <c r="D373" s="221" t="s">
        <v>149</v>
      </c>
      <c r="E373" s="232" t="s">
        <v>31</v>
      </c>
      <c r="F373" s="233" t="s">
        <v>473</v>
      </c>
      <c r="G373" s="231"/>
      <c r="H373" s="234">
        <v>27.5</v>
      </c>
      <c r="I373" s="235"/>
      <c r="J373" s="231"/>
      <c r="K373" s="231"/>
      <c r="L373" s="236"/>
      <c r="M373" s="237"/>
      <c r="N373" s="238"/>
      <c r="O373" s="238"/>
      <c r="P373" s="238"/>
      <c r="Q373" s="238"/>
      <c r="R373" s="238"/>
      <c r="S373" s="238"/>
      <c r="T373" s="239"/>
      <c r="U373" s="14"/>
      <c r="V373" s="14"/>
      <c r="W373" s="14"/>
      <c r="X373" s="14"/>
      <c r="Y373" s="14"/>
      <c r="Z373" s="14"/>
      <c r="AA373" s="14"/>
      <c r="AB373" s="14"/>
      <c r="AC373" s="14"/>
      <c r="AD373" s="14"/>
      <c r="AE373" s="14"/>
      <c r="AT373" s="240" t="s">
        <v>149</v>
      </c>
      <c r="AU373" s="240" t="s">
        <v>263</v>
      </c>
      <c r="AV373" s="14" t="s">
        <v>86</v>
      </c>
      <c r="AW373" s="14" t="s">
        <v>37</v>
      </c>
      <c r="AX373" s="14" t="s">
        <v>76</v>
      </c>
      <c r="AY373" s="240" t="s">
        <v>140</v>
      </c>
    </row>
    <row r="374" s="14" customFormat="1">
      <c r="A374" s="14"/>
      <c r="B374" s="230"/>
      <c r="C374" s="231"/>
      <c r="D374" s="221" t="s">
        <v>149</v>
      </c>
      <c r="E374" s="232" t="s">
        <v>31</v>
      </c>
      <c r="F374" s="233" t="s">
        <v>474</v>
      </c>
      <c r="G374" s="231"/>
      <c r="H374" s="234">
        <v>82.5</v>
      </c>
      <c r="I374" s="235"/>
      <c r="J374" s="231"/>
      <c r="K374" s="231"/>
      <c r="L374" s="236"/>
      <c r="M374" s="237"/>
      <c r="N374" s="238"/>
      <c r="O374" s="238"/>
      <c r="P374" s="238"/>
      <c r="Q374" s="238"/>
      <c r="R374" s="238"/>
      <c r="S374" s="238"/>
      <c r="T374" s="239"/>
      <c r="U374" s="14"/>
      <c r="V374" s="14"/>
      <c r="W374" s="14"/>
      <c r="X374" s="14"/>
      <c r="Y374" s="14"/>
      <c r="Z374" s="14"/>
      <c r="AA374" s="14"/>
      <c r="AB374" s="14"/>
      <c r="AC374" s="14"/>
      <c r="AD374" s="14"/>
      <c r="AE374" s="14"/>
      <c r="AT374" s="240" t="s">
        <v>149</v>
      </c>
      <c r="AU374" s="240" t="s">
        <v>263</v>
      </c>
      <c r="AV374" s="14" t="s">
        <v>86</v>
      </c>
      <c r="AW374" s="14" t="s">
        <v>37</v>
      </c>
      <c r="AX374" s="14" t="s">
        <v>76</v>
      </c>
      <c r="AY374" s="240" t="s">
        <v>140</v>
      </c>
    </row>
    <row r="375" s="14" customFormat="1">
      <c r="A375" s="14"/>
      <c r="B375" s="230"/>
      <c r="C375" s="231"/>
      <c r="D375" s="221" t="s">
        <v>149</v>
      </c>
      <c r="E375" s="232" t="s">
        <v>31</v>
      </c>
      <c r="F375" s="233" t="s">
        <v>475</v>
      </c>
      <c r="G375" s="231"/>
      <c r="H375" s="234">
        <v>20</v>
      </c>
      <c r="I375" s="235"/>
      <c r="J375" s="231"/>
      <c r="K375" s="231"/>
      <c r="L375" s="236"/>
      <c r="M375" s="237"/>
      <c r="N375" s="238"/>
      <c r="O375" s="238"/>
      <c r="P375" s="238"/>
      <c r="Q375" s="238"/>
      <c r="R375" s="238"/>
      <c r="S375" s="238"/>
      <c r="T375" s="239"/>
      <c r="U375" s="14"/>
      <c r="V375" s="14"/>
      <c r="W375" s="14"/>
      <c r="X375" s="14"/>
      <c r="Y375" s="14"/>
      <c r="Z375" s="14"/>
      <c r="AA375" s="14"/>
      <c r="AB375" s="14"/>
      <c r="AC375" s="14"/>
      <c r="AD375" s="14"/>
      <c r="AE375" s="14"/>
      <c r="AT375" s="240" t="s">
        <v>149</v>
      </c>
      <c r="AU375" s="240" t="s">
        <v>263</v>
      </c>
      <c r="AV375" s="14" t="s">
        <v>86</v>
      </c>
      <c r="AW375" s="14" t="s">
        <v>37</v>
      </c>
      <c r="AX375" s="14" t="s">
        <v>76</v>
      </c>
      <c r="AY375" s="240" t="s">
        <v>140</v>
      </c>
    </row>
    <row r="376" s="14" customFormat="1">
      <c r="A376" s="14"/>
      <c r="B376" s="230"/>
      <c r="C376" s="231"/>
      <c r="D376" s="221" t="s">
        <v>149</v>
      </c>
      <c r="E376" s="232" t="s">
        <v>31</v>
      </c>
      <c r="F376" s="233" t="s">
        <v>476</v>
      </c>
      <c r="G376" s="231"/>
      <c r="H376" s="234">
        <v>22.5</v>
      </c>
      <c r="I376" s="235"/>
      <c r="J376" s="231"/>
      <c r="K376" s="231"/>
      <c r="L376" s="236"/>
      <c r="M376" s="237"/>
      <c r="N376" s="238"/>
      <c r="O376" s="238"/>
      <c r="P376" s="238"/>
      <c r="Q376" s="238"/>
      <c r="R376" s="238"/>
      <c r="S376" s="238"/>
      <c r="T376" s="239"/>
      <c r="U376" s="14"/>
      <c r="V376" s="14"/>
      <c r="W376" s="14"/>
      <c r="X376" s="14"/>
      <c r="Y376" s="14"/>
      <c r="Z376" s="14"/>
      <c r="AA376" s="14"/>
      <c r="AB376" s="14"/>
      <c r="AC376" s="14"/>
      <c r="AD376" s="14"/>
      <c r="AE376" s="14"/>
      <c r="AT376" s="240" t="s">
        <v>149</v>
      </c>
      <c r="AU376" s="240" t="s">
        <v>263</v>
      </c>
      <c r="AV376" s="14" t="s">
        <v>86</v>
      </c>
      <c r="AW376" s="14" t="s">
        <v>37</v>
      </c>
      <c r="AX376" s="14" t="s">
        <v>76</v>
      </c>
      <c r="AY376" s="240" t="s">
        <v>140</v>
      </c>
    </row>
    <row r="377" s="14" customFormat="1">
      <c r="A377" s="14"/>
      <c r="B377" s="230"/>
      <c r="C377" s="231"/>
      <c r="D377" s="221" t="s">
        <v>149</v>
      </c>
      <c r="E377" s="232" t="s">
        <v>31</v>
      </c>
      <c r="F377" s="233" t="s">
        <v>477</v>
      </c>
      <c r="G377" s="231"/>
      <c r="H377" s="234">
        <v>19</v>
      </c>
      <c r="I377" s="235"/>
      <c r="J377" s="231"/>
      <c r="K377" s="231"/>
      <c r="L377" s="236"/>
      <c r="M377" s="237"/>
      <c r="N377" s="238"/>
      <c r="O377" s="238"/>
      <c r="P377" s="238"/>
      <c r="Q377" s="238"/>
      <c r="R377" s="238"/>
      <c r="S377" s="238"/>
      <c r="T377" s="239"/>
      <c r="U377" s="14"/>
      <c r="V377" s="14"/>
      <c r="W377" s="14"/>
      <c r="X377" s="14"/>
      <c r="Y377" s="14"/>
      <c r="Z377" s="14"/>
      <c r="AA377" s="14"/>
      <c r="AB377" s="14"/>
      <c r="AC377" s="14"/>
      <c r="AD377" s="14"/>
      <c r="AE377" s="14"/>
      <c r="AT377" s="240" t="s">
        <v>149</v>
      </c>
      <c r="AU377" s="240" t="s">
        <v>263</v>
      </c>
      <c r="AV377" s="14" t="s">
        <v>86</v>
      </c>
      <c r="AW377" s="14" t="s">
        <v>37</v>
      </c>
      <c r="AX377" s="14" t="s">
        <v>76</v>
      </c>
      <c r="AY377" s="240" t="s">
        <v>140</v>
      </c>
    </row>
    <row r="378" s="14" customFormat="1">
      <c r="A378" s="14"/>
      <c r="B378" s="230"/>
      <c r="C378" s="231"/>
      <c r="D378" s="221" t="s">
        <v>149</v>
      </c>
      <c r="E378" s="232" t="s">
        <v>31</v>
      </c>
      <c r="F378" s="233" t="s">
        <v>478</v>
      </c>
      <c r="G378" s="231"/>
      <c r="H378" s="234">
        <v>122.5</v>
      </c>
      <c r="I378" s="235"/>
      <c r="J378" s="231"/>
      <c r="K378" s="231"/>
      <c r="L378" s="236"/>
      <c r="M378" s="237"/>
      <c r="N378" s="238"/>
      <c r="O378" s="238"/>
      <c r="P378" s="238"/>
      <c r="Q378" s="238"/>
      <c r="R378" s="238"/>
      <c r="S378" s="238"/>
      <c r="T378" s="239"/>
      <c r="U378" s="14"/>
      <c r="V378" s="14"/>
      <c r="W378" s="14"/>
      <c r="X378" s="14"/>
      <c r="Y378" s="14"/>
      <c r="Z378" s="14"/>
      <c r="AA378" s="14"/>
      <c r="AB378" s="14"/>
      <c r="AC378" s="14"/>
      <c r="AD378" s="14"/>
      <c r="AE378" s="14"/>
      <c r="AT378" s="240" t="s">
        <v>149</v>
      </c>
      <c r="AU378" s="240" t="s">
        <v>263</v>
      </c>
      <c r="AV378" s="14" t="s">
        <v>86</v>
      </c>
      <c r="AW378" s="14" t="s">
        <v>37</v>
      </c>
      <c r="AX378" s="14" t="s">
        <v>76</v>
      </c>
      <c r="AY378" s="240" t="s">
        <v>140</v>
      </c>
    </row>
    <row r="379" s="14" customFormat="1">
      <c r="A379" s="14"/>
      <c r="B379" s="230"/>
      <c r="C379" s="231"/>
      <c r="D379" s="221" t="s">
        <v>149</v>
      </c>
      <c r="E379" s="232" t="s">
        <v>31</v>
      </c>
      <c r="F379" s="233" t="s">
        <v>479</v>
      </c>
      <c r="G379" s="231"/>
      <c r="H379" s="234">
        <v>46.25</v>
      </c>
      <c r="I379" s="235"/>
      <c r="J379" s="231"/>
      <c r="K379" s="231"/>
      <c r="L379" s="236"/>
      <c r="M379" s="237"/>
      <c r="N379" s="238"/>
      <c r="O379" s="238"/>
      <c r="P379" s="238"/>
      <c r="Q379" s="238"/>
      <c r="R379" s="238"/>
      <c r="S379" s="238"/>
      <c r="T379" s="239"/>
      <c r="U379" s="14"/>
      <c r="V379" s="14"/>
      <c r="W379" s="14"/>
      <c r="X379" s="14"/>
      <c r="Y379" s="14"/>
      <c r="Z379" s="14"/>
      <c r="AA379" s="14"/>
      <c r="AB379" s="14"/>
      <c r="AC379" s="14"/>
      <c r="AD379" s="14"/>
      <c r="AE379" s="14"/>
      <c r="AT379" s="240" t="s">
        <v>149</v>
      </c>
      <c r="AU379" s="240" t="s">
        <v>263</v>
      </c>
      <c r="AV379" s="14" t="s">
        <v>86</v>
      </c>
      <c r="AW379" s="14" t="s">
        <v>37</v>
      </c>
      <c r="AX379" s="14" t="s">
        <v>76</v>
      </c>
      <c r="AY379" s="240" t="s">
        <v>140</v>
      </c>
    </row>
    <row r="380" s="14" customFormat="1">
      <c r="A380" s="14"/>
      <c r="B380" s="230"/>
      <c r="C380" s="231"/>
      <c r="D380" s="221" t="s">
        <v>149</v>
      </c>
      <c r="E380" s="232" t="s">
        <v>31</v>
      </c>
      <c r="F380" s="233" t="s">
        <v>480</v>
      </c>
      <c r="G380" s="231"/>
      <c r="H380" s="234">
        <v>33.75</v>
      </c>
      <c r="I380" s="235"/>
      <c r="J380" s="231"/>
      <c r="K380" s="231"/>
      <c r="L380" s="236"/>
      <c r="M380" s="237"/>
      <c r="N380" s="238"/>
      <c r="O380" s="238"/>
      <c r="P380" s="238"/>
      <c r="Q380" s="238"/>
      <c r="R380" s="238"/>
      <c r="S380" s="238"/>
      <c r="T380" s="239"/>
      <c r="U380" s="14"/>
      <c r="V380" s="14"/>
      <c r="W380" s="14"/>
      <c r="X380" s="14"/>
      <c r="Y380" s="14"/>
      <c r="Z380" s="14"/>
      <c r="AA380" s="14"/>
      <c r="AB380" s="14"/>
      <c r="AC380" s="14"/>
      <c r="AD380" s="14"/>
      <c r="AE380" s="14"/>
      <c r="AT380" s="240" t="s">
        <v>149</v>
      </c>
      <c r="AU380" s="240" t="s">
        <v>263</v>
      </c>
      <c r="AV380" s="14" t="s">
        <v>86</v>
      </c>
      <c r="AW380" s="14" t="s">
        <v>37</v>
      </c>
      <c r="AX380" s="14" t="s">
        <v>76</v>
      </c>
      <c r="AY380" s="240" t="s">
        <v>140</v>
      </c>
    </row>
    <row r="381" s="14" customFormat="1">
      <c r="A381" s="14"/>
      <c r="B381" s="230"/>
      <c r="C381" s="231"/>
      <c r="D381" s="221" t="s">
        <v>149</v>
      </c>
      <c r="E381" s="232" t="s">
        <v>31</v>
      </c>
      <c r="F381" s="233" t="s">
        <v>481</v>
      </c>
      <c r="G381" s="231"/>
      <c r="H381" s="234">
        <v>25</v>
      </c>
      <c r="I381" s="235"/>
      <c r="J381" s="231"/>
      <c r="K381" s="231"/>
      <c r="L381" s="236"/>
      <c r="M381" s="237"/>
      <c r="N381" s="238"/>
      <c r="O381" s="238"/>
      <c r="P381" s="238"/>
      <c r="Q381" s="238"/>
      <c r="R381" s="238"/>
      <c r="S381" s="238"/>
      <c r="T381" s="239"/>
      <c r="U381" s="14"/>
      <c r="V381" s="14"/>
      <c r="W381" s="14"/>
      <c r="X381" s="14"/>
      <c r="Y381" s="14"/>
      <c r="Z381" s="14"/>
      <c r="AA381" s="14"/>
      <c r="AB381" s="14"/>
      <c r="AC381" s="14"/>
      <c r="AD381" s="14"/>
      <c r="AE381" s="14"/>
      <c r="AT381" s="240" t="s">
        <v>149</v>
      </c>
      <c r="AU381" s="240" t="s">
        <v>263</v>
      </c>
      <c r="AV381" s="14" t="s">
        <v>86</v>
      </c>
      <c r="AW381" s="14" t="s">
        <v>37</v>
      </c>
      <c r="AX381" s="14" t="s">
        <v>76</v>
      </c>
      <c r="AY381" s="240" t="s">
        <v>140</v>
      </c>
    </row>
    <row r="382" s="14" customFormat="1">
      <c r="A382" s="14"/>
      <c r="B382" s="230"/>
      <c r="C382" s="231"/>
      <c r="D382" s="221" t="s">
        <v>149</v>
      </c>
      <c r="E382" s="232" t="s">
        <v>31</v>
      </c>
      <c r="F382" s="233" t="s">
        <v>482</v>
      </c>
      <c r="G382" s="231"/>
      <c r="H382" s="234">
        <v>25</v>
      </c>
      <c r="I382" s="235"/>
      <c r="J382" s="231"/>
      <c r="K382" s="231"/>
      <c r="L382" s="236"/>
      <c r="M382" s="237"/>
      <c r="N382" s="238"/>
      <c r="O382" s="238"/>
      <c r="P382" s="238"/>
      <c r="Q382" s="238"/>
      <c r="R382" s="238"/>
      <c r="S382" s="238"/>
      <c r="T382" s="239"/>
      <c r="U382" s="14"/>
      <c r="V382" s="14"/>
      <c r="W382" s="14"/>
      <c r="X382" s="14"/>
      <c r="Y382" s="14"/>
      <c r="Z382" s="14"/>
      <c r="AA382" s="14"/>
      <c r="AB382" s="14"/>
      <c r="AC382" s="14"/>
      <c r="AD382" s="14"/>
      <c r="AE382" s="14"/>
      <c r="AT382" s="240" t="s">
        <v>149</v>
      </c>
      <c r="AU382" s="240" t="s">
        <v>263</v>
      </c>
      <c r="AV382" s="14" t="s">
        <v>86</v>
      </c>
      <c r="AW382" s="14" t="s">
        <v>37</v>
      </c>
      <c r="AX382" s="14" t="s">
        <v>76</v>
      </c>
      <c r="AY382" s="240" t="s">
        <v>140</v>
      </c>
    </row>
    <row r="383" s="14" customFormat="1">
      <c r="A383" s="14"/>
      <c r="B383" s="230"/>
      <c r="C383" s="231"/>
      <c r="D383" s="221" t="s">
        <v>149</v>
      </c>
      <c r="E383" s="232" t="s">
        <v>31</v>
      </c>
      <c r="F383" s="233" t="s">
        <v>483</v>
      </c>
      <c r="G383" s="231"/>
      <c r="H383" s="234">
        <v>27.5</v>
      </c>
      <c r="I383" s="235"/>
      <c r="J383" s="231"/>
      <c r="K383" s="231"/>
      <c r="L383" s="236"/>
      <c r="M383" s="237"/>
      <c r="N383" s="238"/>
      <c r="O383" s="238"/>
      <c r="P383" s="238"/>
      <c r="Q383" s="238"/>
      <c r="R383" s="238"/>
      <c r="S383" s="238"/>
      <c r="T383" s="239"/>
      <c r="U383" s="14"/>
      <c r="V383" s="14"/>
      <c r="W383" s="14"/>
      <c r="X383" s="14"/>
      <c r="Y383" s="14"/>
      <c r="Z383" s="14"/>
      <c r="AA383" s="14"/>
      <c r="AB383" s="14"/>
      <c r="AC383" s="14"/>
      <c r="AD383" s="14"/>
      <c r="AE383" s="14"/>
      <c r="AT383" s="240" t="s">
        <v>149</v>
      </c>
      <c r="AU383" s="240" t="s">
        <v>263</v>
      </c>
      <c r="AV383" s="14" t="s">
        <v>86</v>
      </c>
      <c r="AW383" s="14" t="s">
        <v>37</v>
      </c>
      <c r="AX383" s="14" t="s">
        <v>76</v>
      </c>
      <c r="AY383" s="240" t="s">
        <v>140</v>
      </c>
    </row>
    <row r="384" s="14" customFormat="1">
      <c r="A384" s="14"/>
      <c r="B384" s="230"/>
      <c r="C384" s="231"/>
      <c r="D384" s="221" t="s">
        <v>149</v>
      </c>
      <c r="E384" s="232" t="s">
        <v>31</v>
      </c>
      <c r="F384" s="233" t="s">
        <v>484</v>
      </c>
      <c r="G384" s="231"/>
      <c r="H384" s="234">
        <v>30</v>
      </c>
      <c r="I384" s="235"/>
      <c r="J384" s="231"/>
      <c r="K384" s="231"/>
      <c r="L384" s="236"/>
      <c r="M384" s="237"/>
      <c r="N384" s="238"/>
      <c r="O384" s="238"/>
      <c r="P384" s="238"/>
      <c r="Q384" s="238"/>
      <c r="R384" s="238"/>
      <c r="S384" s="238"/>
      <c r="T384" s="239"/>
      <c r="U384" s="14"/>
      <c r="V384" s="14"/>
      <c r="W384" s="14"/>
      <c r="X384" s="14"/>
      <c r="Y384" s="14"/>
      <c r="Z384" s="14"/>
      <c r="AA384" s="14"/>
      <c r="AB384" s="14"/>
      <c r="AC384" s="14"/>
      <c r="AD384" s="14"/>
      <c r="AE384" s="14"/>
      <c r="AT384" s="240" t="s">
        <v>149</v>
      </c>
      <c r="AU384" s="240" t="s">
        <v>263</v>
      </c>
      <c r="AV384" s="14" t="s">
        <v>86</v>
      </c>
      <c r="AW384" s="14" t="s">
        <v>37</v>
      </c>
      <c r="AX384" s="14" t="s">
        <v>76</v>
      </c>
      <c r="AY384" s="240" t="s">
        <v>140</v>
      </c>
    </row>
    <row r="385" s="14" customFormat="1">
      <c r="A385" s="14"/>
      <c r="B385" s="230"/>
      <c r="C385" s="231"/>
      <c r="D385" s="221" t="s">
        <v>149</v>
      </c>
      <c r="E385" s="232" t="s">
        <v>31</v>
      </c>
      <c r="F385" s="233" t="s">
        <v>485</v>
      </c>
      <c r="G385" s="231"/>
      <c r="H385" s="234">
        <v>30</v>
      </c>
      <c r="I385" s="235"/>
      <c r="J385" s="231"/>
      <c r="K385" s="231"/>
      <c r="L385" s="236"/>
      <c r="M385" s="237"/>
      <c r="N385" s="238"/>
      <c r="O385" s="238"/>
      <c r="P385" s="238"/>
      <c r="Q385" s="238"/>
      <c r="R385" s="238"/>
      <c r="S385" s="238"/>
      <c r="T385" s="239"/>
      <c r="U385" s="14"/>
      <c r="V385" s="14"/>
      <c r="W385" s="14"/>
      <c r="X385" s="14"/>
      <c r="Y385" s="14"/>
      <c r="Z385" s="14"/>
      <c r="AA385" s="14"/>
      <c r="AB385" s="14"/>
      <c r="AC385" s="14"/>
      <c r="AD385" s="14"/>
      <c r="AE385" s="14"/>
      <c r="AT385" s="240" t="s">
        <v>149</v>
      </c>
      <c r="AU385" s="240" t="s">
        <v>263</v>
      </c>
      <c r="AV385" s="14" t="s">
        <v>86</v>
      </c>
      <c r="AW385" s="14" t="s">
        <v>37</v>
      </c>
      <c r="AX385" s="14" t="s">
        <v>76</v>
      </c>
      <c r="AY385" s="240" t="s">
        <v>140</v>
      </c>
    </row>
    <row r="386" s="14" customFormat="1">
      <c r="A386" s="14"/>
      <c r="B386" s="230"/>
      <c r="C386" s="231"/>
      <c r="D386" s="221" t="s">
        <v>149</v>
      </c>
      <c r="E386" s="232" t="s">
        <v>31</v>
      </c>
      <c r="F386" s="233" t="s">
        <v>486</v>
      </c>
      <c r="G386" s="231"/>
      <c r="H386" s="234">
        <v>27.5</v>
      </c>
      <c r="I386" s="235"/>
      <c r="J386" s="231"/>
      <c r="K386" s="231"/>
      <c r="L386" s="236"/>
      <c r="M386" s="237"/>
      <c r="N386" s="238"/>
      <c r="O386" s="238"/>
      <c r="P386" s="238"/>
      <c r="Q386" s="238"/>
      <c r="R386" s="238"/>
      <c r="S386" s="238"/>
      <c r="T386" s="239"/>
      <c r="U386" s="14"/>
      <c r="V386" s="14"/>
      <c r="W386" s="14"/>
      <c r="X386" s="14"/>
      <c r="Y386" s="14"/>
      <c r="Z386" s="14"/>
      <c r="AA386" s="14"/>
      <c r="AB386" s="14"/>
      <c r="AC386" s="14"/>
      <c r="AD386" s="14"/>
      <c r="AE386" s="14"/>
      <c r="AT386" s="240" t="s">
        <v>149</v>
      </c>
      <c r="AU386" s="240" t="s">
        <v>263</v>
      </c>
      <c r="AV386" s="14" t="s">
        <v>86</v>
      </c>
      <c r="AW386" s="14" t="s">
        <v>37</v>
      </c>
      <c r="AX386" s="14" t="s">
        <v>76</v>
      </c>
      <c r="AY386" s="240" t="s">
        <v>140</v>
      </c>
    </row>
    <row r="387" s="14" customFormat="1">
      <c r="A387" s="14"/>
      <c r="B387" s="230"/>
      <c r="C387" s="231"/>
      <c r="D387" s="221" t="s">
        <v>149</v>
      </c>
      <c r="E387" s="232" t="s">
        <v>31</v>
      </c>
      <c r="F387" s="233" t="s">
        <v>487</v>
      </c>
      <c r="G387" s="231"/>
      <c r="H387" s="234">
        <v>25</v>
      </c>
      <c r="I387" s="235"/>
      <c r="J387" s="231"/>
      <c r="K387" s="231"/>
      <c r="L387" s="236"/>
      <c r="M387" s="237"/>
      <c r="N387" s="238"/>
      <c r="O387" s="238"/>
      <c r="P387" s="238"/>
      <c r="Q387" s="238"/>
      <c r="R387" s="238"/>
      <c r="S387" s="238"/>
      <c r="T387" s="239"/>
      <c r="U387" s="14"/>
      <c r="V387" s="14"/>
      <c r="W387" s="14"/>
      <c r="X387" s="14"/>
      <c r="Y387" s="14"/>
      <c r="Z387" s="14"/>
      <c r="AA387" s="14"/>
      <c r="AB387" s="14"/>
      <c r="AC387" s="14"/>
      <c r="AD387" s="14"/>
      <c r="AE387" s="14"/>
      <c r="AT387" s="240" t="s">
        <v>149</v>
      </c>
      <c r="AU387" s="240" t="s">
        <v>263</v>
      </c>
      <c r="AV387" s="14" t="s">
        <v>86</v>
      </c>
      <c r="AW387" s="14" t="s">
        <v>37</v>
      </c>
      <c r="AX387" s="14" t="s">
        <v>76</v>
      </c>
      <c r="AY387" s="240" t="s">
        <v>140</v>
      </c>
    </row>
    <row r="388" s="14" customFormat="1">
      <c r="A388" s="14"/>
      <c r="B388" s="230"/>
      <c r="C388" s="231"/>
      <c r="D388" s="221" t="s">
        <v>149</v>
      </c>
      <c r="E388" s="232" t="s">
        <v>31</v>
      </c>
      <c r="F388" s="233" t="s">
        <v>488</v>
      </c>
      <c r="G388" s="231"/>
      <c r="H388" s="234">
        <v>22.5</v>
      </c>
      <c r="I388" s="235"/>
      <c r="J388" s="231"/>
      <c r="K388" s="231"/>
      <c r="L388" s="236"/>
      <c r="M388" s="237"/>
      <c r="N388" s="238"/>
      <c r="O388" s="238"/>
      <c r="P388" s="238"/>
      <c r="Q388" s="238"/>
      <c r="R388" s="238"/>
      <c r="S388" s="238"/>
      <c r="T388" s="239"/>
      <c r="U388" s="14"/>
      <c r="V388" s="14"/>
      <c r="W388" s="14"/>
      <c r="X388" s="14"/>
      <c r="Y388" s="14"/>
      <c r="Z388" s="14"/>
      <c r="AA388" s="14"/>
      <c r="AB388" s="14"/>
      <c r="AC388" s="14"/>
      <c r="AD388" s="14"/>
      <c r="AE388" s="14"/>
      <c r="AT388" s="240" t="s">
        <v>149</v>
      </c>
      <c r="AU388" s="240" t="s">
        <v>263</v>
      </c>
      <c r="AV388" s="14" t="s">
        <v>86</v>
      </c>
      <c r="AW388" s="14" t="s">
        <v>37</v>
      </c>
      <c r="AX388" s="14" t="s">
        <v>76</v>
      </c>
      <c r="AY388" s="240" t="s">
        <v>140</v>
      </c>
    </row>
    <row r="389" s="14" customFormat="1">
      <c r="A389" s="14"/>
      <c r="B389" s="230"/>
      <c r="C389" s="231"/>
      <c r="D389" s="221" t="s">
        <v>149</v>
      </c>
      <c r="E389" s="232" t="s">
        <v>31</v>
      </c>
      <c r="F389" s="233" t="s">
        <v>489</v>
      </c>
      <c r="G389" s="231"/>
      <c r="H389" s="234">
        <v>18</v>
      </c>
      <c r="I389" s="235"/>
      <c r="J389" s="231"/>
      <c r="K389" s="231"/>
      <c r="L389" s="236"/>
      <c r="M389" s="237"/>
      <c r="N389" s="238"/>
      <c r="O389" s="238"/>
      <c r="P389" s="238"/>
      <c r="Q389" s="238"/>
      <c r="R389" s="238"/>
      <c r="S389" s="238"/>
      <c r="T389" s="239"/>
      <c r="U389" s="14"/>
      <c r="V389" s="14"/>
      <c r="W389" s="14"/>
      <c r="X389" s="14"/>
      <c r="Y389" s="14"/>
      <c r="Z389" s="14"/>
      <c r="AA389" s="14"/>
      <c r="AB389" s="14"/>
      <c r="AC389" s="14"/>
      <c r="AD389" s="14"/>
      <c r="AE389" s="14"/>
      <c r="AT389" s="240" t="s">
        <v>149</v>
      </c>
      <c r="AU389" s="240" t="s">
        <v>263</v>
      </c>
      <c r="AV389" s="14" t="s">
        <v>86</v>
      </c>
      <c r="AW389" s="14" t="s">
        <v>37</v>
      </c>
      <c r="AX389" s="14" t="s">
        <v>76</v>
      </c>
      <c r="AY389" s="240" t="s">
        <v>140</v>
      </c>
    </row>
    <row r="390" s="14" customFormat="1">
      <c r="A390" s="14"/>
      <c r="B390" s="230"/>
      <c r="C390" s="231"/>
      <c r="D390" s="221" t="s">
        <v>149</v>
      </c>
      <c r="E390" s="232" t="s">
        <v>31</v>
      </c>
      <c r="F390" s="233" t="s">
        <v>490</v>
      </c>
      <c r="G390" s="231"/>
      <c r="H390" s="234">
        <v>8</v>
      </c>
      <c r="I390" s="235"/>
      <c r="J390" s="231"/>
      <c r="K390" s="231"/>
      <c r="L390" s="236"/>
      <c r="M390" s="237"/>
      <c r="N390" s="238"/>
      <c r="O390" s="238"/>
      <c r="P390" s="238"/>
      <c r="Q390" s="238"/>
      <c r="R390" s="238"/>
      <c r="S390" s="238"/>
      <c r="T390" s="239"/>
      <c r="U390" s="14"/>
      <c r="V390" s="14"/>
      <c r="W390" s="14"/>
      <c r="X390" s="14"/>
      <c r="Y390" s="14"/>
      <c r="Z390" s="14"/>
      <c r="AA390" s="14"/>
      <c r="AB390" s="14"/>
      <c r="AC390" s="14"/>
      <c r="AD390" s="14"/>
      <c r="AE390" s="14"/>
      <c r="AT390" s="240" t="s">
        <v>149</v>
      </c>
      <c r="AU390" s="240" t="s">
        <v>263</v>
      </c>
      <c r="AV390" s="14" t="s">
        <v>86</v>
      </c>
      <c r="AW390" s="14" t="s">
        <v>37</v>
      </c>
      <c r="AX390" s="14" t="s">
        <v>76</v>
      </c>
      <c r="AY390" s="240" t="s">
        <v>140</v>
      </c>
    </row>
    <row r="391" s="15" customFormat="1">
      <c r="A391" s="15"/>
      <c r="B391" s="241"/>
      <c r="C391" s="242"/>
      <c r="D391" s="221" t="s">
        <v>149</v>
      </c>
      <c r="E391" s="243" t="s">
        <v>31</v>
      </c>
      <c r="F391" s="244" t="s">
        <v>204</v>
      </c>
      <c r="G391" s="242"/>
      <c r="H391" s="245">
        <v>1952.4549999999999</v>
      </c>
      <c r="I391" s="246"/>
      <c r="J391" s="242"/>
      <c r="K391" s="242"/>
      <c r="L391" s="247"/>
      <c r="M391" s="248"/>
      <c r="N391" s="249"/>
      <c r="O391" s="249"/>
      <c r="P391" s="249"/>
      <c r="Q391" s="249"/>
      <c r="R391" s="249"/>
      <c r="S391" s="249"/>
      <c r="T391" s="250"/>
      <c r="U391" s="15"/>
      <c r="V391" s="15"/>
      <c r="W391" s="15"/>
      <c r="X391" s="15"/>
      <c r="Y391" s="15"/>
      <c r="Z391" s="15"/>
      <c r="AA391" s="15"/>
      <c r="AB391" s="15"/>
      <c r="AC391" s="15"/>
      <c r="AD391" s="15"/>
      <c r="AE391" s="15"/>
      <c r="AT391" s="251" t="s">
        <v>149</v>
      </c>
      <c r="AU391" s="251" t="s">
        <v>263</v>
      </c>
      <c r="AV391" s="15" t="s">
        <v>147</v>
      </c>
      <c r="AW391" s="15" t="s">
        <v>37</v>
      </c>
      <c r="AX391" s="15" t="s">
        <v>84</v>
      </c>
      <c r="AY391" s="251" t="s">
        <v>140</v>
      </c>
    </row>
    <row r="392" s="2" customFormat="1">
      <c r="A392" s="40"/>
      <c r="B392" s="41"/>
      <c r="C392" s="206" t="s">
        <v>491</v>
      </c>
      <c r="D392" s="206" t="s">
        <v>142</v>
      </c>
      <c r="E392" s="207" t="s">
        <v>492</v>
      </c>
      <c r="F392" s="208" t="s">
        <v>493</v>
      </c>
      <c r="G392" s="209" t="s">
        <v>411</v>
      </c>
      <c r="H392" s="210">
        <v>1952</v>
      </c>
      <c r="I392" s="211"/>
      <c r="J392" s="212">
        <f>ROUND(I392*H392,2)</f>
        <v>0</v>
      </c>
      <c r="K392" s="208" t="s">
        <v>146</v>
      </c>
      <c r="L392" s="46"/>
      <c r="M392" s="213" t="s">
        <v>31</v>
      </c>
      <c r="N392" s="214" t="s">
        <v>47</v>
      </c>
      <c r="O392" s="86"/>
      <c r="P392" s="215">
        <f>O392*H392</f>
        <v>0</v>
      </c>
      <c r="Q392" s="215">
        <v>0</v>
      </c>
      <c r="R392" s="215">
        <f>Q392*H392</f>
        <v>0</v>
      </c>
      <c r="S392" s="215">
        <v>0</v>
      </c>
      <c r="T392" s="216">
        <f>S392*H392</f>
        <v>0</v>
      </c>
      <c r="U392" s="40"/>
      <c r="V392" s="40"/>
      <c r="W392" s="40"/>
      <c r="X392" s="40"/>
      <c r="Y392" s="40"/>
      <c r="Z392" s="40"/>
      <c r="AA392" s="40"/>
      <c r="AB392" s="40"/>
      <c r="AC392" s="40"/>
      <c r="AD392" s="40"/>
      <c r="AE392" s="40"/>
      <c r="AR392" s="217" t="s">
        <v>147</v>
      </c>
      <c r="AT392" s="217" t="s">
        <v>142</v>
      </c>
      <c r="AU392" s="217" t="s">
        <v>263</v>
      </c>
      <c r="AY392" s="19" t="s">
        <v>140</v>
      </c>
      <c r="BE392" s="218">
        <f>IF(N392="základní",J392,0)</f>
        <v>0</v>
      </c>
      <c r="BF392" s="218">
        <f>IF(N392="snížená",J392,0)</f>
        <v>0</v>
      </c>
      <c r="BG392" s="218">
        <f>IF(N392="zákl. přenesená",J392,0)</f>
        <v>0</v>
      </c>
      <c r="BH392" s="218">
        <f>IF(N392="sníž. přenesená",J392,0)</f>
        <v>0</v>
      </c>
      <c r="BI392" s="218">
        <f>IF(N392="nulová",J392,0)</f>
        <v>0</v>
      </c>
      <c r="BJ392" s="19" t="s">
        <v>84</v>
      </c>
      <c r="BK392" s="218">
        <f>ROUND(I392*H392,2)</f>
        <v>0</v>
      </c>
      <c r="BL392" s="19" t="s">
        <v>147</v>
      </c>
      <c r="BM392" s="217" t="s">
        <v>494</v>
      </c>
    </row>
    <row r="393" s="2" customFormat="1" ht="16.5" customHeight="1">
      <c r="A393" s="40"/>
      <c r="B393" s="41"/>
      <c r="C393" s="263" t="s">
        <v>495</v>
      </c>
      <c r="D393" s="263" t="s">
        <v>331</v>
      </c>
      <c r="E393" s="264" t="s">
        <v>496</v>
      </c>
      <c r="F393" s="265" t="s">
        <v>497</v>
      </c>
      <c r="G393" s="266" t="s">
        <v>498</v>
      </c>
      <c r="H393" s="267">
        <v>29.286999999999999</v>
      </c>
      <c r="I393" s="268"/>
      <c r="J393" s="269">
        <f>ROUND(I393*H393,2)</f>
        <v>0</v>
      </c>
      <c r="K393" s="265" t="s">
        <v>146</v>
      </c>
      <c r="L393" s="270"/>
      <c r="M393" s="271" t="s">
        <v>31</v>
      </c>
      <c r="N393" s="272" t="s">
        <v>47</v>
      </c>
      <c r="O393" s="86"/>
      <c r="P393" s="215">
        <f>O393*H393</f>
        <v>0</v>
      </c>
      <c r="Q393" s="215">
        <v>0.001</v>
      </c>
      <c r="R393" s="215">
        <f>Q393*H393</f>
        <v>0.029287000000000001</v>
      </c>
      <c r="S393" s="215">
        <v>0</v>
      </c>
      <c r="T393" s="216">
        <f>S393*H393</f>
        <v>0</v>
      </c>
      <c r="U393" s="40"/>
      <c r="V393" s="40"/>
      <c r="W393" s="40"/>
      <c r="X393" s="40"/>
      <c r="Y393" s="40"/>
      <c r="Z393" s="40"/>
      <c r="AA393" s="40"/>
      <c r="AB393" s="40"/>
      <c r="AC393" s="40"/>
      <c r="AD393" s="40"/>
      <c r="AE393" s="40"/>
      <c r="AR393" s="217" t="s">
        <v>297</v>
      </c>
      <c r="AT393" s="217" t="s">
        <v>331</v>
      </c>
      <c r="AU393" s="217" t="s">
        <v>263</v>
      </c>
      <c r="AY393" s="19" t="s">
        <v>140</v>
      </c>
      <c r="BE393" s="218">
        <f>IF(N393="základní",J393,0)</f>
        <v>0</v>
      </c>
      <c r="BF393" s="218">
        <f>IF(N393="snížená",J393,0)</f>
        <v>0</v>
      </c>
      <c r="BG393" s="218">
        <f>IF(N393="zákl. přenesená",J393,0)</f>
        <v>0</v>
      </c>
      <c r="BH393" s="218">
        <f>IF(N393="sníž. přenesená",J393,0)</f>
        <v>0</v>
      </c>
      <c r="BI393" s="218">
        <f>IF(N393="nulová",J393,0)</f>
        <v>0</v>
      </c>
      <c r="BJ393" s="19" t="s">
        <v>84</v>
      </c>
      <c r="BK393" s="218">
        <f>ROUND(I393*H393,2)</f>
        <v>0</v>
      </c>
      <c r="BL393" s="19" t="s">
        <v>147</v>
      </c>
      <c r="BM393" s="217" t="s">
        <v>499</v>
      </c>
    </row>
    <row r="394" s="14" customFormat="1">
      <c r="A394" s="14"/>
      <c r="B394" s="230"/>
      <c r="C394" s="231"/>
      <c r="D394" s="221" t="s">
        <v>149</v>
      </c>
      <c r="E394" s="232" t="s">
        <v>31</v>
      </c>
      <c r="F394" s="233" t="s">
        <v>500</v>
      </c>
      <c r="G394" s="231"/>
      <c r="H394" s="234">
        <v>1952.4549999999999</v>
      </c>
      <c r="I394" s="235"/>
      <c r="J394" s="231"/>
      <c r="K394" s="231"/>
      <c r="L394" s="236"/>
      <c r="M394" s="237"/>
      <c r="N394" s="238"/>
      <c r="O394" s="238"/>
      <c r="P394" s="238"/>
      <c r="Q394" s="238"/>
      <c r="R394" s="238"/>
      <c r="S394" s="238"/>
      <c r="T394" s="239"/>
      <c r="U394" s="14"/>
      <c r="V394" s="14"/>
      <c r="W394" s="14"/>
      <c r="X394" s="14"/>
      <c r="Y394" s="14"/>
      <c r="Z394" s="14"/>
      <c r="AA394" s="14"/>
      <c r="AB394" s="14"/>
      <c r="AC394" s="14"/>
      <c r="AD394" s="14"/>
      <c r="AE394" s="14"/>
      <c r="AT394" s="240" t="s">
        <v>149</v>
      </c>
      <c r="AU394" s="240" t="s">
        <v>263</v>
      </c>
      <c r="AV394" s="14" t="s">
        <v>86</v>
      </c>
      <c r="AW394" s="14" t="s">
        <v>37</v>
      </c>
      <c r="AX394" s="14" t="s">
        <v>84</v>
      </c>
      <c r="AY394" s="240" t="s">
        <v>140</v>
      </c>
    </row>
    <row r="395" s="14" customFormat="1">
      <c r="A395" s="14"/>
      <c r="B395" s="230"/>
      <c r="C395" s="231"/>
      <c r="D395" s="221" t="s">
        <v>149</v>
      </c>
      <c r="E395" s="231"/>
      <c r="F395" s="233" t="s">
        <v>501</v>
      </c>
      <c r="G395" s="231"/>
      <c r="H395" s="234">
        <v>29.286999999999999</v>
      </c>
      <c r="I395" s="235"/>
      <c r="J395" s="231"/>
      <c r="K395" s="231"/>
      <c r="L395" s="236"/>
      <c r="M395" s="237"/>
      <c r="N395" s="238"/>
      <c r="O395" s="238"/>
      <c r="P395" s="238"/>
      <c r="Q395" s="238"/>
      <c r="R395" s="238"/>
      <c r="S395" s="238"/>
      <c r="T395" s="239"/>
      <c r="U395" s="14"/>
      <c r="V395" s="14"/>
      <c r="W395" s="14"/>
      <c r="X395" s="14"/>
      <c r="Y395" s="14"/>
      <c r="Z395" s="14"/>
      <c r="AA395" s="14"/>
      <c r="AB395" s="14"/>
      <c r="AC395" s="14"/>
      <c r="AD395" s="14"/>
      <c r="AE395" s="14"/>
      <c r="AT395" s="240" t="s">
        <v>149</v>
      </c>
      <c r="AU395" s="240" t="s">
        <v>263</v>
      </c>
      <c r="AV395" s="14" t="s">
        <v>86</v>
      </c>
      <c r="AW395" s="14" t="s">
        <v>4</v>
      </c>
      <c r="AX395" s="14" t="s">
        <v>84</v>
      </c>
      <c r="AY395" s="240" t="s">
        <v>140</v>
      </c>
    </row>
    <row r="396" s="2" customFormat="1" ht="16.5" customHeight="1">
      <c r="A396" s="40"/>
      <c r="B396" s="41"/>
      <c r="C396" s="263" t="s">
        <v>502</v>
      </c>
      <c r="D396" s="263" t="s">
        <v>331</v>
      </c>
      <c r="E396" s="264" t="s">
        <v>503</v>
      </c>
      <c r="F396" s="265" t="s">
        <v>504</v>
      </c>
      <c r="G396" s="266" t="s">
        <v>145</v>
      </c>
      <c r="H396" s="267">
        <v>58.573999999999998</v>
      </c>
      <c r="I396" s="268"/>
      <c r="J396" s="269">
        <f>ROUND(I396*H396,2)</f>
        <v>0</v>
      </c>
      <c r="K396" s="265" t="s">
        <v>146</v>
      </c>
      <c r="L396" s="270"/>
      <c r="M396" s="271" t="s">
        <v>31</v>
      </c>
      <c r="N396" s="272" t="s">
        <v>47</v>
      </c>
      <c r="O396" s="86"/>
      <c r="P396" s="215">
        <f>O396*H396</f>
        <v>0</v>
      </c>
      <c r="Q396" s="215">
        <v>0.20999999999999999</v>
      </c>
      <c r="R396" s="215">
        <f>Q396*H396</f>
        <v>12.30054</v>
      </c>
      <c r="S396" s="215">
        <v>0</v>
      </c>
      <c r="T396" s="216">
        <f>S396*H396</f>
        <v>0</v>
      </c>
      <c r="U396" s="40"/>
      <c r="V396" s="40"/>
      <c r="W396" s="40"/>
      <c r="X396" s="40"/>
      <c r="Y396" s="40"/>
      <c r="Z396" s="40"/>
      <c r="AA396" s="40"/>
      <c r="AB396" s="40"/>
      <c r="AC396" s="40"/>
      <c r="AD396" s="40"/>
      <c r="AE396" s="40"/>
      <c r="AR396" s="217" t="s">
        <v>297</v>
      </c>
      <c r="AT396" s="217" t="s">
        <v>331</v>
      </c>
      <c r="AU396" s="217" t="s">
        <v>263</v>
      </c>
      <c r="AY396" s="19" t="s">
        <v>140</v>
      </c>
      <c r="BE396" s="218">
        <f>IF(N396="základní",J396,0)</f>
        <v>0</v>
      </c>
      <c r="BF396" s="218">
        <f>IF(N396="snížená",J396,0)</f>
        <v>0</v>
      </c>
      <c r="BG396" s="218">
        <f>IF(N396="zákl. přenesená",J396,0)</f>
        <v>0</v>
      </c>
      <c r="BH396" s="218">
        <f>IF(N396="sníž. přenesená",J396,0)</f>
        <v>0</v>
      </c>
      <c r="BI396" s="218">
        <f>IF(N396="nulová",J396,0)</f>
        <v>0</v>
      </c>
      <c r="BJ396" s="19" t="s">
        <v>84</v>
      </c>
      <c r="BK396" s="218">
        <f>ROUND(I396*H396,2)</f>
        <v>0</v>
      </c>
      <c r="BL396" s="19" t="s">
        <v>147</v>
      </c>
      <c r="BM396" s="217" t="s">
        <v>505</v>
      </c>
    </row>
    <row r="397" s="14" customFormat="1">
      <c r="A397" s="14"/>
      <c r="B397" s="230"/>
      <c r="C397" s="231"/>
      <c r="D397" s="221" t="s">
        <v>149</v>
      </c>
      <c r="E397" s="232" t="s">
        <v>31</v>
      </c>
      <c r="F397" s="233" t="s">
        <v>500</v>
      </c>
      <c r="G397" s="231"/>
      <c r="H397" s="234">
        <v>1952.4549999999999</v>
      </c>
      <c r="I397" s="235"/>
      <c r="J397" s="231"/>
      <c r="K397" s="231"/>
      <c r="L397" s="236"/>
      <c r="M397" s="237"/>
      <c r="N397" s="238"/>
      <c r="O397" s="238"/>
      <c r="P397" s="238"/>
      <c r="Q397" s="238"/>
      <c r="R397" s="238"/>
      <c r="S397" s="238"/>
      <c r="T397" s="239"/>
      <c r="U397" s="14"/>
      <c r="V397" s="14"/>
      <c r="W397" s="14"/>
      <c r="X397" s="14"/>
      <c r="Y397" s="14"/>
      <c r="Z397" s="14"/>
      <c r="AA397" s="14"/>
      <c r="AB397" s="14"/>
      <c r="AC397" s="14"/>
      <c r="AD397" s="14"/>
      <c r="AE397" s="14"/>
      <c r="AT397" s="240" t="s">
        <v>149</v>
      </c>
      <c r="AU397" s="240" t="s">
        <v>263</v>
      </c>
      <c r="AV397" s="14" t="s">
        <v>86</v>
      </c>
      <c r="AW397" s="14" t="s">
        <v>37</v>
      </c>
      <c r="AX397" s="14" t="s">
        <v>84</v>
      </c>
      <c r="AY397" s="240" t="s">
        <v>140</v>
      </c>
    </row>
    <row r="398" s="14" customFormat="1">
      <c r="A398" s="14"/>
      <c r="B398" s="230"/>
      <c r="C398" s="231"/>
      <c r="D398" s="221" t="s">
        <v>149</v>
      </c>
      <c r="E398" s="231"/>
      <c r="F398" s="233" t="s">
        <v>506</v>
      </c>
      <c r="G398" s="231"/>
      <c r="H398" s="234">
        <v>58.573999999999998</v>
      </c>
      <c r="I398" s="235"/>
      <c r="J398" s="231"/>
      <c r="K398" s="231"/>
      <c r="L398" s="236"/>
      <c r="M398" s="237"/>
      <c r="N398" s="238"/>
      <c r="O398" s="238"/>
      <c r="P398" s="238"/>
      <c r="Q398" s="238"/>
      <c r="R398" s="238"/>
      <c r="S398" s="238"/>
      <c r="T398" s="239"/>
      <c r="U398" s="14"/>
      <c r="V398" s="14"/>
      <c r="W398" s="14"/>
      <c r="X398" s="14"/>
      <c r="Y398" s="14"/>
      <c r="Z398" s="14"/>
      <c r="AA398" s="14"/>
      <c r="AB398" s="14"/>
      <c r="AC398" s="14"/>
      <c r="AD398" s="14"/>
      <c r="AE398" s="14"/>
      <c r="AT398" s="240" t="s">
        <v>149</v>
      </c>
      <c r="AU398" s="240" t="s">
        <v>263</v>
      </c>
      <c r="AV398" s="14" t="s">
        <v>86</v>
      </c>
      <c r="AW398" s="14" t="s">
        <v>4</v>
      </c>
      <c r="AX398" s="14" t="s">
        <v>84</v>
      </c>
      <c r="AY398" s="240" t="s">
        <v>140</v>
      </c>
    </row>
    <row r="399" s="2" customFormat="1">
      <c r="A399" s="40"/>
      <c r="B399" s="41"/>
      <c r="C399" s="206" t="s">
        <v>507</v>
      </c>
      <c r="D399" s="206" t="s">
        <v>142</v>
      </c>
      <c r="E399" s="207" t="s">
        <v>508</v>
      </c>
      <c r="F399" s="208" t="s">
        <v>509</v>
      </c>
      <c r="G399" s="209" t="s">
        <v>411</v>
      </c>
      <c r="H399" s="210">
        <v>1952</v>
      </c>
      <c r="I399" s="211"/>
      <c r="J399" s="212">
        <f>ROUND(I399*H399,2)</f>
        <v>0</v>
      </c>
      <c r="K399" s="208" t="s">
        <v>146</v>
      </c>
      <c r="L399" s="46"/>
      <c r="M399" s="213" t="s">
        <v>31</v>
      </c>
      <c r="N399" s="214" t="s">
        <v>47</v>
      </c>
      <c r="O399" s="86"/>
      <c r="P399" s="215">
        <f>O399*H399</f>
        <v>0</v>
      </c>
      <c r="Q399" s="215">
        <v>0</v>
      </c>
      <c r="R399" s="215">
        <f>Q399*H399</f>
        <v>0</v>
      </c>
      <c r="S399" s="215">
        <v>0</v>
      </c>
      <c r="T399" s="216">
        <f>S399*H399</f>
        <v>0</v>
      </c>
      <c r="U399" s="40"/>
      <c r="V399" s="40"/>
      <c r="W399" s="40"/>
      <c r="X399" s="40"/>
      <c r="Y399" s="40"/>
      <c r="Z399" s="40"/>
      <c r="AA399" s="40"/>
      <c r="AB399" s="40"/>
      <c r="AC399" s="40"/>
      <c r="AD399" s="40"/>
      <c r="AE399" s="40"/>
      <c r="AR399" s="217" t="s">
        <v>147</v>
      </c>
      <c r="AT399" s="217" t="s">
        <v>142</v>
      </c>
      <c r="AU399" s="217" t="s">
        <v>263</v>
      </c>
      <c r="AY399" s="19" t="s">
        <v>140</v>
      </c>
      <c r="BE399" s="218">
        <f>IF(N399="základní",J399,0)</f>
        <v>0</v>
      </c>
      <c r="BF399" s="218">
        <f>IF(N399="snížená",J399,0)</f>
        <v>0</v>
      </c>
      <c r="BG399" s="218">
        <f>IF(N399="zákl. přenesená",J399,0)</f>
        <v>0</v>
      </c>
      <c r="BH399" s="218">
        <f>IF(N399="sníž. přenesená",J399,0)</f>
        <v>0</v>
      </c>
      <c r="BI399" s="218">
        <f>IF(N399="nulová",J399,0)</f>
        <v>0</v>
      </c>
      <c r="BJ399" s="19" t="s">
        <v>84</v>
      </c>
      <c r="BK399" s="218">
        <f>ROUND(I399*H399,2)</f>
        <v>0</v>
      </c>
      <c r="BL399" s="19" t="s">
        <v>147</v>
      </c>
      <c r="BM399" s="217" t="s">
        <v>510</v>
      </c>
    </row>
    <row r="400" s="2" customFormat="1" ht="16.5" customHeight="1">
      <c r="A400" s="40"/>
      <c r="B400" s="41"/>
      <c r="C400" s="206" t="s">
        <v>511</v>
      </c>
      <c r="D400" s="206" t="s">
        <v>142</v>
      </c>
      <c r="E400" s="207" t="s">
        <v>512</v>
      </c>
      <c r="F400" s="208" t="s">
        <v>513</v>
      </c>
      <c r="G400" s="209" t="s">
        <v>334</v>
      </c>
      <c r="H400" s="210">
        <v>0.156</v>
      </c>
      <c r="I400" s="211"/>
      <c r="J400" s="212">
        <f>ROUND(I400*H400,2)</f>
        <v>0</v>
      </c>
      <c r="K400" s="208" t="s">
        <v>146</v>
      </c>
      <c r="L400" s="46"/>
      <c r="M400" s="213" t="s">
        <v>31</v>
      </c>
      <c r="N400" s="214" t="s">
        <v>47</v>
      </c>
      <c r="O400" s="86"/>
      <c r="P400" s="215">
        <f>O400*H400</f>
        <v>0</v>
      </c>
      <c r="Q400" s="215">
        <v>0</v>
      </c>
      <c r="R400" s="215">
        <f>Q400*H400</f>
        <v>0</v>
      </c>
      <c r="S400" s="215">
        <v>0</v>
      </c>
      <c r="T400" s="216">
        <f>S400*H400</f>
        <v>0</v>
      </c>
      <c r="U400" s="40"/>
      <c r="V400" s="40"/>
      <c r="W400" s="40"/>
      <c r="X400" s="40"/>
      <c r="Y400" s="40"/>
      <c r="Z400" s="40"/>
      <c r="AA400" s="40"/>
      <c r="AB400" s="40"/>
      <c r="AC400" s="40"/>
      <c r="AD400" s="40"/>
      <c r="AE400" s="40"/>
      <c r="AR400" s="217" t="s">
        <v>147</v>
      </c>
      <c r="AT400" s="217" t="s">
        <v>142</v>
      </c>
      <c r="AU400" s="217" t="s">
        <v>263</v>
      </c>
      <c r="AY400" s="19" t="s">
        <v>140</v>
      </c>
      <c r="BE400" s="218">
        <f>IF(N400="základní",J400,0)</f>
        <v>0</v>
      </c>
      <c r="BF400" s="218">
        <f>IF(N400="snížená",J400,0)</f>
        <v>0</v>
      </c>
      <c r="BG400" s="218">
        <f>IF(N400="zákl. přenesená",J400,0)</f>
        <v>0</v>
      </c>
      <c r="BH400" s="218">
        <f>IF(N400="sníž. přenesená",J400,0)</f>
        <v>0</v>
      </c>
      <c r="BI400" s="218">
        <f>IF(N400="nulová",J400,0)</f>
        <v>0</v>
      </c>
      <c r="BJ400" s="19" t="s">
        <v>84</v>
      </c>
      <c r="BK400" s="218">
        <f>ROUND(I400*H400,2)</f>
        <v>0</v>
      </c>
      <c r="BL400" s="19" t="s">
        <v>147</v>
      </c>
      <c r="BM400" s="217" t="s">
        <v>514</v>
      </c>
    </row>
    <row r="401" s="14" customFormat="1">
      <c r="A401" s="14"/>
      <c r="B401" s="230"/>
      <c r="C401" s="231"/>
      <c r="D401" s="221" t="s">
        <v>149</v>
      </c>
      <c r="E401" s="232" t="s">
        <v>31</v>
      </c>
      <c r="F401" s="233" t="s">
        <v>515</v>
      </c>
      <c r="G401" s="231"/>
      <c r="H401" s="234">
        <v>1952</v>
      </c>
      <c r="I401" s="235"/>
      <c r="J401" s="231"/>
      <c r="K401" s="231"/>
      <c r="L401" s="236"/>
      <c r="M401" s="237"/>
      <c r="N401" s="238"/>
      <c r="O401" s="238"/>
      <c r="P401" s="238"/>
      <c r="Q401" s="238"/>
      <c r="R401" s="238"/>
      <c r="S401" s="238"/>
      <c r="T401" s="239"/>
      <c r="U401" s="14"/>
      <c r="V401" s="14"/>
      <c r="W401" s="14"/>
      <c r="X401" s="14"/>
      <c r="Y401" s="14"/>
      <c r="Z401" s="14"/>
      <c r="AA401" s="14"/>
      <c r="AB401" s="14"/>
      <c r="AC401" s="14"/>
      <c r="AD401" s="14"/>
      <c r="AE401" s="14"/>
      <c r="AT401" s="240" t="s">
        <v>149</v>
      </c>
      <c r="AU401" s="240" t="s">
        <v>263</v>
      </c>
      <c r="AV401" s="14" t="s">
        <v>86</v>
      </c>
      <c r="AW401" s="14" t="s">
        <v>37</v>
      </c>
      <c r="AX401" s="14" t="s">
        <v>84</v>
      </c>
      <c r="AY401" s="240" t="s">
        <v>140</v>
      </c>
    </row>
    <row r="402" s="14" customFormat="1">
      <c r="A402" s="14"/>
      <c r="B402" s="230"/>
      <c r="C402" s="231"/>
      <c r="D402" s="221" t="s">
        <v>149</v>
      </c>
      <c r="E402" s="231"/>
      <c r="F402" s="233" t="s">
        <v>516</v>
      </c>
      <c r="G402" s="231"/>
      <c r="H402" s="234">
        <v>0.156</v>
      </c>
      <c r="I402" s="235"/>
      <c r="J402" s="231"/>
      <c r="K402" s="231"/>
      <c r="L402" s="236"/>
      <c r="M402" s="237"/>
      <c r="N402" s="238"/>
      <c r="O402" s="238"/>
      <c r="P402" s="238"/>
      <c r="Q402" s="238"/>
      <c r="R402" s="238"/>
      <c r="S402" s="238"/>
      <c r="T402" s="239"/>
      <c r="U402" s="14"/>
      <c r="V402" s="14"/>
      <c r="W402" s="14"/>
      <c r="X402" s="14"/>
      <c r="Y402" s="14"/>
      <c r="Z402" s="14"/>
      <c r="AA402" s="14"/>
      <c r="AB402" s="14"/>
      <c r="AC402" s="14"/>
      <c r="AD402" s="14"/>
      <c r="AE402" s="14"/>
      <c r="AT402" s="240" t="s">
        <v>149</v>
      </c>
      <c r="AU402" s="240" t="s">
        <v>263</v>
      </c>
      <c r="AV402" s="14" t="s">
        <v>86</v>
      </c>
      <c r="AW402" s="14" t="s">
        <v>4</v>
      </c>
      <c r="AX402" s="14" t="s">
        <v>84</v>
      </c>
      <c r="AY402" s="240" t="s">
        <v>140</v>
      </c>
    </row>
    <row r="403" s="2" customFormat="1" ht="16.5" customHeight="1">
      <c r="A403" s="40"/>
      <c r="B403" s="41"/>
      <c r="C403" s="206" t="s">
        <v>517</v>
      </c>
      <c r="D403" s="206" t="s">
        <v>142</v>
      </c>
      <c r="E403" s="207" t="s">
        <v>518</v>
      </c>
      <c r="F403" s="208" t="s">
        <v>519</v>
      </c>
      <c r="G403" s="209" t="s">
        <v>145</v>
      </c>
      <c r="H403" s="210">
        <v>19.52</v>
      </c>
      <c r="I403" s="211"/>
      <c r="J403" s="212">
        <f>ROUND(I403*H403,2)</f>
        <v>0</v>
      </c>
      <c r="K403" s="208" t="s">
        <v>146</v>
      </c>
      <c r="L403" s="46"/>
      <c r="M403" s="213" t="s">
        <v>31</v>
      </c>
      <c r="N403" s="214" t="s">
        <v>47</v>
      </c>
      <c r="O403" s="86"/>
      <c r="P403" s="215">
        <f>O403*H403</f>
        <v>0</v>
      </c>
      <c r="Q403" s="215">
        <v>0</v>
      </c>
      <c r="R403" s="215">
        <f>Q403*H403</f>
        <v>0</v>
      </c>
      <c r="S403" s="215">
        <v>0</v>
      </c>
      <c r="T403" s="216">
        <f>S403*H403</f>
        <v>0</v>
      </c>
      <c r="U403" s="40"/>
      <c r="V403" s="40"/>
      <c r="W403" s="40"/>
      <c r="X403" s="40"/>
      <c r="Y403" s="40"/>
      <c r="Z403" s="40"/>
      <c r="AA403" s="40"/>
      <c r="AB403" s="40"/>
      <c r="AC403" s="40"/>
      <c r="AD403" s="40"/>
      <c r="AE403" s="40"/>
      <c r="AR403" s="217" t="s">
        <v>147</v>
      </c>
      <c r="AT403" s="217" t="s">
        <v>142</v>
      </c>
      <c r="AU403" s="217" t="s">
        <v>263</v>
      </c>
      <c r="AY403" s="19" t="s">
        <v>140</v>
      </c>
      <c r="BE403" s="218">
        <f>IF(N403="základní",J403,0)</f>
        <v>0</v>
      </c>
      <c r="BF403" s="218">
        <f>IF(N403="snížená",J403,0)</f>
        <v>0</v>
      </c>
      <c r="BG403" s="218">
        <f>IF(N403="zákl. přenesená",J403,0)</f>
        <v>0</v>
      </c>
      <c r="BH403" s="218">
        <f>IF(N403="sníž. přenesená",J403,0)</f>
        <v>0</v>
      </c>
      <c r="BI403" s="218">
        <f>IF(N403="nulová",J403,0)</f>
        <v>0</v>
      </c>
      <c r="BJ403" s="19" t="s">
        <v>84</v>
      </c>
      <c r="BK403" s="218">
        <f>ROUND(I403*H403,2)</f>
        <v>0</v>
      </c>
      <c r="BL403" s="19" t="s">
        <v>147</v>
      </c>
      <c r="BM403" s="217" t="s">
        <v>520</v>
      </c>
    </row>
    <row r="404" s="14" customFormat="1">
      <c r="A404" s="14"/>
      <c r="B404" s="230"/>
      <c r="C404" s="231"/>
      <c r="D404" s="221" t="s">
        <v>149</v>
      </c>
      <c r="E404" s="232" t="s">
        <v>31</v>
      </c>
      <c r="F404" s="233" t="s">
        <v>521</v>
      </c>
      <c r="G404" s="231"/>
      <c r="H404" s="234">
        <v>19.52</v>
      </c>
      <c r="I404" s="235"/>
      <c r="J404" s="231"/>
      <c r="K404" s="231"/>
      <c r="L404" s="236"/>
      <c r="M404" s="237"/>
      <c r="N404" s="238"/>
      <c r="O404" s="238"/>
      <c r="P404" s="238"/>
      <c r="Q404" s="238"/>
      <c r="R404" s="238"/>
      <c r="S404" s="238"/>
      <c r="T404" s="239"/>
      <c r="U404" s="14"/>
      <c r="V404" s="14"/>
      <c r="W404" s="14"/>
      <c r="X404" s="14"/>
      <c r="Y404" s="14"/>
      <c r="Z404" s="14"/>
      <c r="AA404" s="14"/>
      <c r="AB404" s="14"/>
      <c r="AC404" s="14"/>
      <c r="AD404" s="14"/>
      <c r="AE404" s="14"/>
      <c r="AT404" s="240" t="s">
        <v>149</v>
      </c>
      <c r="AU404" s="240" t="s">
        <v>263</v>
      </c>
      <c r="AV404" s="14" t="s">
        <v>86</v>
      </c>
      <c r="AW404" s="14" t="s">
        <v>37</v>
      </c>
      <c r="AX404" s="14" t="s">
        <v>84</v>
      </c>
      <c r="AY404" s="240" t="s">
        <v>140</v>
      </c>
    </row>
    <row r="405" s="2" customFormat="1" ht="16.5" customHeight="1">
      <c r="A405" s="40"/>
      <c r="B405" s="41"/>
      <c r="C405" s="206" t="s">
        <v>522</v>
      </c>
      <c r="D405" s="206" t="s">
        <v>142</v>
      </c>
      <c r="E405" s="207" t="s">
        <v>523</v>
      </c>
      <c r="F405" s="208" t="s">
        <v>524</v>
      </c>
      <c r="G405" s="209" t="s">
        <v>145</v>
      </c>
      <c r="H405" s="210">
        <v>19.52</v>
      </c>
      <c r="I405" s="211"/>
      <c r="J405" s="212">
        <f>ROUND(I405*H405,2)</f>
        <v>0</v>
      </c>
      <c r="K405" s="208" t="s">
        <v>525</v>
      </c>
      <c r="L405" s="46"/>
      <c r="M405" s="213" t="s">
        <v>31</v>
      </c>
      <c r="N405" s="214" t="s">
        <v>47</v>
      </c>
      <c r="O405" s="86"/>
      <c r="P405" s="215">
        <f>O405*H405</f>
        <v>0</v>
      </c>
      <c r="Q405" s="215">
        <v>0</v>
      </c>
      <c r="R405" s="215">
        <f>Q405*H405</f>
        <v>0</v>
      </c>
      <c r="S405" s="215">
        <v>0</v>
      </c>
      <c r="T405" s="216">
        <f>S405*H405</f>
        <v>0</v>
      </c>
      <c r="U405" s="40"/>
      <c r="V405" s="40"/>
      <c r="W405" s="40"/>
      <c r="X405" s="40"/>
      <c r="Y405" s="40"/>
      <c r="Z405" s="40"/>
      <c r="AA405" s="40"/>
      <c r="AB405" s="40"/>
      <c r="AC405" s="40"/>
      <c r="AD405" s="40"/>
      <c r="AE405" s="40"/>
      <c r="AR405" s="217" t="s">
        <v>147</v>
      </c>
      <c r="AT405" s="217" t="s">
        <v>142</v>
      </c>
      <c r="AU405" s="217" t="s">
        <v>263</v>
      </c>
      <c r="AY405" s="19" t="s">
        <v>140</v>
      </c>
      <c r="BE405" s="218">
        <f>IF(N405="základní",J405,0)</f>
        <v>0</v>
      </c>
      <c r="BF405" s="218">
        <f>IF(N405="snížená",J405,0)</f>
        <v>0</v>
      </c>
      <c r="BG405" s="218">
        <f>IF(N405="zákl. přenesená",J405,0)</f>
        <v>0</v>
      </c>
      <c r="BH405" s="218">
        <f>IF(N405="sníž. přenesená",J405,0)</f>
        <v>0</v>
      </c>
      <c r="BI405" s="218">
        <f>IF(N405="nulová",J405,0)</f>
        <v>0</v>
      </c>
      <c r="BJ405" s="19" t="s">
        <v>84</v>
      </c>
      <c r="BK405" s="218">
        <f>ROUND(I405*H405,2)</f>
        <v>0</v>
      </c>
      <c r="BL405" s="19" t="s">
        <v>147</v>
      </c>
      <c r="BM405" s="217" t="s">
        <v>526</v>
      </c>
    </row>
    <row r="406" s="14" customFormat="1">
      <c r="A406" s="14"/>
      <c r="B406" s="230"/>
      <c r="C406" s="231"/>
      <c r="D406" s="221" t="s">
        <v>149</v>
      </c>
      <c r="E406" s="232" t="s">
        <v>31</v>
      </c>
      <c r="F406" s="233" t="s">
        <v>527</v>
      </c>
      <c r="G406" s="231"/>
      <c r="H406" s="234">
        <v>19.52</v>
      </c>
      <c r="I406" s="235"/>
      <c r="J406" s="231"/>
      <c r="K406" s="231"/>
      <c r="L406" s="236"/>
      <c r="M406" s="237"/>
      <c r="N406" s="238"/>
      <c r="O406" s="238"/>
      <c r="P406" s="238"/>
      <c r="Q406" s="238"/>
      <c r="R406" s="238"/>
      <c r="S406" s="238"/>
      <c r="T406" s="239"/>
      <c r="U406" s="14"/>
      <c r="V406" s="14"/>
      <c r="W406" s="14"/>
      <c r="X406" s="14"/>
      <c r="Y406" s="14"/>
      <c r="Z406" s="14"/>
      <c r="AA406" s="14"/>
      <c r="AB406" s="14"/>
      <c r="AC406" s="14"/>
      <c r="AD406" s="14"/>
      <c r="AE406" s="14"/>
      <c r="AT406" s="240" t="s">
        <v>149</v>
      </c>
      <c r="AU406" s="240" t="s">
        <v>263</v>
      </c>
      <c r="AV406" s="14" t="s">
        <v>86</v>
      </c>
      <c r="AW406" s="14" t="s">
        <v>37</v>
      </c>
      <c r="AX406" s="14" t="s">
        <v>84</v>
      </c>
      <c r="AY406" s="240" t="s">
        <v>140</v>
      </c>
    </row>
    <row r="407" s="12" customFormat="1" ht="22.8" customHeight="1">
      <c r="A407" s="12"/>
      <c r="B407" s="190"/>
      <c r="C407" s="191"/>
      <c r="D407" s="192" t="s">
        <v>75</v>
      </c>
      <c r="E407" s="204" t="s">
        <v>86</v>
      </c>
      <c r="F407" s="204" t="s">
        <v>528</v>
      </c>
      <c r="G407" s="191"/>
      <c r="H407" s="191"/>
      <c r="I407" s="194"/>
      <c r="J407" s="205">
        <f>BK407</f>
        <v>0</v>
      </c>
      <c r="K407" s="191"/>
      <c r="L407" s="196"/>
      <c r="M407" s="197"/>
      <c r="N407" s="198"/>
      <c r="O407" s="198"/>
      <c r="P407" s="199">
        <f>SUM(P408:P409)</f>
        <v>0</v>
      </c>
      <c r="Q407" s="198"/>
      <c r="R407" s="199">
        <f>SUM(R408:R409)</f>
        <v>0.49865113999999994</v>
      </c>
      <c r="S407" s="198"/>
      <c r="T407" s="200">
        <f>SUM(T408:T409)</f>
        <v>0</v>
      </c>
      <c r="U407" s="12"/>
      <c r="V407" s="12"/>
      <c r="W407" s="12"/>
      <c r="X407" s="12"/>
      <c r="Y407" s="12"/>
      <c r="Z407" s="12"/>
      <c r="AA407" s="12"/>
      <c r="AB407" s="12"/>
      <c r="AC407" s="12"/>
      <c r="AD407" s="12"/>
      <c r="AE407" s="12"/>
      <c r="AR407" s="201" t="s">
        <v>84</v>
      </c>
      <c r="AT407" s="202" t="s">
        <v>75</v>
      </c>
      <c r="AU407" s="202" t="s">
        <v>84</v>
      </c>
      <c r="AY407" s="201" t="s">
        <v>140</v>
      </c>
      <c r="BK407" s="203">
        <f>SUM(BK408:BK409)</f>
        <v>0</v>
      </c>
    </row>
    <row r="408" s="2" customFormat="1" ht="21.75" customHeight="1">
      <c r="A408" s="40"/>
      <c r="B408" s="41"/>
      <c r="C408" s="206" t="s">
        <v>529</v>
      </c>
      <c r="D408" s="206" t="s">
        <v>142</v>
      </c>
      <c r="E408" s="207" t="s">
        <v>530</v>
      </c>
      <c r="F408" s="208" t="s">
        <v>531</v>
      </c>
      <c r="G408" s="209" t="s">
        <v>145</v>
      </c>
      <c r="H408" s="210">
        <v>0.221</v>
      </c>
      <c r="I408" s="211"/>
      <c r="J408" s="212">
        <f>ROUND(I408*H408,2)</f>
        <v>0</v>
      </c>
      <c r="K408" s="208" t="s">
        <v>146</v>
      </c>
      <c r="L408" s="46"/>
      <c r="M408" s="213" t="s">
        <v>31</v>
      </c>
      <c r="N408" s="214" t="s">
        <v>47</v>
      </c>
      <c r="O408" s="86"/>
      <c r="P408" s="215">
        <f>O408*H408</f>
        <v>0</v>
      </c>
      <c r="Q408" s="215">
        <v>2.2563399999999998</v>
      </c>
      <c r="R408" s="215">
        <f>Q408*H408</f>
        <v>0.49865113999999994</v>
      </c>
      <c r="S408" s="215">
        <v>0</v>
      </c>
      <c r="T408" s="216">
        <f>S408*H408</f>
        <v>0</v>
      </c>
      <c r="U408" s="40"/>
      <c r="V408" s="40"/>
      <c r="W408" s="40"/>
      <c r="X408" s="40"/>
      <c r="Y408" s="40"/>
      <c r="Z408" s="40"/>
      <c r="AA408" s="40"/>
      <c r="AB408" s="40"/>
      <c r="AC408" s="40"/>
      <c r="AD408" s="40"/>
      <c r="AE408" s="40"/>
      <c r="AR408" s="217" t="s">
        <v>147</v>
      </c>
      <c r="AT408" s="217" t="s">
        <v>142</v>
      </c>
      <c r="AU408" s="217" t="s">
        <v>86</v>
      </c>
      <c r="AY408" s="19" t="s">
        <v>140</v>
      </c>
      <c r="BE408" s="218">
        <f>IF(N408="základní",J408,0)</f>
        <v>0</v>
      </c>
      <c r="BF408" s="218">
        <f>IF(N408="snížená",J408,0)</f>
        <v>0</v>
      </c>
      <c r="BG408" s="218">
        <f>IF(N408="zákl. přenesená",J408,0)</f>
        <v>0</v>
      </c>
      <c r="BH408" s="218">
        <f>IF(N408="sníž. přenesená",J408,0)</f>
        <v>0</v>
      </c>
      <c r="BI408" s="218">
        <f>IF(N408="nulová",J408,0)</f>
        <v>0</v>
      </c>
      <c r="BJ408" s="19" t="s">
        <v>84</v>
      </c>
      <c r="BK408" s="218">
        <f>ROUND(I408*H408,2)</f>
        <v>0</v>
      </c>
      <c r="BL408" s="19" t="s">
        <v>147</v>
      </c>
      <c r="BM408" s="217" t="s">
        <v>532</v>
      </c>
    </row>
    <row r="409" s="14" customFormat="1">
      <c r="A409" s="14"/>
      <c r="B409" s="230"/>
      <c r="C409" s="231"/>
      <c r="D409" s="221" t="s">
        <v>149</v>
      </c>
      <c r="E409" s="232" t="s">
        <v>31</v>
      </c>
      <c r="F409" s="233" t="s">
        <v>533</v>
      </c>
      <c r="G409" s="231"/>
      <c r="H409" s="234">
        <v>0.221</v>
      </c>
      <c r="I409" s="235"/>
      <c r="J409" s="231"/>
      <c r="K409" s="231"/>
      <c r="L409" s="236"/>
      <c r="M409" s="237"/>
      <c r="N409" s="238"/>
      <c r="O409" s="238"/>
      <c r="P409" s="238"/>
      <c r="Q409" s="238"/>
      <c r="R409" s="238"/>
      <c r="S409" s="238"/>
      <c r="T409" s="239"/>
      <c r="U409" s="14"/>
      <c r="V409" s="14"/>
      <c r="W409" s="14"/>
      <c r="X409" s="14"/>
      <c r="Y409" s="14"/>
      <c r="Z409" s="14"/>
      <c r="AA409" s="14"/>
      <c r="AB409" s="14"/>
      <c r="AC409" s="14"/>
      <c r="AD409" s="14"/>
      <c r="AE409" s="14"/>
      <c r="AT409" s="240" t="s">
        <v>149</v>
      </c>
      <c r="AU409" s="240" t="s">
        <v>86</v>
      </c>
      <c r="AV409" s="14" t="s">
        <v>86</v>
      </c>
      <c r="AW409" s="14" t="s">
        <v>37</v>
      </c>
      <c r="AX409" s="14" t="s">
        <v>84</v>
      </c>
      <c r="AY409" s="240" t="s">
        <v>140</v>
      </c>
    </row>
    <row r="410" s="12" customFormat="1" ht="22.8" customHeight="1">
      <c r="A410" s="12"/>
      <c r="B410" s="190"/>
      <c r="C410" s="191"/>
      <c r="D410" s="192" t="s">
        <v>75</v>
      </c>
      <c r="E410" s="204" t="s">
        <v>278</v>
      </c>
      <c r="F410" s="204" t="s">
        <v>534</v>
      </c>
      <c r="G410" s="191"/>
      <c r="H410" s="191"/>
      <c r="I410" s="194"/>
      <c r="J410" s="205">
        <f>BK410</f>
        <v>0</v>
      </c>
      <c r="K410" s="191"/>
      <c r="L410" s="196"/>
      <c r="M410" s="197"/>
      <c r="N410" s="198"/>
      <c r="O410" s="198"/>
      <c r="P410" s="199">
        <f>SUM(P411:P430)</f>
        <v>0</v>
      </c>
      <c r="Q410" s="198"/>
      <c r="R410" s="199">
        <f>SUM(R411:R430)</f>
        <v>408.42774000000003</v>
      </c>
      <c r="S410" s="198"/>
      <c r="T410" s="200">
        <f>SUM(T411:T430)</f>
        <v>0</v>
      </c>
      <c r="U410" s="12"/>
      <c r="V410" s="12"/>
      <c r="W410" s="12"/>
      <c r="X410" s="12"/>
      <c r="Y410" s="12"/>
      <c r="Z410" s="12"/>
      <c r="AA410" s="12"/>
      <c r="AB410" s="12"/>
      <c r="AC410" s="12"/>
      <c r="AD410" s="12"/>
      <c r="AE410" s="12"/>
      <c r="AR410" s="201" t="s">
        <v>84</v>
      </c>
      <c r="AT410" s="202" t="s">
        <v>75</v>
      </c>
      <c r="AU410" s="202" t="s">
        <v>84</v>
      </c>
      <c r="AY410" s="201" t="s">
        <v>140</v>
      </c>
      <c r="BK410" s="203">
        <f>SUM(BK411:BK430)</f>
        <v>0</v>
      </c>
    </row>
    <row r="411" s="2" customFormat="1" ht="16.5" customHeight="1">
      <c r="A411" s="40"/>
      <c r="B411" s="41"/>
      <c r="C411" s="206" t="s">
        <v>535</v>
      </c>
      <c r="D411" s="206" t="s">
        <v>142</v>
      </c>
      <c r="E411" s="207" t="s">
        <v>536</v>
      </c>
      <c r="F411" s="208" t="s">
        <v>537</v>
      </c>
      <c r="G411" s="209" t="s">
        <v>411</v>
      </c>
      <c r="H411" s="210">
        <v>13669.4</v>
      </c>
      <c r="I411" s="211"/>
      <c r="J411" s="212">
        <f>ROUND(I411*H411,2)</f>
        <v>0</v>
      </c>
      <c r="K411" s="208" t="s">
        <v>146</v>
      </c>
      <c r="L411" s="46"/>
      <c r="M411" s="213" t="s">
        <v>31</v>
      </c>
      <c r="N411" s="214" t="s">
        <v>47</v>
      </c>
      <c r="O411" s="86"/>
      <c r="P411" s="215">
        <f>O411*H411</f>
        <v>0</v>
      </c>
      <c r="Q411" s="215">
        <v>0</v>
      </c>
      <c r="R411" s="215">
        <f>Q411*H411</f>
        <v>0</v>
      </c>
      <c r="S411" s="215">
        <v>0</v>
      </c>
      <c r="T411" s="216">
        <f>S411*H411</f>
        <v>0</v>
      </c>
      <c r="U411" s="40"/>
      <c r="V411" s="40"/>
      <c r="W411" s="40"/>
      <c r="X411" s="40"/>
      <c r="Y411" s="40"/>
      <c r="Z411" s="40"/>
      <c r="AA411" s="40"/>
      <c r="AB411" s="40"/>
      <c r="AC411" s="40"/>
      <c r="AD411" s="40"/>
      <c r="AE411" s="40"/>
      <c r="AR411" s="217" t="s">
        <v>147</v>
      </c>
      <c r="AT411" s="217" t="s">
        <v>142</v>
      </c>
      <c r="AU411" s="217" t="s">
        <v>86</v>
      </c>
      <c r="AY411" s="19" t="s">
        <v>140</v>
      </c>
      <c r="BE411" s="218">
        <f>IF(N411="základní",J411,0)</f>
        <v>0</v>
      </c>
      <c r="BF411" s="218">
        <f>IF(N411="snížená",J411,0)</f>
        <v>0</v>
      </c>
      <c r="BG411" s="218">
        <f>IF(N411="zákl. přenesená",J411,0)</f>
        <v>0</v>
      </c>
      <c r="BH411" s="218">
        <f>IF(N411="sníž. přenesená",J411,0)</f>
        <v>0</v>
      </c>
      <c r="BI411" s="218">
        <f>IF(N411="nulová",J411,0)</f>
        <v>0</v>
      </c>
      <c r="BJ411" s="19" t="s">
        <v>84</v>
      </c>
      <c r="BK411" s="218">
        <f>ROUND(I411*H411,2)</f>
        <v>0</v>
      </c>
      <c r="BL411" s="19" t="s">
        <v>147</v>
      </c>
      <c r="BM411" s="217" t="s">
        <v>538</v>
      </c>
    </row>
    <row r="412" s="13" customFormat="1">
      <c r="A412" s="13"/>
      <c r="B412" s="219"/>
      <c r="C412" s="220"/>
      <c r="D412" s="221" t="s">
        <v>149</v>
      </c>
      <c r="E412" s="222" t="s">
        <v>31</v>
      </c>
      <c r="F412" s="223" t="s">
        <v>539</v>
      </c>
      <c r="G412" s="220"/>
      <c r="H412" s="222" t="s">
        <v>31</v>
      </c>
      <c r="I412" s="224"/>
      <c r="J412" s="220"/>
      <c r="K412" s="220"/>
      <c r="L412" s="225"/>
      <c r="M412" s="226"/>
      <c r="N412" s="227"/>
      <c r="O412" s="227"/>
      <c r="P412" s="227"/>
      <c r="Q412" s="227"/>
      <c r="R412" s="227"/>
      <c r="S412" s="227"/>
      <c r="T412" s="228"/>
      <c r="U412" s="13"/>
      <c r="V412" s="13"/>
      <c r="W412" s="13"/>
      <c r="X412" s="13"/>
      <c r="Y412" s="13"/>
      <c r="Z412" s="13"/>
      <c r="AA412" s="13"/>
      <c r="AB412" s="13"/>
      <c r="AC412" s="13"/>
      <c r="AD412" s="13"/>
      <c r="AE412" s="13"/>
      <c r="AT412" s="229" t="s">
        <v>149</v>
      </c>
      <c r="AU412" s="229" t="s">
        <v>86</v>
      </c>
      <c r="AV412" s="13" t="s">
        <v>84</v>
      </c>
      <c r="AW412" s="13" t="s">
        <v>37</v>
      </c>
      <c r="AX412" s="13" t="s">
        <v>76</v>
      </c>
      <c r="AY412" s="229" t="s">
        <v>140</v>
      </c>
    </row>
    <row r="413" s="14" customFormat="1">
      <c r="A413" s="14"/>
      <c r="B413" s="230"/>
      <c r="C413" s="231"/>
      <c r="D413" s="221" t="s">
        <v>149</v>
      </c>
      <c r="E413" s="232" t="s">
        <v>31</v>
      </c>
      <c r="F413" s="233" t="s">
        <v>540</v>
      </c>
      <c r="G413" s="231"/>
      <c r="H413" s="234">
        <v>6705.6000000000004</v>
      </c>
      <c r="I413" s="235"/>
      <c r="J413" s="231"/>
      <c r="K413" s="231"/>
      <c r="L413" s="236"/>
      <c r="M413" s="237"/>
      <c r="N413" s="238"/>
      <c r="O413" s="238"/>
      <c r="P413" s="238"/>
      <c r="Q413" s="238"/>
      <c r="R413" s="238"/>
      <c r="S413" s="238"/>
      <c r="T413" s="239"/>
      <c r="U413" s="14"/>
      <c r="V413" s="14"/>
      <c r="W413" s="14"/>
      <c r="X413" s="14"/>
      <c r="Y413" s="14"/>
      <c r="Z413" s="14"/>
      <c r="AA413" s="14"/>
      <c r="AB413" s="14"/>
      <c r="AC413" s="14"/>
      <c r="AD413" s="14"/>
      <c r="AE413" s="14"/>
      <c r="AT413" s="240" t="s">
        <v>149</v>
      </c>
      <c r="AU413" s="240" t="s">
        <v>86</v>
      </c>
      <c r="AV413" s="14" t="s">
        <v>86</v>
      </c>
      <c r="AW413" s="14" t="s">
        <v>37</v>
      </c>
      <c r="AX413" s="14" t="s">
        <v>76</v>
      </c>
      <c r="AY413" s="240" t="s">
        <v>140</v>
      </c>
    </row>
    <row r="414" s="14" customFormat="1">
      <c r="A414" s="14"/>
      <c r="B414" s="230"/>
      <c r="C414" s="231"/>
      <c r="D414" s="221" t="s">
        <v>149</v>
      </c>
      <c r="E414" s="232" t="s">
        <v>31</v>
      </c>
      <c r="F414" s="233" t="s">
        <v>541</v>
      </c>
      <c r="G414" s="231"/>
      <c r="H414" s="234">
        <v>0</v>
      </c>
      <c r="I414" s="235"/>
      <c r="J414" s="231"/>
      <c r="K414" s="231"/>
      <c r="L414" s="236"/>
      <c r="M414" s="237"/>
      <c r="N414" s="238"/>
      <c r="O414" s="238"/>
      <c r="P414" s="238"/>
      <c r="Q414" s="238"/>
      <c r="R414" s="238"/>
      <c r="S414" s="238"/>
      <c r="T414" s="239"/>
      <c r="U414" s="14"/>
      <c r="V414" s="14"/>
      <c r="W414" s="14"/>
      <c r="X414" s="14"/>
      <c r="Y414" s="14"/>
      <c r="Z414" s="14"/>
      <c r="AA414" s="14"/>
      <c r="AB414" s="14"/>
      <c r="AC414" s="14"/>
      <c r="AD414" s="14"/>
      <c r="AE414" s="14"/>
      <c r="AT414" s="240" t="s">
        <v>149</v>
      </c>
      <c r="AU414" s="240" t="s">
        <v>86</v>
      </c>
      <c r="AV414" s="14" t="s">
        <v>86</v>
      </c>
      <c r="AW414" s="14" t="s">
        <v>37</v>
      </c>
      <c r="AX414" s="14" t="s">
        <v>76</v>
      </c>
      <c r="AY414" s="240" t="s">
        <v>140</v>
      </c>
    </row>
    <row r="415" s="14" customFormat="1">
      <c r="A415" s="14"/>
      <c r="B415" s="230"/>
      <c r="C415" s="231"/>
      <c r="D415" s="221" t="s">
        <v>149</v>
      </c>
      <c r="E415" s="232" t="s">
        <v>31</v>
      </c>
      <c r="F415" s="233" t="s">
        <v>542</v>
      </c>
      <c r="G415" s="231"/>
      <c r="H415" s="234">
        <v>6963.8000000000002</v>
      </c>
      <c r="I415" s="235"/>
      <c r="J415" s="231"/>
      <c r="K415" s="231"/>
      <c r="L415" s="236"/>
      <c r="M415" s="237"/>
      <c r="N415" s="238"/>
      <c r="O415" s="238"/>
      <c r="P415" s="238"/>
      <c r="Q415" s="238"/>
      <c r="R415" s="238"/>
      <c r="S415" s="238"/>
      <c r="T415" s="239"/>
      <c r="U415" s="14"/>
      <c r="V415" s="14"/>
      <c r="W415" s="14"/>
      <c r="X415" s="14"/>
      <c r="Y415" s="14"/>
      <c r="Z415" s="14"/>
      <c r="AA415" s="14"/>
      <c r="AB415" s="14"/>
      <c r="AC415" s="14"/>
      <c r="AD415" s="14"/>
      <c r="AE415" s="14"/>
      <c r="AT415" s="240" t="s">
        <v>149</v>
      </c>
      <c r="AU415" s="240" t="s">
        <v>86</v>
      </c>
      <c r="AV415" s="14" t="s">
        <v>86</v>
      </c>
      <c r="AW415" s="14" t="s">
        <v>37</v>
      </c>
      <c r="AX415" s="14" t="s">
        <v>76</v>
      </c>
      <c r="AY415" s="240" t="s">
        <v>140</v>
      </c>
    </row>
    <row r="416" s="15" customFormat="1">
      <c r="A416" s="15"/>
      <c r="B416" s="241"/>
      <c r="C416" s="242"/>
      <c r="D416" s="221" t="s">
        <v>149</v>
      </c>
      <c r="E416" s="243" t="s">
        <v>31</v>
      </c>
      <c r="F416" s="244" t="s">
        <v>204</v>
      </c>
      <c r="G416" s="242"/>
      <c r="H416" s="245">
        <v>13669.400000000002</v>
      </c>
      <c r="I416" s="246"/>
      <c r="J416" s="242"/>
      <c r="K416" s="242"/>
      <c r="L416" s="247"/>
      <c r="M416" s="248"/>
      <c r="N416" s="249"/>
      <c r="O416" s="249"/>
      <c r="P416" s="249"/>
      <c r="Q416" s="249"/>
      <c r="R416" s="249"/>
      <c r="S416" s="249"/>
      <c r="T416" s="250"/>
      <c r="U416" s="15"/>
      <c r="V416" s="15"/>
      <c r="W416" s="15"/>
      <c r="X416" s="15"/>
      <c r="Y416" s="15"/>
      <c r="Z416" s="15"/>
      <c r="AA416" s="15"/>
      <c r="AB416" s="15"/>
      <c r="AC416" s="15"/>
      <c r="AD416" s="15"/>
      <c r="AE416" s="15"/>
      <c r="AT416" s="251" t="s">
        <v>149</v>
      </c>
      <c r="AU416" s="251" t="s">
        <v>86</v>
      </c>
      <c r="AV416" s="15" t="s">
        <v>147</v>
      </c>
      <c r="AW416" s="15" t="s">
        <v>37</v>
      </c>
      <c r="AX416" s="15" t="s">
        <v>84</v>
      </c>
      <c r="AY416" s="251" t="s">
        <v>140</v>
      </c>
    </row>
    <row r="417" s="2" customFormat="1">
      <c r="A417" s="40"/>
      <c r="B417" s="41"/>
      <c r="C417" s="206" t="s">
        <v>543</v>
      </c>
      <c r="D417" s="206" t="s">
        <v>142</v>
      </c>
      <c r="E417" s="207" t="s">
        <v>544</v>
      </c>
      <c r="F417" s="208" t="s">
        <v>545</v>
      </c>
      <c r="G417" s="209" t="s">
        <v>411</v>
      </c>
      <c r="H417" s="210">
        <v>4640</v>
      </c>
      <c r="I417" s="211"/>
      <c r="J417" s="212">
        <f>ROUND(I417*H417,2)</f>
        <v>0</v>
      </c>
      <c r="K417" s="208" t="s">
        <v>146</v>
      </c>
      <c r="L417" s="46"/>
      <c r="M417" s="213" t="s">
        <v>31</v>
      </c>
      <c r="N417" s="214" t="s">
        <v>47</v>
      </c>
      <c r="O417" s="86"/>
      <c r="P417" s="215">
        <f>O417*H417</f>
        <v>0</v>
      </c>
      <c r="Q417" s="215">
        <v>0</v>
      </c>
      <c r="R417" s="215">
        <f>Q417*H417</f>
        <v>0</v>
      </c>
      <c r="S417" s="215">
        <v>0</v>
      </c>
      <c r="T417" s="216">
        <f>S417*H417</f>
        <v>0</v>
      </c>
      <c r="U417" s="40"/>
      <c r="V417" s="40"/>
      <c r="W417" s="40"/>
      <c r="X417" s="40"/>
      <c r="Y417" s="40"/>
      <c r="Z417" s="40"/>
      <c r="AA417" s="40"/>
      <c r="AB417" s="40"/>
      <c r="AC417" s="40"/>
      <c r="AD417" s="40"/>
      <c r="AE417" s="40"/>
      <c r="AR417" s="217" t="s">
        <v>147</v>
      </c>
      <c r="AT417" s="217" t="s">
        <v>142</v>
      </c>
      <c r="AU417" s="217" t="s">
        <v>86</v>
      </c>
      <c r="AY417" s="19" t="s">
        <v>140</v>
      </c>
      <c r="BE417" s="218">
        <f>IF(N417="základní",J417,0)</f>
        <v>0</v>
      </c>
      <c r="BF417" s="218">
        <f>IF(N417="snížená",J417,0)</f>
        <v>0</v>
      </c>
      <c r="BG417" s="218">
        <f>IF(N417="zákl. přenesená",J417,0)</f>
        <v>0</v>
      </c>
      <c r="BH417" s="218">
        <f>IF(N417="sníž. přenesená",J417,0)</f>
        <v>0</v>
      </c>
      <c r="BI417" s="218">
        <f>IF(N417="nulová",J417,0)</f>
        <v>0</v>
      </c>
      <c r="BJ417" s="19" t="s">
        <v>84</v>
      </c>
      <c r="BK417" s="218">
        <f>ROUND(I417*H417,2)</f>
        <v>0</v>
      </c>
      <c r="BL417" s="19" t="s">
        <v>147</v>
      </c>
      <c r="BM417" s="217" t="s">
        <v>546</v>
      </c>
    </row>
    <row r="418" s="14" customFormat="1">
      <c r="A418" s="14"/>
      <c r="B418" s="230"/>
      <c r="C418" s="231"/>
      <c r="D418" s="221" t="s">
        <v>149</v>
      </c>
      <c r="E418" s="232" t="s">
        <v>31</v>
      </c>
      <c r="F418" s="233" t="s">
        <v>547</v>
      </c>
      <c r="G418" s="231"/>
      <c r="H418" s="234">
        <v>4640</v>
      </c>
      <c r="I418" s="235"/>
      <c r="J418" s="231"/>
      <c r="K418" s="231"/>
      <c r="L418" s="236"/>
      <c r="M418" s="237"/>
      <c r="N418" s="238"/>
      <c r="O418" s="238"/>
      <c r="P418" s="238"/>
      <c r="Q418" s="238"/>
      <c r="R418" s="238"/>
      <c r="S418" s="238"/>
      <c r="T418" s="239"/>
      <c r="U418" s="14"/>
      <c r="V418" s="14"/>
      <c r="W418" s="14"/>
      <c r="X418" s="14"/>
      <c r="Y418" s="14"/>
      <c r="Z418" s="14"/>
      <c r="AA418" s="14"/>
      <c r="AB418" s="14"/>
      <c r="AC418" s="14"/>
      <c r="AD418" s="14"/>
      <c r="AE418" s="14"/>
      <c r="AT418" s="240" t="s">
        <v>149</v>
      </c>
      <c r="AU418" s="240" t="s">
        <v>86</v>
      </c>
      <c r="AV418" s="14" t="s">
        <v>86</v>
      </c>
      <c r="AW418" s="14" t="s">
        <v>37</v>
      </c>
      <c r="AX418" s="14" t="s">
        <v>84</v>
      </c>
      <c r="AY418" s="240" t="s">
        <v>140</v>
      </c>
    </row>
    <row r="419" s="2" customFormat="1">
      <c r="A419" s="40"/>
      <c r="B419" s="41"/>
      <c r="C419" s="206" t="s">
        <v>548</v>
      </c>
      <c r="D419" s="206" t="s">
        <v>142</v>
      </c>
      <c r="E419" s="207" t="s">
        <v>549</v>
      </c>
      <c r="F419" s="208" t="s">
        <v>550</v>
      </c>
      <c r="G419" s="209" t="s">
        <v>411</v>
      </c>
      <c r="H419" s="210">
        <v>1255</v>
      </c>
      <c r="I419" s="211"/>
      <c r="J419" s="212">
        <f>ROUND(I419*H419,2)</f>
        <v>0</v>
      </c>
      <c r="K419" s="208" t="s">
        <v>146</v>
      </c>
      <c r="L419" s="46"/>
      <c r="M419" s="213" t="s">
        <v>31</v>
      </c>
      <c r="N419" s="214" t="s">
        <v>47</v>
      </c>
      <c r="O419" s="86"/>
      <c r="P419" s="215">
        <f>O419*H419</f>
        <v>0</v>
      </c>
      <c r="Q419" s="215">
        <v>0.32400000000000001</v>
      </c>
      <c r="R419" s="215">
        <f>Q419*H419</f>
        <v>406.62</v>
      </c>
      <c r="S419" s="215">
        <v>0</v>
      </c>
      <c r="T419" s="216">
        <f>S419*H419</f>
        <v>0</v>
      </c>
      <c r="U419" s="40"/>
      <c r="V419" s="40"/>
      <c r="W419" s="40"/>
      <c r="X419" s="40"/>
      <c r="Y419" s="40"/>
      <c r="Z419" s="40"/>
      <c r="AA419" s="40"/>
      <c r="AB419" s="40"/>
      <c r="AC419" s="40"/>
      <c r="AD419" s="40"/>
      <c r="AE419" s="40"/>
      <c r="AR419" s="217" t="s">
        <v>147</v>
      </c>
      <c r="AT419" s="217" t="s">
        <v>142</v>
      </c>
      <c r="AU419" s="217" t="s">
        <v>86</v>
      </c>
      <c r="AY419" s="19" t="s">
        <v>140</v>
      </c>
      <c r="BE419" s="218">
        <f>IF(N419="základní",J419,0)</f>
        <v>0</v>
      </c>
      <c r="BF419" s="218">
        <f>IF(N419="snížená",J419,0)</f>
        <v>0</v>
      </c>
      <c r="BG419" s="218">
        <f>IF(N419="zákl. přenesená",J419,0)</f>
        <v>0</v>
      </c>
      <c r="BH419" s="218">
        <f>IF(N419="sníž. přenesená",J419,0)</f>
        <v>0</v>
      </c>
      <c r="BI419" s="218">
        <f>IF(N419="nulová",J419,0)</f>
        <v>0</v>
      </c>
      <c r="BJ419" s="19" t="s">
        <v>84</v>
      </c>
      <c r="BK419" s="218">
        <f>ROUND(I419*H419,2)</f>
        <v>0</v>
      </c>
      <c r="BL419" s="19" t="s">
        <v>147</v>
      </c>
      <c r="BM419" s="217" t="s">
        <v>551</v>
      </c>
    </row>
    <row r="420" s="14" customFormat="1">
      <c r="A420" s="14"/>
      <c r="B420" s="230"/>
      <c r="C420" s="231"/>
      <c r="D420" s="221" t="s">
        <v>149</v>
      </c>
      <c r="E420" s="232" t="s">
        <v>31</v>
      </c>
      <c r="F420" s="233" t="s">
        <v>552</v>
      </c>
      <c r="G420" s="231"/>
      <c r="H420" s="234">
        <v>1255</v>
      </c>
      <c r="I420" s="235"/>
      <c r="J420" s="231"/>
      <c r="K420" s="231"/>
      <c r="L420" s="236"/>
      <c r="M420" s="237"/>
      <c r="N420" s="238"/>
      <c r="O420" s="238"/>
      <c r="P420" s="238"/>
      <c r="Q420" s="238"/>
      <c r="R420" s="238"/>
      <c r="S420" s="238"/>
      <c r="T420" s="239"/>
      <c r="U420" s="14"/>
      <c r="V420" s="14"/>
      <c r="W420" s="14"/>
      <c r="X420" s="14"/>
      <c r="Y420" s="14"/>
      <c r="Z420" s="14"/>
      <c r="AA420" s="14"/>
      <c r="AB420" s="14"/>
      <c r="AC420" s="14"/>
      <c r="AD420" s="14"/>
      <c r="AE420" s="14"/>
      <c r="AT420" s="240" t="s">
        <v>149</v>
      </c>
      <c r="AU420" s="240" t="s">
        <v>86</v>
      </c>
      <c r="AV420" s="14" t="s">
        <v>86</v>
      </c>
      <c r="AW420" s="14" t="s">
        <v>37</v>
      </c>
      <c r="AX420" s="14" t="s">
        <v>84</v>
      </c>
      <c r="AY420" s="240" t="s">
        <v>140</v>
      </c>
    </row>
    <row r="421" s="2" customFormat="1" ht="16.5" customHeight="1">
      <c r="A421" s="40"/>
      <c r="B421" s="41"/>
      <c r="C421" s="206" t="s">
        <v>553</v>
      </c>
      <c r="D421" s="206" t="s">
        <v>142</v>
      </c>
      <c r="E421" s="207" t="s">
        <v>554</v>
      </c>
      <c r="F421" s="208" t="s">
        <v>555</v>
      </c>
      <c r="G421" s="209" t="s">
        <v>411</v>
      </c>
      <c r="H421" s="210">
        <v>4640</v>
      </c>
      <c r="I421" s="211"/>
      <c r="J421" s="212">
        <f>ROUND(I421*H421,2)</f>
        <v>0</v>
      </c>
      <c r="K421" s="208" t="s">
        <v>146</v>
      </c>
      <c r="L421" s="46"/>
      <c r="M421" s="213" t="s">
        <v>31</v>
      </c>
      <c r="N421" s="214" t="s">
        <v>47</v>
      </c>
      <c r="O421" s="86"/>
      <c r="P421" s="215">
        <f>O421*H421</f>
        <v>0</v>
      </c>
      <c r="Q421" s="215">
        <v>0</v>
      </c>
      <c r="R421" s="215">
        <f>Q421*H421</f>
        <v>0</v>
      </c>
      <c r="S421" s="215">
        <v>0</v>
      </c>
      <c r="T421" s="216">
        <f>S421*H421</f>
        <v>0</v>
      </c>
      <c r="U421" s="40"/>
      <c r="V421" s="40"/>
      <c r="W421" s="40"/>
      <c r="X421" s="40"/>
      <c r="Y421" s="40"/>
      <c r="Z421" s="40"/>
      <c r="AA421" s="40"/>
      <c r="AB421" s="40"/>
      <c r="AC421" s="40"/>
      <c r="AD421" s="40"/>
      <c r="AE421" s="40"/>
      <c r="AR421" s="217" t="s">
        <v>147</v>
      </c>
      <c r="AT421" s="217" t="s">
        <v>142</v>
      </c>
      <c r="AU421" s="217" t="s">
        <v>86</v>
      </c>
      <c r="AY421" s="19" t="s">
        <v>140</v>
      </c>
      <c r="BE421" s="218">
        <f>IF(N421="základní",J421,0)</f>
        <v>0</v>
      </c>
      <c r="BF421" s="218">
        <f>IF(N421="snížená",J421,0)</f>
        <v>0</v>
      </c>
      <c r="BG421" s="218">
        <f>IF(N421="zákl. přenesená",J421,0)</f>
        <v>0</v>
      </c>
      <c r="BH421" s="218">
        <f>IF(N421="sníž. přenesená",J421,0)</f>
        <v>0</v>
      </c>
      <c r="BI421" s="218">
        <f>IF(N421="nulová",J421,0)</f>
        <v>0</v>
      </c>
      <c r="BJ421" s="19" t="s">
        <v>84</v>
      </c>
      <c r="BK421" s="218">
        <f>ROUND(I421*H421,2)</f>
        <v>0</v>
      </c>
      <c r="BL421" s="19" t="s">
        <v>147</v>
      </c>
      <c r="BM421" s="217" t="s">
        <v>556</v>
      </c>
    </row>
    <row r="422" s="14" customFormat="1">
      <c r="A422" s="14"/>
      <c r="B422" s="230"/>
      <c r="C422" s="231"/>
      <c r="D422" s="221" t="s">
        <v>149</v>
      </c>
      <c r="E422" s="232" t="s">
        <v>31</v>
      </c>
      <c r="F422" s="233" t="s">
        <v>547</v>
      </c>
      <c r="G422" s="231"/>
      <c r="H422" s="234">
        <v>4640</v>
      </c>
      <c r="I422" s="235"/>
      <c r="J422" s="231"/>
      <c r="K422" s="231"/>
      <c r="L422" s="236"/>
      <c r="M422" s="237"/>
      <c r="N422" s="238"/>
      <c r="O422" s="238"/>
      <c r="P422" s="238"/>
      <c r="Q422" s="238"/>
      <c r="R422" s="238"/>
      <c r="S422" s="238"/>
      <c r="T422" s="239"/>
      <c r="U422" s="14"/>
      <c r="V422" s="14"/>
      <c r="W422" s="14"/>
      <c r="X422" s="14"/>
      <c r="Y422" s="14"/>
      <c r="Z422" s="14"/>
      <c r="AA422" s="14"/>
      <c r="AB422" s="14"/>
      <c r="AC422" s="14"/>
      <c r="AD422" s="14"/>
      <c r="AE422" s="14"/>
      <c r="AT422" s="240" t="s">
        <v>149</v>
      </c>
      <c r="AU422" s="240" t="s">
        <v>86</v>
      </c>
      <c r="AV422" s="14" t="s">
        <v>86</v>
      </c>
      <c r="AW422" s="14" t="s">
        <v>37</v>
      </c>
      <c r="AX422" s="14" t="s">
        <v>84</v>
      </c>
      <c r="AY422" s="240" t="s">
        <v>140</v>
      </c>
    </row>
    <row r="423" s="2" customFormat="1">
      <c r="A423" s="40"/>
      <c r="B423" s="41"/>
      <c r="C423" s="206" t="s">
        <v>557</v>
      </c>
      <c r="D423" s="206" t="s">
        <v>142</v>
      </c>
      <c r="E423" s="207" t="s">
        <v>558</v>
      </c>
      <c r="F423" s="208" t="s">
        <v>559</v>
      </c>
      <c r="G423" s="209" t="s">
        <v>411</v>
      </c>
      <c r="H423" s="210">
        <v>4640</v>
      </c>
      <c r="I423" s="211"/>
      <c r="J423" s="212">
        <f>ROUND(I423*H423,2)</f>
        <v>0</v>
      </c>
      <c r="K423" s="208" t="s">
        <v>146</v>
      </c>
      <c r="L423" s="46"/>
      <c r="M423" s="213" t="s">
        <v>31</v>
      </c>
      <c r="N423" s="214" t="s">
        <v>47</v>
      </c>
      <c r="O423" s="86"/>
      <c r="P423" s="215">
        <f>O423*H423</f>
        <v>0</v>
      </c>
      <c r="Q423" s="215">
        <v>0</v>
      </c>
      <c r="R423" s="215">
        <f>Q423*H423</f>
        <v>0</v>
      </c>
      <c r="S423" s="215">
        <v>0</v>
      </c>
      <c r="T423" s="216">
        <f>S423*H423</f>
        <v>0</v>
      </c>
      <c r="U423" s="40"/>
      <c r="V423" s="40"/>
      <c r="W423" s="40"/>
      <c r="X423" s="40"/>
      <c r="Y423" s="40"/>
      <c r="Z423" s="40"/>
      <c r="AA423" s="40"/>
      <c r="AB423" s="40"/>
      <c r="AC423" s="40"/>
      <c r="AD423" s="40"/>
      <c r="AE423" s="40"/>
      <c r="AR423" s="217" t="s">
        <v>147</v>
      </c>
      <c r="AT423" s="217" t="s">
        <v>142</v>
      </c>
      <c r="AU423" s="217" t="s">
        <v>86</v>
      </c>
      <c r="AY423" s="19" t="s">
        <v>140</v>
      </c>
      <c r="BE423" s="218">
        <f>IF(N423="základní",J423,0)</f>
        <v>0</v>
      </c>
      <c r="BF423" s="218">
        <f>IF(N423="snížená",J423,0)</f>
        <v>0</v>
      </c>
      <c r="BG423" s="218">
        <f>IF(N423="zákl. přenesená",J423,0)</f>
        <v>0</v>
      </c>
      <c r="BH423" s="218">
        <f>IF(N423="sníž. přenesená",J423,0)</f>
        <v>0</v>
      </c>
      <c r="BI423" s="218">
        <f>IF(N423="nulová",J423,0)</f>
        <v>0</v>
      </c>
      <c r="BJ423" s="19" t="s">
        <v>84</v>
      </c>
      <c r="BK423" s="218">
        <f>ROUND(I423*H423,2)</f>
        <v>0</v>
      </c>
      <c r="BL423" s="19" t="s">
        <v>147</v>
      </c>
      <c r="BM423" s="217" t="s">
        <v>560</v>
      </c>
    </row>
    <row r="424" s="14" customFormat="1">
      <c r="A424" s="14"/>
      <c r="B424" s="230"/>
      <c r="C424" s="231"/>
      <c r="D424" s="221" t="s">
        <v>149</v>
      </c>
      <c r="E424" s="232" t="s">
        <v>31</v>
      </c>
      <c r="F424" s="233" t="s">
        <v>547</v>
      </c>
      <c r="G424" s="231"/>
      <c r="H424" s="234">
        <v>4640</v>
      </c>
      <c r="I424" s="235"/>
      <c r="J424" s="231"/>
      <c r="K424" s="231"/>
      <c r="L424" s="236"/>
      <c r="M424" s="237"/>
      <c r="N424" s="238"/>
      <c r="O424" s="238"/>
      <c r="P424" s="238"/>
      <c r="Q424" s="238"/>
      <c r="R424" s="238"/>
      <c r="S424" s="238"/>
      <c r="T424" s="239"/>
      <c r="U424" s="14"/>
      <c r="V424" s="14"/>
      <c r="W424" s="14"/>
      <c r="X424" s="14"/>
      <c r="Y424" s="14"/>
      <c r="Z424" s="14"/>
      <c r="AA424" s="14"/>
      <c r="AB424" s="14"/>
      <c r="AC424" s="14"/>
      <c r="AD424" s="14"/>
      <c r="AE424" s="14"/>
      <c r="AT424" s="240" t="s">
        <v>149</v>
      </c>
      <c r="AU424" s="240" t="s">
        <v>86</v>
      </c>
      <c r="AV424" s="14" t="s">
        <v>86</v>
      </c>
      <c r="AW424" s="14" t="s">
        <v>37</v>
      </c>
      <c r="AX424" s="14" t="s">
        <v>84</v>
      </c>
      <c r="AY424" s="240" t="s">
        <v>140</v>
      </c>
    </row>
    <row r="425" s="2" customFormat="1" ht="16.5" customHeight="1">
      <c r="A425" s="40"/>
      <c r="B425" s="41"/>
      <c r="C425" s="206" t="s">
        <v>561</v>
      </c>
      <c r="D425" s="206" t="s">
        <v>142</v>
      </c>
      <c r="E425" s="207" t="s">
        <v>562</v>
      </c>
      <c r="F425" s="208" t="s">
        <v>563</v>
      </c>
      <c r="G425" s="209" t="s">
        <v>564</v>
      </c>
      <c r="H425" s="210">
        <v>16.5</v>
      </c>
      <c r="I425" s="211"/>
      <c r="J425" s="212">
        <f>ROUND(I425*H425,2)</f>
        <v>0</v>
      </c>
      <c r="K425" s="208" t="s">
        <v>146</v>
      </c>
      <c r="L425" s="46"/>
      <c r="M425" s="213" t="s">
        <v>31</v>
      </c>
      <c r="N425" s="214" t="s">
        <v>47</v>
      </c>
      <c r="O425" s="86"/>
      <c r="P425" s="215">
        <f>O425*H425</f>
        <v>0</v>
      </c>
      <c r="Q425" s="215">
        <v>0.10956000000000001</v>
      </c>
      <c r="R425" s="215">
        <f>Q425*H425</f>
        <v>1.8077400000000001</v>
      </c>
      <c r="S425" s="215">
        <v>0</v>
      </c>
      <c r="T425" s="216">
        <f>S425*H425</f>
        <v>0</v>
      </c>
      <c r="U425" s="40"/>
      <c r="V425" s="40"/>
      <c r="W425" s="40"/>
      <c r="X425" s="40"/>
      <c r="Y425" s="40"/>
      <c r="Z425" s="40"/>
      <c r="AA425" s="40"/>
      <c r="AB425" s="40"/>
      <c r="AC425" s="40"/>
      <c r="AD425" s="40"/>
      <c r="AE425" s="40"/>
      <c r="AR425" s="217" t="s">
        <v>147</v>
      </c>
      <c r="AT425" s="217" t="s">
        <v>142</v>
      </c>
      <c r="AU425" s="217" t="s">
        <v>86</v>
      </c>
      <c r="AY425" s="19" t="s">
        <v>140</v>
      </c>
      <c r="BE425" s="218">
        <f>IF(N425="základní",J425,0)</f>
        <v>0</v>
      </c>
      <c r="BF425" s="218">
        <f>IF(N425="snížená",J425,0)</f>
        <v>0</v>
      </c>
      <c r="BG425" s="218">
        <f>IF(N425="zákl. přenesená",J425,0)</f>
        <v>0</v>
      </c>
      <c r="BH425" s="218">
        <f>IF(N425="sníž. přenesená",J425,0)</f>
        <v>0</v>
      </c>
      <c r="BI425" s="218">
        <f>IF(N425="nulová",J425,0)</f>
        <v>0</v>
      </c>
      <c r="BJ425" s="19" t="s">
        <v>84</v>
      </c>
      <c r="BK425" s="218">
        <f>ROUND(I425*H425,2)</f>
        <v>0</v>
      </c>
      <c r="BL425" s="19" t="s">
        <v>147</v>
      </c>
      <c r="BM425" s="217" t="s">
        <v>565</v>
      </c>
    </row>
    <row r="426" s="14" customFormat="1">
      <c r="A426" s="14"/>
      <c r="B426" s="230"/>
      <c r="C426" s="231"/>
      <c r="D426" s="221" t="s">
        <v>149</v>
      </c>
      <c r="E426" s="232" t="s">
        <v>31</v>
      </c>
      <c r="F426" s="233" t="s">
        <v>566</v>
      </c>
      <c r="G426" s="231"/>
      <c r="H426" s="234">
        <v>4</v>
      </c>
      <c r="I426" s="235"/>
      <c r="J426" s="231"/>
      <c r="K426" s="231"/>
      <c r="L426" s="236"/>
      <c r="M426" s="237"/>
      <c r="N426" s="238"/>
      <c r="O426" s="238"/>
      <c r="P426" s="238"/>
      <c r="Q426" s="238"/>
      <c r="R426" s="238"/>
      <c r="S426" s="238"/>
      <c r="T426" s="239"/>
      <c r="U426" s="14"/>
      <c r="V426" s="14"/>
      <c r="W426" s="14"/>
      <c r="X426" s="14"/>
      <c r="Y426" s="14"/>
      <c r="Z426" s="14"/>
      <c r="AA426" s="14"/>
      <c r="AB426" s="14"/>
      <c r="AC426" s="14"/>
      <c r="AD426" s="14"/>
      <c r="AE426" s="14"/>
      <c r="AT426" s="240" t="s">
        <v>149</v>
      </c>
      <c r="AU426" s="240" t="s">
        <v>86</v>
      </c>
      <c r="AV426" s="14" t="s">
        <v>86</v>
      </c>
      <c r="AW426" s="14" t="s">
        <v>37</v>
      </c>
      <c r="AX426" s="14" t="s">
        <v>76</v>
      </c>
      <c r="AY426" s="240" t="s">
        <v>140</v>
      </c>
    </row>
    <row r="427" s="14" customFormat="1">
      <c r="A427" s="14"/>
      <c r="B427" s="230"/>
      <c r="C427" s="231"/>
      <c r="D427" s="221" t="s">
        <v>149</v>
      </c>
      <c r="E427" s="232" t="s">
        <v>31</v>
      </c>
      <c r="F427" s="233" t="s">
        <v>567</v>
      </c>
      <c r="G427" s="231"/>
      <c r="H427" s="234">
        <v>4.5</v>
      </c>
      <c r="I427" s="235"/>
      <c r="J427" s="231"/>
      <c r="K427" s="231"/>
      <c r="L427" s="236"/>
      <c r="M427" s="237"/>
      <c r="N427" s="238"/>
      <c r="O427" s="238"/>
      <c r="P427" s="238"/>
      <c r="Q427" s="238"/>
      <c r="R427" s="238"/>
      <c r="S427" s="238"/>
      <c r="T427" s="239"/>
      <c r="U427" s="14"/>
      <c r="V427" s="14"/>
      <c r="W427" s="14"/>
      <c r="X427" s="14"/>
      <c r="Y427" s="14"/>
      <c r="Z427" s="14"/>
      <c r="AA427" s="14"/>
      <c r="AB427" s="14"/>
      <c r="AC427" s="14"/>
      <c r="AD427" s="14"/>
      <c r="AE427" s="14"/>
      <c r="AT427" s="240" t="s">
        <v>149</v>
      </c>
      <c r="AU427" s="240" t="s">
        <v>86</v>
      </c>
      <c r="AV427" s="14" t="s">
        <v>86</v>
      </c>
      <c r="AW427" s="14" t="s">
        <v>37</v>
      </c>
      <c r="AX427" s="14" t="s">
        <v>76</v>
      </c>
      <c r="AY427" s="240" t="s">
        <v>140</v>
      </c>
    </row>
    <row r="428" s="14" customFormat="1">
      <c r="A428" s="14"/>
      <c r="B428" s="230"/>
      <c r="C428" s="231"/>
      <c r="D428" s="221" t="s">
        <v>149</v>
      </c>
      <c r="E428" s="232" t="s">
        <v>31</v>
      </c>
      <c r="F428" s="233" t="s">
        <v>568</v>
      </c>
      <c r="G428" s="231"/>
      <c r="H428" s="234">
        <v>4</v>
      </c>
      <c r="I428" s="235"/>
      <c r="J428" s="231"/>
      <c r="K428" s="231"/>
      <c r="L428" s="236"/>
      <c r="M428" s="237"/>
      <c r="N428" s="238"/>
      <c r="O428" s="238"/>
      <c r="P428" s="238"/>
      <c r="Q428" s="238"/>
      <c r="R428" s="238"/>
      <c r="S428" s="238"/>
      <c r="T428" s="239"/>
      <c r="U428" s="14"/>
      <c r="V428" s="14"/>
      <c r="W428" s="14"/>
      <c r="X428" s="14"/>
      <c r="Y428" s="14"/>
      <c r="Z428" s="14"/>
      <c r="AA428" s="14"/>
      <c r="AB428" s="14"/>
      <c r="AC428" s="14"/>
      <c r="AD428" s="14"/>
      <c r="AE428" s="14"/>
      <c r="AT428" s="240" t="s">
        <v>149</v>
      </c>
      <c r="AU428" s="240" t="s">
        <v>86</v>
      </c>
      <c r="AV428" s="14" t="s">
        <v>86</v>
      </c>
      <c r="AW428" s="14" t="s">
        <v>37</v>
      </c>
      <c r="AX428" s="14" t="s">
        <v>76</v>
      </c>
      <c r="AY428" s="240" t="s">
        <v>140</v>
      </c>
    </row>
    <row r="429" s="14" customFormat="1">
      <c r="A429" s="14"/>
      <c r="B429" s="230"/>
      <c r="C429" s="231"/>
      <c r="D429" s="221" t="s">
        <v>149</v>
      </c>
      <c r="E429" s="232" t="s">
        <v>31</v>
      </c>
      <c r="F429" s="233" t="s">
        <v>569</v>
      </c>
      <c r="G429" s="231"/>
      <c r="H429" s="234">
        <v>4</v>
      </c>
      <c r="I429" s="235"/>
      <c r="J429" s="231"/>
      <c r="K429" s="231"/>
      <c r="L429" s="236"/>
      <c r="M429" s="237"/>
      <c r="N429" s="238"/>
      <c r="O429" s="238"/>
      <c r="P429" s="238"/>
      <c r="Q429" s="238"/>
      <c r="R429" s="238"/>
      <c r="S429" s="238"/>
      <c r="T429" s="239"/>
      <c r="U429" s="14"/>
      <c r="V429" s="14"/>
      <c r="W429" s="14"/>
      <c r="X429" s="14"/>
      <c r="Y429" s="14"/>
      <c r="Z429" s="14"/>
      <c r="AA429" s="14"/>
      <c r="AB429" s="14"/>
      <c r="AC429" s="14"/>
      <c r="AD429" s="14"/>
      <c r="AE429" s="14"/>
      <c r="AT429" s="240" t="s">
        <v>149</v>
      </c>
      <c r="AU429" s="240" t="s">
        <v>86</v>
      </c>
      <c r="AV429" s="14" t="s">
        <v>86</v>
      </c>
      <c r="AW429" s="14" t="s">
        <v>37</v>
      </c>
      <c r="AX429" s="14" t="s">
        <v>76</v>
      </c>
      <c r="AY429" s="240" t="s">
        <v>140</v>
      </c>
    </row>
    <row r="430" s="15" customFormat="1">
      <c r="A430" s="15"/>
      <c r="B430" s="241"/>
      <c r="C430" s="242"/>
      <c r="D430" s="221" t="s">
        <v>149</v>
      </c>
      <c r="E430" s="243" t="s">
        <v>31</v>
      </c>
      <c r="F430" s="244" t="s">
        <v>204</v>
      </c>
      <c r="G430" s="242"/>
      <c r="H430" s="245">
        <v>16.5</v>
      </c>
      <c r="I430" s="246"/>
      <c r="J430" s="242"/>
      <c r="K430" s="242"/>
      <c r="L430" s="247"/>
      <c r="M430" s="248"/>
      <c r="N430" s="249"/>
      <c r="O430" s="249"/>
      <c r="P430" s="249"/>
      <c r="Q430" s="249"/>
      <c r="R430" s="249"/>
      <c r="S430" s="249"/>
      <c r="T430" s="250"/>
      <c r="U430" s="15"/>
      <c r="V430" s="15"/>
      <c r="W430" s="15"/>
      <c r="X430" s="15"/>
      <c r="Y430" s="15"/>
      <c r="Z430" s="15"/>
      <c r="AA430" s="15"/>
      <c r="AB430" s="15"/>
      <c r="AC430" s="15"/>
      <c r="AD430" s="15"/>
      <c r="AE430" s="15"/>
      <c r="AT430" s="251" t="s">
        <v>149</v>
      </c>
      <c r="AU430" s="251" t="s">
        <v>86</v>
      </c>
      <c r="AV430" s="15" t="s">
        <v>147</v>
      </c>
      <c r="AW430" s="15" t="s">
        <v>37</v>
      </c>
      <c r="AX430" s="15" t="s">
        <v>84</v>
      </c>
      <c r="AY430" s="251" t="s">
        <v>140</v>
      </c>
    </row>
    <row r="431" s="12" customFormat="1" ht="22.8" customHeight="1">
      <c r="A431" s="12"/>
      <c r="B431" s="190"/>
      <c r="C431" s="191"/>
      <c r="D431" s="192" t="s">
        <v>75</v>
      </c>
      <c r="E431" s="204" t="s">
        <v>302</v>
      </c>
      <c r="F431" s="204" t="s">
        <v>570</v>
      </c>
      <c r="G431" s="191"/>
      <c r="H431" s="191"/>
      <c r="I431" s="194"/>
      <c r="J431" s="205">
        <f>BK431</f>
        <v>0</v>
      </c>
      <c r="K431" s="191"/>
      <c r="L431" s="196"/>
      <c r="M431" s="197"/>
      <c r="N431" s="198"/>
      <c r="O431" s="198"/>
      <c r="P431" s="199">
        <f>SUM(P432:P476)</f>
        <v>0</v>
      </c>
      <c r="Q431" s="198"/>
      <c r="R431" s="199">
        <f>SUM(R432:R476)</f>
        <v>115.13737255999999</v>
      </c>
      <c r="S431" s="198"/>
      <c r="T431" s="200">
        <f>SUM(T432:T476)</f>
        <v>4.5099999999999998</v>
      </c>
      <c r="U431" s="12"/>
      <c r="V431" s="12"/>
      <c r="W431" s="12"/>
      <c r="X431" s="12"/>
      <c r="Y431" s="12"/>
      <c r="Z431" s="12"/>
      <c r="AA431" s="12"/>
      <c r="AB431" s="12"/>
      <c r="AC431" s="12"/>
      <c r="AD431" s="12"/>
      <c r="AE431" s="12"/>
      <c r="AR431" s="201" t="s">
        <v>84</v>
      </c>
      <c r="AT431" s="202" t="s">
        <v>75</v>
      </c>
      <c r="AU431" s="202" t="s">
        <v>84</v>
      </c>
      <c r="AY431" s="201" t="s">
        <v>140</v>
      </c>
      <c r="BK431" s="203">
        <f>SUM(BK432:BK476)</f>
        <v>0</v>
      </c>
    </row>
    <row r="432" s="2" customFormat="1" ht="16.5" customHeight="1">
      <c r="A432" s="40"/>
      <c r="B432" s="41"/>
      <c r="C432" s="206" t="s">
        <v>571</v>
      </c>
      <c r="D432" s="206" t="s">
        <v>142</v>
      </c>
      <c r="E432" s="207" t="s">
        <v>572</v>
      </c>
      <c r="F432" s="208" t="s">
        <v>573</v>
      </c>
      <c r="G432" s="209" t="s">
        <v>574</v>
      </c>
      <c r="H432" s="210">
        <v>2</v>
      </c>
      <c r="I432" s="211"/>
      <c r="J432" s="212">
        <f>ROUND(I432*H432,2)</f>
        <v>0</v>
      </c>
      <c r="K432" s="208" t="s">
        <v>146</v>
      </c>
      <c r="L432" s="46"/>
      <c r="M432" s="213" t="s">
        <v>31</v>
      </c>
      <c r="N432" s="214" t="s">
        <v>47</v>
      </c>
      <c r="O432" s="86"/>
      <c r="P432" s="215">
        <f>O432*H432</f>
        <v>0</v>
      </c>
      <c r="Q432" s="215">
        <v>0.11241</v>
      </c>
      <c r="R432" s="215">
        <f>Q432*H432</f>
        <v>0.22481999999999999</v>
      </c>
      <c r="S432" s="215">
        <v>0</v>
      </c>
      <c r="T432" s="216">
        <f>S432*H432</f>
        <v>0</v>
      </c>
      <c r="U432" s="40"/>
      <c r="V432" s="40"/>
      <c r="W432" s="40"/>
      <c r="X432" s="40"/>
      <c r="Y432" s="40"/>
      <c r="Z432" s="40"/>
      <c r="AA432" s="40"/>
      <c r="AB432" s="40"/>
      <c r="AC432" s="40"/>
      <c r="AD432" s="40"/>
      <c r="AE432" s="40"/>
      <c r="AR432" s="217" t="s">
        <v>147</v>
      </c>
      <c r="AT432" s="217" t="s">
        <v>142</v>
      </c>
      <c r="AU432" s="217" t="s">
        <v>86</v>
      </c>
      <c r="AY432" s="19" t="s">
        <v>140</v>
      </c>
      <c r="BE432" s="218">
        <f>IF(N432="základní",J432,0)</f>
        <v>0</v>
      </c>
      <c r="BF432" s="218">
        <f>IF(N432="snížená",J432,0)</f>
        <v>0</v>
      </c>
      <c r="BG432" s="218">
        <f>IF(N432="zákl. přenesená",J432,0)</f>
        <v>0</v>
      </c>
      <c r="BH432" s="218">
        <f>IF(N432="sníž. přenesená",J432,0)</f>
        <v>0</v>
      </c>
      <c r="BI432" s="218">
        <f>IF(N432="nulová",J432,0)</f>
        <v>0</v>
      </c>
      <c r="BJ432" s="19" t="s">
        <v>84</v>
      </c>
      <c r="BK432" s="218">
        <f>ROUND(I432*H432,2)</f>
        <v>0</v>
      </c>
      <c r="BL432" s="19" t="s">
        <v>147</v>
      </c>
      <c r="BM432" s="217" t="s">
        <v>575</v>
      </c>
    </row>
    <row r="433" s="2" customFormat="1" ht="16.5" customHeight="1">
      <c r="A433" s="40"/>
      <c r="B433" s="41"/>
      <c r="C433" s="263" t="s">
        <v>576</v>
      </c>
      <c r="D433" s="263" t="s">
        <v>331</v>
      </c>
      <c r="E433" s="264" t="s">
        <v>577</v>
      </c>
      <c r="F433" s="265" t="s">
        <v>578</v>
      </c>
      <c r="G433" s="266" t="s">
        <v>574</v>
      </c>
      <c r="H433" s="267">
        <v>2</v>
      </c>
      <c r="I433" s="268"/>
      <c r="J433" s="269">
        <f>ROUND(I433*H433,2)</f>
        <v>0</v>
      </c>
      <c r="K433" s="265" t="s">
        <v>146</v>
      </c>
      <c r="L433" s="270"/>
      <c r="M433" s="271" t="s">
        <v>31</v>
      </c>
      <c r="N433" s="272" t="s">
        <v>47</v>
      </c>
      <c r="O433" s="86"/>
      <c r="P433" s="215">
        <f>O433*H433</f>
        <v>0</v>
      </c>
      <c r="Q433" s="215">
        <v>0.0061000000000000004</v>
      </c>
      <c r="R433" s="215">
        <f>Q433*H433</f>
        <v>0.012200000000000001</v>
      </c>
      <c r="S433" s="215">
        <v>0</v>
      </c>
      <c r="T433" s="216">
        <f>S433*H433</f>
        <v>0</v>
      </c>
      <c r="U433" s="40"/>
      <c r="V433" s="40"/>
      <c r="W433" s="40"/>
      <c r="X433" s="40"/>
      <c r="Y433" s="40"/>
      <c r="Z433" s="40"/>
      <c r="AA433" s="40"/>
      <c r="AB433" s="40"/>
      <c r="AC433" s="40"/>
      <c r="AD433" s="40"/>
      <c r="AE433" s="40"/>
      <c r="AR433" s="217" t="s">
        <v>297</v>
      </c>
      <c r="AT433" s="217" t="s">
        <v>331</v>
      </c>
      <c r="AU433" s="217" t="s">
        <v>86</v>
      </c>
      <c r="AY433" s="19" t="s">
        <v>140</v>
      </c>
      <c r="BE433" s="218">
        <f>IF(N433="základní",J433,0)</f>
        <v>0</v>
      </c>
      <c r="BF433" s="218">
        <f>IF(N433="snížená",J433,0)</f>
        <v>0</v>
      </c>
      <c r="BG433" s="218">
        <f>IF(N433="zákl. přenesená",J433,0)</f>
        <v>0</v>
      </c>
      <c r="BH433" s="218">
        <f>IF(N433="sníž. přenesená",J433,0)</f>
        <v>0</v>
      </c>
      <c r="BI433" s="218">
        <f>IF(N433="nulová",J433,0)</f>
        <v>0</v>
      </c>
      <c r="BJ433" s="19" t="s">
        <v>84</v>
      </c>
      <c r="BK433" s="218">
        <f>ROUND(I433*H433,2)</f>
        <v>0</v>
      </c>
      <c r="BL433" s="19" t="s">
        <v>147</v>
      </c>
      <c r="BM433" s="217" t="s">
        <v>579</v>
      </c>
    </row>
    <row r="434" s="2" customFormat="1" ht="16.5" customHeight="1">
      <c r="A434" s="40"/>
      <c r="B434" s="41"/>
      <c r="C434" s="263" t="s">
        <v>580</v>
      </c>
      <c r="D434" s="263" t="s">
        <v>331</v>
      </c>
      <c r="E434" s="264" t="s">
        <v>581</v>
      </c>
      <c r="F434" s="265" t="s">
        <v>582</v>
      </c>
      <c r="G434" s="266" t="s">
        <v>574</v>
      </c>
      <c r="H434" s="267">
        <v>2</v>
      </c>
      <c r="I434" s="268"/>
      <c r="J434" s="269">
        <f>ROUND(I434*H434,2)</f>
        <v>0</v>
      </c>
      <c r="K434" s="265" t="s">
        <v>146</v>
      </c>
      <c r="L434" s="270"/>
      <c r="M434" s="271" t="s">
        <v>31</v>
      </c>
      <c r="N434" s="272" t="s">
        <v>47</v>
      </c>
      <c r="O434" s="86"/>
      <c r="P434" s="215">
        <f>O434*H434</f>
        <v>0</v>
      </c>
      <c r="Q434" s="215">
        <v>0.0030000000000000001</v>
      </c>
      <c r="R434" s="215">
        <f>Q434*H434</f>
        <v>0.0060000000000000001</v>
      </c>
      <c r="S434" s="215">
        <v>0</v>
      </c>
      <c r="T434" s="216">
        <f>S434*H434</f>
        <v>0</v>
      </c>
      <c r="U434" s="40"/>
      <c r="V434" s="40"/>
      <c r="W434" s="40"/>
      <c r="X434" s="40"/>
      <c r="Y434" s="40"/>
      <c r="Z434" s="40"/>
      <c r="AA434" s="40"/>
      <c r="AB434" s="40"/>
      <c r="AC434" s="40"/>
      <c r="AD434" s="40"/>
      <c r="AE434" s="40"/>
      <c r="AR434" s="217" t="s">
        <v>297</v>
      </c>
      <c r="AT434" s="217" t="s">
        <v>331</v>
      </c>
      <c r="AU434" s="217" t="s">
        <v>86</v>
      </c>
      <c r="AY434" s="19" t="s">
        <v>140</v>
      </c>
      <c r="BE434" s="218">
        <f>IF(N434="základní",J434,0)</f>
        <v>0</v>
      </c>
      <c r="BF434" s="218">
        <f>IF(N434="snížená",J434,0)</f>
        <v>0</v>
      </c>
      <c r="BG434" s="218">
        <f>IF(N434="zákl. přenesená",J434,0)</f>
        <v>0</v>
      </c>
      <c r="BH434" s="218">
        <f>IF(N434="sníž. přenesená",J434,0)</f>
        <v>0</v>
      </c>
      <c r="BI434" s="218">
        <f>IF(N434="nulová",J434,0)</f>
        <v>0</v>
      </c>
      <c r="BJ434" s="19" t="s">
        <v>84</v>
      </c>
      <c r="BK434" s="218">
        <f>ROUND(I434*H434,2)</f>
        <v>0</v>
      </c>
      <c r="BL434" s="19" t="s">
        <v>147</v>
      </c>
      <c r="BM434" s="217" t="s">
        <v>583</v>
      </c>
    </row>
    <row r="435" s="2" customFormat="1" ht="16.5" customHeight="1">
      <c r="A435" s="40"/>
      <c r="B435" s="41"/>
      <c r="C435" s="206" t="s">
        <v>584</v>
      </c>
      <c r="D435" s="206" t="s">
        <v>142</v>
      </c>
      <c r="E435" s="207" t="s">
        <v>585</v>
      </c>
      <c r="F435" s="208" t="s">
        <v>586</v>
      </c>
      <c r="G435" s="209" t="s">
        <v>574</v>
      </c>
      <c r="H435" s="210">
        <v>2</v>
      </c>
      <c r="I435" s="211"/>
      <c r="J435" s="212">
        <f>ROUND(I435*H435,2)</f>
        <v>0</v>
      </c>
      <c r="K435" s="208" t="s">
        <v>146</v>
      </c>
      <c r="L435" s="46"/>
      <c r="M435" s="213" t="s">
        <v>31</v>
      </c>
      <c r="N435" s="214" t="s">
        <v>47</v>
      </c>
      <c r="O435" s="86"/>
      <c r="P435" s="215">
        <f>O435*H435</f>
        <v>0</v>
      </c>
      <c r="Q435" s="215">
        <v>0.00069999999999999999</v>
      </c>
      <c r="R435" s="215">
        <f>Q435*H435</f>
        <v>0.0014</v>
      </c>
      <c r="S435" s="215">
        <v>0</v>
      </c>
      <c r="T435" s="216">
        <f>S435*H435</f>
        <v>0</v>
      </c>
      <c r="U435" s="40"/>
      <c r="V435" s="40"/>
      <c r="W435" s="40"/>
      <c r="X435" s="40"/>
      <c r="Y435" s="40"/>
      <c r="Z435" s="40"/>
      <c r="AA435" s="40"/>
      <c r="AB435" s="40"/>
      <c r="AC435" s="40"/>
      <c r="AD435" s="40"/>
      <c r="AE435" s="40"/>
      <c r="AR435" s="217" t="s">
        <v>147</v>
      </c>
      <c r="AT435" s="217" t="s">
        <v>142</v>
      </c>
      <c r="AU435" s="217" t="s">
        <v>86</v>
      </c>
      <c r="AY435" s="19" t="s">
        <v>140</v>
      </c>
      <c r="BE435" s="218">
        <f>IF(N435="základní",J435,0)</f>
        <v>0</v>
      </c>
      <c r="BF435" s="218">
        <f>IF(N435="snížená",J435,0)</f>
        <v>0</v>
      </c>
      <c r="BG435" s="218">
        <f>IF(N435="zákl. přenesená",J435,0)</f>
        <v>0</v>
      </c>
      <c r="BH435" s="218">
        <f>IF(N435="sníž. přenesená",J435,0)</f>
        <v>0</v>
      </c>
      <c r="BI435" s="218">
        <f>IF(N435="nulová",J435,0)</f>
        <v>0</v>
      </c>
      <c r="BJ435" s="19" t="s">
        <v>84</v>
      </c>
      <c r="BK435" s="218">
        <f>ROUND(I435*H435,2)</f>
        <v>0</v>
      </c>
      <c r="BL435" s="19" t="s">
        <v>147</v>
      </c>
      <c r="BM435" s="217" t="s">
        <v>587</v>
      </c>
    </row>
    <row r="436" s="2" customFormat="1" ht="16.5" customHeight="1">
      <c r="A436" s="40"/>
      <c r="B436" s="41"/>
      <c r="C436" s="263" t="s">
        <v>588</v>
      </c>
      <c r="D436" s="263" t="s">
        <v>331</v>
      </c>
      <c r="E436" s="264" t="s">
        <v>589</v>
      </c>
      <c r="F436" s="265" t="s">
        <v>590</v>
      </c>
      <c r="G436" s="266" t="s">
        <v>574</v>
      </c>
      <c r="H436" s="267">
        <v>2</v>
      </c>
      <c r="I436" s="268"/>
      <c r="J436" s="269">
        <f>ROUND(I436*H436,2)</f>
        <v>0</v>
      </c>
      <c r="K436" s="265" t="s">
        <v>146</v>
      </c>
      <c r="L436" s="270"/>
      <c r="M436" s="271" t="s">
        <v>31</v>
      </c>
      <c r="N436" s="272" t="s">
        <v>47</v>
      </c>
      <c r="O436" s="86"/>
      <c r="P436" s="215">
        <f>O436*H436</f>
        <v>0</v>
      </c>
      <c r="Q436" s="215">
        <v>0.00010000000000000001</v>
      </c>
      <c r="R436" s="215">
        <f>Q436*H436</f>
        <v>0.00020000000000000001</v>
      </c>
      <c r="S436" s="215">
        <v>0</v>
      </c>
      <c r="T436" s="216">
        <f>S436*H436</f>
        <v>0</v>
      </c>
      <c r="U436" s="40"/>
      <c r="V436" s="40"/>
      <c r="W436" s="40"/>
      <c r="X436" s="40"/>
      <c r="Y436" s="40"/>
      <c r="Z436" s="40"/>
      <c r="AA436" s="40"/>
      <c r="AB436" s="40"/>
      <c r="AC436" s="40"/>
      <c r="AD436" s="40"/>
      <c r="AE436" s="40"/>
      <c r="AR436" s="217" t="s">
        <v>297</v>
      </c>
      <c r="AT436" s="217" t="s">
        <v>331</v>
      </c>
      <c r="AU436" s="217" t="s">
        <v>86</v>
      </c>
      <c r="AY436" s="19" t="s">
        <v>140</v>
      </c>
      <c r="BE436" s="218">
        <f>IF(N436="základní",J436,0)</f>
        <v>0</v>
      </c>
      <c r="BF436" s="218">
        <f>IF(N436="snížená",J436,0)</f>
        <v>0</v>
      </c>
      <c r="BG436" s="218">
        <f>IF(N436="zákl. přenesená",J436,0)</f>
        <v>0</v>
      </c>
      <c r="BH436" s="218">
        <f>IF(N436="sníž. přenesená",J436,0)</f>
        <v>0</v>
      </c>
      <c r="BI436" s="218">
        <f>IF(N436="nulová",J436,0)</f>
        <v>0</v>
      </c>
      <c r="BJ436" s="19" t="s">
        <v>84</v>
      </c>
      <c r="BK436" s="218">
        <f>ROUND(I436*H436,2)</f>
        <v>0</v>
      </c>
      <c r="BL436" s="19" t="s">
        <v>147</v>
      </c>
      <c r="BM436" s="217" t="s">
        <v>591</v>
      </c>
    </row>
    <row r="437" s="2" customFormat="1" ht="16.5" customHeight="1">
      <c r="A437" s="40"/>
      <c r="B437" s="41"/>
      <c r="C437" s="263" t="s">
        <v>592</v>
      </c>
      <c r="D437" s="263" t="s">
        <v>331</v>
      </c>
      <c r="E437" s="264" t="s">
        <v>593</v>
      </c>
      <c r="F437" s="265" t="s">
        <v>594</v>
      </c>
      <c r="G437" s="266" t="s">
        <v>574</v>
      </c>
      <c r="H437" s="267">
        <v>4</v>
      </c>
      <c r="I437" s="268"/>
      <c r="J437" s="269">
        <f>ROUND(I437*H437,2)</f>
        <v>0</v>
      </c>
      <c r="K437" s="265" t="s">
        <v>146</v>
      </c>
      <c r="L437" s="270"/>
      <c r="M437" s="271" t="s">
        <v>31</v>
      </c>
      <c r="N437" s="272" t="s">
        <v>47</v>
      </c>
      <c r="O437" s="86"/>
      <c r="P437" s="215">
        <f>O437*H437</f>
        <v>0</v>
      </c>
      <c r="Q437" s="215">
        <v>0.00035</v>
      </c>
      <c r="R437" s="215">
        <f>Q437*H437</f>
        <v>0.0014</v>
      </c>
      <c r="S437" s="215">
        <v>0</v>
      </c>
      <c r="T437" s="216">
        <f>S437*H437</f>
        <v>0</v>
      </c>
      <c r="U437" s="40"/>
      <c r="V437" s="40"/>
      <c r="W437" s="40"/>
      <c r="X437" s="40"/>
      <c r="Y437" s="40"/>
      <c r="Z437" s="40"/>
      <c r="AA437" s="40"/>
      <c r="AB437" s="40"/>
      <c r="AC437" s="40"/>
      <c r="AD437" s="40"/>
      <c r="AE437" s="40"/>
      <c r="AR437" s="217" t="s">
        <v>297</v>
      </c>
      <c r="AT437" s="217" t="s">
        <v>331</v>
      </c>
      <c r="AU437" s="217" t="s">
        <v>86</v>
      </c>
      <c r="AY437" s="19" t="s">
        <v>140</v>
      </c>
      <c r="BE437" s="218">
        <f>IF(N437="základní",J437,0)</f>
        <v>0</v>
      </c>
      <c r="BF437" s="218">
        <f>IF(N437="snížená",J437,0)</f>
        <v>0</v>
      </c>
      <c r="BG437" s="218">
        <f>IF(N437="zákl. přenesená",J437,0)</f>
        <v>0</v>
      </c>
      <c r="BH437" s="218">
        <f>IF(N437="sníž. přenesená",J437,0)</f>
        <v>0</v>
      </c>
      <c r="BI437" s="218">
        <f>IF(N437="nulová",J437,0)</f>
        <v>0</v>
      </c>
      <c r="BJ437" s="19" t="s">
        <v>84</v>
      </c>
      <c r="BK437" s="218">
        <f>ROUND(I437*H437,2)</f>
        <v>0</v>
      </c>
      <c r="BL437" s="19" t="s">
        <v>147</v>
      </c>
      <c r="BM437" s="217" t="s">
        <v>595</v>
      </c>
    </row>
    <row r="438" s="2" customFormat="1" ht="16.5" customHeight="1">
      <c r="A438" s="40"/>
      <c r="B438" s="41"/>
      <c r="C438" s="263" t="s">
        <v>596</v>
      </c>
      <c r="D438" s="263" t="s">
        <v>331</v>
      </c>
      <c r="E438" s="264" t="s">
        <v>597</v>
      </c>
      <c r="F438" s="265" t="s">
        <v>598</v>
      </c>
      <c r="G438" s="266" t="s">
        <v>574</v>
      </c>
      <c r="H438" s="267">
        <v>2</v>
      </c>
      <c r="I438" s="268"/>
      <c r="J438" s="269">
        <f>ROUND(I438*H438,2)</f>
        <v>0</v>
      </c>
      <c r="K438" s="265" t="s">
        <v>146</v>
      </c>
      <c r="L438" s="270"/>
      <c r="M438" s="271" t="s">
        <v>31</v>
      </c>
      <c r="N438" s="272" t="s">
        <v>47</v>
      </c>
      <c r="O438" s="86"/>
      <c r="P438" s="215">
        <f>O438*H438</f>
        <v>0</v>
      </c>
      <c r="Q438" s="215">
        <v>0.0016999999999999999</v>
      </c>
      <c r="R438" s="215">
        <f>Q438*H438</f>
        <v>0.0033999999999999998</v>
      </c>
      <c r="S438" s="215">
        <v>0</v>
      </c>
      <c r="T438" s="216">
        <f>S438*H438</f>
        <v>0</v>
      </c>
      <c r="U438" s="40"/>
      <c r="V438" s="40"/>
      <c r="W438" s="40"/>
      <c r="X438" s="40"/>
      <c r="Y438" s="40"/>
      <c r="Z438" s="40"/>
      <c r="AA438" s="40"/>
      <c r="AB438" s="40"/>
      <c r="AC438" s="40"/>
      <c r="AD438" s="40"/>
      <c r="AE438" s="40"/>
      <c r="AR438" s="217" t="s">
        <v>297</v>
      </c>
      <c r="AT438" s="217" t="s">
        <v>331</v>
      </c>
      <c r="AU438" s="217" t="s">
        <v>86</v>
      </c>
      <c r="AY438" s="19" t="s">
        <v>140</v>
      </c>
      <c r="BE438" s="218">
        <f>IF(N438="základní",J438,0)</f>
        <v>0</v>
      </c>
      <c r="BF438" s="218">
        <f>IF(N438="snížená",J438,0)</f>
        <v>0</v>
      </c>
      <c r="BG438" s="218">
        <f>IF(N438="zákl. přenesená",J438,0)</f>
        <v>0</v>
      </c>
      <c r="BH438" s="218">
        <f>IF(N438="sníž. přenesená",J438,0)</f>
        <v>0</v>
      </c>
      <c r="BI438" s="218">
        <f>IF(N438="nulová",J438,0)</f>
        <v>0</v>
      </c>
      <c r="BJ438" s="19" t="s">
        <v>84</v>
      </c>
      <c r="BK438" s="218">
        <f>ROUND(I438*H438,2)</f>
        <v>0</v>
      </c>
      <c r="BL438" s="19" t="s">
        <v>147</v>
      </c>
      <c r="BM438" s="217" t="s">
        <v>599</v>
      </c>
    </row>
    <row r="439" s="14" customFormat="1">
      <c r="A439" s="14"/>
      <c r="B439" s="230"/>
      <c r="C439" s="231"/>
      <c r="D439" s="221" t="s">
        <v>149</v>
      </c>
      <c r="E439" s="232" t="s">
        <v>31</v>
      </c>
      <c r="F439" s="233" t="s">
        <v>600</v>
      </c>
      <c r="G439" s="231"/>
      <c r="H439" s="234">
        <v>2</v>
      </c>
      <c r="I439" s="235"/>
      <c r="J439" s="231"/>
      <c r="K439" s="231"/>
      <c r="L439" s="236"/>
      <c r="M439" s="237"/>
      <c r="N439" s="238"/>
      <c r="O439" s="238"/>
      <c r="P439" s="238"/>
      <c r="Q439" s="238"/>
      <c r="R439" s="238"/>
      <c r="S439" s="238"/>
      <c r="T439" s="239"/>
      <c r="U439" s="14"/>
      <c r="V439" s="14"/>
      <c r="W439" s="14"/>
      <c r="X439" s="14"/>
      <c r="Y439" s="14"/>
      <c r="Z439" s="14"/>
      <c r="AA439" s="14"/>
      <c r="AB439" s="14"/>
      <c r="AC439" s="14"/>
      <c r="AD439" s="14"/>
      <c r="AE439" s="14"/>
      <c r="AT439" s="240" t="s">
        <v>149</v>
      </c>
      <c r="AU439" s="240" t="s">
        <v>86</v>
      </c>
      <c r="AV439" s="14" t="s">
        <v>86</v>
      </c>
      <c r="AW439" s="14" t="s">
        <v>37</v>
      </c>
      <c r="AX439" s="14" t="s">
        <v>84</v>
      </c>
      <c r="AY439" s="240" t="s">
        <v>140</v>
      </c>
    </row>
    <row r="440" s="2" customFormat="1" ht="16.5" customHeight="1">
      <c r="A440" s="40"/>
      <c r="B440" s="41"/>
      <c r="C440" s="206" t="s">
        <v>601</v>
      </c>
      <c r="D440" s="206" t="s">
        <v>142</v>
      </c>
      <c r="E440" s="207" t="s">
        <v>602</v>
      </c>
      <c r="F440" s="208" t="s">
        <v>603</v>
      </c>
      <c r="G440" s="209" t="s">
        <v>564</v>
      </c>
      <c r="H440" s="210">
        <v>43</v>
      </c>
      <c r="I440" s="211"/>
      <c r="J440" s="212">
        <f>ROUND(I440*H440,2)</f>
        <v>0</v>
      </c>
      <c r="K440" s="208" t="s">
        <v>146</v>
      </c>
      <c r="L440" s="46"/>
      <c r="M440" s="213" t="s">
        <v>31</v>
      </c>
      <c r="N440" s="214" t="s">
        <v>47</v>
      </c>
      <c r="O440" s="86"/>
      <c r="P440" s="215">
        <f>O440*H440</f>
        <v>0</v>
      </c>
      <c r="Q440" s="215">
        <v>0</v>
      </c>
      <c r="R440" s="215">
        <f>Q440*H440</f>
        <v>0</v>
      </c>
      <c r="S440" s="215">
        <v>0</v>
      </c>
      <c r="T440" s="216">
        <f>S440*H440</f>
        <v>0</v>
      </c>
      <c r="U440" s="40"/>
      <c r="V440" s="40"/>
      <c r="W440" s="40"/>
      <c r="X440" s="40"/>
      <c r="Y440" s="40"/>
      <c r="Z440" s="40"/>
      <c r="AA440" s="40"/>
      <c r="AB440" s="40"/>
      <c r="AC440" s="40"/>
      <c r="AD440" s="40"/>
      <c r="AE440" s="40"/>
      <c r="AR440" s="217" t="s">
        <v>147</v>
      </c>
      <c r="AT440" s="217" t="s">
        <v>142</v>
      </c>
      <c r="AU440" s="217" t="s">
        <v>86</v>
      </c>
      <c r="AY440" s="19" t="s">
        <v>140</v>
      </c>
      <c r="BE440" s="218">
        <f>IF(N440="základní",J440,0)</f>
        <v>0</v>
      </c>
      <c r="BF440" s="218">
        <f>IF(N440="snížená",J440,0)</f>
        <v>0</v>
      </c>
      <c r="BG440" s="218">
        <f>IF(N440="zákl. přenesená",J440,0)</f>
        <v>0</v>
      </c>
      <c r="BH440" s="218">
        <f>IF(N440="sníž. přenesená",J440,0)</f>
        <v>0</v>
      </c>
      <c r="BI440" s="218">
        <f>IF(N440="nulová",J440,0)</f>
        <v>0</v>
      </c>
      <c r="BJ440" s="19" t="s">
        <v>84</v>
      </c>
      <c r="BK440" s="218">
        <f>ROUND(I440*H440,2)</f>
        <v>0</v>
      </c>
      <c r="BL440" s="19" t="s">
        <v>147</v>
      </c>
      <c r="BM440" s="217" t="s">
        <v>604</v>
      </c>
    </row>
    <row r="441" s="14" customFormat="1">
      <c r="A441" s="14"/>
      <c r="B441" s="230"/>
      <c r="C441" s="231"/>
      <c r="D441" s="221" t="s">
        <v>149</v>
      </c>
      <c r="E441" s="232" t="s">
        <v>31</v>
      </c>
      <c r="F441" s="233" t="s">
        <v>605</v>
      </c>
      <c r="G441" s="231"/>
      <c r="H441" s="234">
        <v>5</v>
      </c>
      <c r="I441" s="235"/>
      <c r="J441" s="231"/>
      <c r="K441" s="231"/>
      <c r="L441" s="236"/>
      <c r="M441" s="237"/>
      <c r="N441" s="238"/>
      <c r="O441" s="238"/>
      <c r="P441" s="238"/>
      <c r="Q441" s="238"/>
      <c r="R441" s="238"/>
      <c r="S441" s="238"/>
      <c r="T441" s="239"/>
      <c r="U441" s="14"/>
      <c r="V441" s="14"/>
      <c r="W441" s="14"/>
      <c r="X441" s="14"/>
      <c r="Y441" s="14"/>
      <c r="Z441" s="14"/>
      <c r="AA441" s="14"/>
      <c r="AB441" s="14"/>
      <c r="AC441" s="14"/>
      <c r="AD441" s="14"/>
      <c r="AE441" s="14"/>
      <c r="AT441" s="240" t="s">
        <v>149</v>
      </c>
      <c r="AU441" s="240" t="s">
        <v>86</v>
      </c>
      <c r="AV441" s="14" t="s">
        <v>86</v>
      </c>
      <c r="AW441" s="14" t="s">
        <v>37</v>
      </c>
      <c r="AX441" s="14" t="s">
        <v>76</v>
      </c>
      <c r="AY441" s="240" t="s">
        <v>140</v>
      </c>
    </row>
    <row r="442" s="14" customFormat="1">
      <c r="A442" s="14"/>
      <c r="B442" s="230"/>
      <c r="C442" s="231"/>
      <c r="D442" s="221" t="s">
        <v>149</v>
      </c>
      <c r="E442" s="232" t="s">
        <v>31</v>
      </c>
      <c r="F442" s="233" t="s">
        <v>606</v>
      </c>
      <c r="G442" s="231"/>
      <c r="H442" s="234">
        <v>38</v>
      </c>
      <c r="I442" s="235"/>
      <c r="J442" s="231"/>
      <c r="K442" s="231"/>
      <c r="L442" s="236"/>
      <c r="M442" s="237"/>
      <c r="N442" s="238"/>
      <c r="O442" s="238"/>
      <c r="P442" s="238"/>
      <c r="Q442" s="238"/>
      <c r="R442" s="238"/>
      <c r="S442" s="238"/>
      <c r="T442" s="239"/>
      <c r="U442" s="14"/>
      <c r="V442" s="14"/>
      <c r="W442" s="14"/>
      <c r="X442" s="14"/>
      <c r="Y442" s="14"/>
      <c r="Z442" s="14"/>
      <c r="AA442" s="14"/>
      <c r="AB442" s="14"/>
      <c r="AC442" s="14"/>
      <c r="AD442" s="14"/>
      <c r="AE442" s="14"/>
      <c r="AT442" s="240" t="s">
        <v>149</v>
      </c>
      <c r="AU442" s="240" t="s">
        <v>86</v>
      </c>
      <c r="AV442" s="14" t="s">
        <v>86</v>
      </c>
      <c r="AW442" s="14" t="s">
        <v>37</v>
      </c>
      <c r="AX442" s="14" t="s">
        <v>76</v>
      </c>
      <c r="AY442" s="240" t="s">
        <v>140</v>
      </c>
    </row>
    <row r="443" s="15" customFormat="1">
      <c r="A443" s="15"/>
      <c r="B443" s="241"/>
      <c r="C443" s="242"/>
      <c r="D443" s="221" t="s">
        <v>149</v>
      </c>
      <c r="E443" s="243" t="s">
        <v>31</v>
      </c>
      <c r="F443" s="244" t="s">
        <v>204</v>
      </c>
      <c r="G443" s="242"/>
      <c r="H443" s="245">
        <v>43</v>
      </c>
      <c r="I443" s="246"/>
      <c r="J443" s="242"/>
      <c r="K443" s="242"/>
      <c r="L443" s="247"/>
      <c r="M443" s="248"/>
      <c r="N443" s="249"/>
      <c r="O443" s="249"/>
      <c r="P443" s="249"/>
      <c r="Q443" s="249"/>
      <c r="R443" s="249"/>
      <c r="S443" s="249"/>
      <c r="T443" s="250"/>
      <c r="U443" s="15"/>
      <c r="V443" s="15"/>
      <c r="W443" s="15"/>
      <c r="X443" s="15"/>
      <c r="Y443" s="15"/>
      <c r="Z443" s="15"/>
      <c r="AA443" s="15"/>
      <c r="AB443" s="15"/>
      <c r="AC443" s="15"/>
      <c r="AD443" s="15"/>
      <c r="AE443" s="15"/>
      <c r="AT443" s="251" t="s">
        <v>149</v>
      </c>
      <c r="AU443" s="251" t="s">
        <v>86</v>
      </c>
      <c r="AV443" s="15" t="s">
        <v>147</v>
      </c>
      <c r="AW443" s="15" t="s">
        <v>37</v>
      </c>
      <c r="AX443" s="15" t="s">
        <v>84</v>
      </c>
      <c r="AY443" s="251" t="s">
        <v>140</v>
      </c>
    </row>
    <row r="444" s="2" customFormat="1" ht="33" customHeight="1">
      <c r="A444" s="40"/>
      <c r="B444" s="41"/>
      <c r="C444" s="206" t="s">
        <v>607</v>
      </c>
      <c r="D444" s="206" t="s">
        <v>142</v>
      </c>
      <c r="E444" s="207" t="s">
        <v>608</v>
      </c>
      <c r="F444" s="208" t="s">
        <v>609</v>
      </c>
      <c r="G444" s="209" t="s">
        <v>411</v>
      </c>
      <c r="H444" s="210">
        <v>20.5</v>
      </c>
      <c r="I444" s="211"/>
      <c r="J444" s="212">
        <f>ROUND(I444*H444,2)</f>
        <v>0</v>
      </c>
      <c r="K444" s="208" t="s">
        <v>146</v>
      </c>
      <c r="L444" s="46"/>
      <c r="M444" s="213" t="s">
        <v>31</v>
      </c>
      <c r="N444" s="214" t="s">
        <v>47</v>
      </c>
      <c r="O444" s="86"/>
      <c r="P444" s="215">
        <f>O444*H444</f>
        <v>0</v>
      </c>
      <c r="Q444" s="215">
        <v>0</v>
      </c>
      <c r="R444" s="215">
        <f>Q444*H444</f>
        <v>0</v>
      </c>
      <c r="S444" s="215">
        <v>0.22</v>
      </c>
      <c r="T444" s="216">
        <f>S444*H444</f>
        <v>4.5099999999999998</v>
      </c>
      <c r="U444" s="40"/>
      <c r="V444" s="40"/>
      <c r="W444" s="40"/>
      <c r="X444" s="40"/>
      <c r="Y444" s="40"/>
      <c r="Z444" s="40"/>
      <c r="AA444" s="40"/>
      <c r="AB444" s="40"/>
      <c r="AC444" s="40"/>
      <c r="AD444" s="40"/>
      <c r="AE444" s="40"/>
      <c r="AR444" s="217" t="s">
        <v>147</v>
      </c>
      <c r="AT444" s="217" t="s">
        <v>142</v>
      </c>
      <c r="AU444" s="217" t="s">
        <v>86</v>
      </c>
      <c r="AY444" s="19" t="s">
        <v>140</v>
      </c>
      <c r="BE444" s="218">
        <f>IF(N444="základní",J444,0)</f>
        <v>0</v>
      </c>
      <c r="BF444" s="218">
        <f>IF(N444="snížená",J444,0)</f>
        <v>0</v>
      </c>
      <c r="BG444" s="218">
        <f>IF(N444="zákl. přenesená",J444,0)</f>
        <v>0</v>
      </c>
      <c r="BH444" s="218">
        <f>IF(N444="sníž. přenesená",J444,0)</f>
        <v>0</v>
      </c>
      <c r="BI444" s="218">
        <f>IF(N444="nulová",J444,0)</f>
        <v>0</v>
      </c>
      <c r="BJ444" s="19" t="s">
        <v>84</v>
      </c>
      <c r="BK444" s="218">
        <f>ROUND(I444*H444,2)</f>
        <v>0</v>
      </c>
      <c r="BL444" s="19" t="s">
        <v>147</v>
      </c>
      <c r="BM444" s="217" t="s">
        <v>610</v>
      </c>
    </row>
    <row r="445" s="14" customFormat="1">
      <c r="A445" s="14"/>
      <c r="B445" s="230"/>
      <c r="C445" s="231"/>
      <c r="D445" s="221" t="s">
        <v>149</v>
      </c>
      <c r="E445" s="232" t="s">
        <v>31</v>
      </c>
      <c r="F445" s="233" t="s">
        <v>611</v>
      </c>
      <c r="G445" s="231"/>
      <c r="H445" s="234">
        <v>1.5</v>
      </c>
      <c r="I445" s="235"/>
      <c r="J445" s="231"/>
      <c r="K445" s="231"/>
      <c r="L445" s="236"/>
      <c r="M445" s="237"/>
      <c r="N445" s="238"/>
      <c r="O445" s="238"/>
      <c r="P445" s="238"/>
      <c r="Q445" s="238"/>
      <c r="R445" s="238"/>
      <c r="S445" s="238"/>
      <c r="T445" s="239"/>
      <c r="U445" s="14"/>
      <c r="V445" s="14"/>
      <c r="W445" s="14"/>
      <c r="X445" s="14"/>
      <c r="Y445" s="14"/>
      <c r="Z445" s="14"/>
      <c r="AA445" s="14"/>
      <c r="AB445" s="14"/>
      <c r="AC445" s="14"/>
      <c r="AD445" s="14"/>
      <c r="AE445" s="14"/>
      <c r="AT445" s="240" t="s">
        <v>149</v>
      </c>
      <c r="AU445" s="240" t="s">
        <v>86</v>
      </c>
      <c r="AV445" s="14" t="s">
        <v>86</v>
      </c>
      <c r="AW445" s="14" t="s">
        <v>37</v>
      </c>
      <c r="AX445" s="14" t="s">
        <v>76</v>
      </c>
      <c r="AY445" s="240" t="s">
        <v>140</v>
      </c>
    </row>
    <row r="446" s="14" customFormat="1">
      <c r="A446" s="14"/>
      <c r="B446" s="230"/>
      <c r="C446" s="231"/>
      <c r="D446" s="221" t="s">
        <v>149</v>
      </c>
      <c r="E446" s="232" t="s">
        <v>31</v>
      </c>
      <c r="F446" s="233" t="s">
        <v>612</v>
      </c>
      <c r="G446" s="231"/>
      <c r="H446" s="234">
        <v>19</v>
      </c>
      <c r="I446" s="235"/>
      <c r="J446" s="231"/>
      <c r="K446" s="231"/>
      <c r="L446" s="236"/>
      <c r="M446" s="237"/>
      <c r="N446" s="238"/>
      <c r="O446" s="238"/>
      <c r="P446" s="238"/>
      <c r="Q446" s="238"/>
      <c r="R446" s="238"/>
      <c r="S446" s="238"/>
      <c r="T446" s="239"/>
      <c r="U446" s="14"/>
      <c r="V446" s="14"/>
      <c r="W446" s="14"/>
      <c r="X446" s="14"/>
      <c r="Y446" s="14"/>
      <c r="Z446" s="14"/>
      <c r="AA446" s="14"/>
      <c r="AB446" s="14"/>
      <c r="AC446" s="14"/>
      <c r="AD446" s="14"/>
      <c r="AE446" s="14"/>
      <c r="AT446" s="240" t="s">
        <v>149</v>
      </c>
      <c r="AU446" s="240" t="s">
        <v>86</v>
      </c>
      <c r="AV446" s="14" t="s">
        <v>86</v>
      </c>
      <c r="AW446" s="14" t="s">
        <v>37</v>
      </c>
      <c r="AX446" s="14" t="s">
        <v>76</v>
      </c>
      <c r="AY446" s="240" t="s">
        <v>140</v>
      </c>
    </row>
    <row r="447" s="15" customFormat="1">
      <c r="A447" s="15"/>
      <c r="B447" s="241"/>
      <c r="C447" s="242"/>
      <c r="D447" s="221" t="s">
        <v>149</v>
      </c>
      <c r="E447" s="243" t="s">
        <v>31</v>
      </c>
      <c r="F447" s="244" t="s">
        <v>204</v>
      </c>
      <c r="G447" s="242"/>
      <c r="H447" s="245">
        <v>20.5</v>
      </c>
      <c r="I447" s="246"/>
      <c r="J447" s="242"/>
      <c r="K447" s="242"/>
      <c r="L447" s="247"/>
      <c r="M447" s="248"/>
      <c r="N447" s="249"/>
      <c r="O447" s="249"/>
      <c r="P447" s="249"/>
      <c r="Q447" s="249"/>
      <c r="R447" s="249"/>
      <c r="S447" s="249"/>
      <c r="T447" s="250"/>
      <c r="U447" s="15"/>
      <c r="V447" s="15"/>
      <c r="W447" s="15"/>
      <c r="X447" s="15"/>
      <c r="Y447" s="15"/>
      <c r="Z447" s="15"/>
      <c r="AA447" s="15"/>
      <c r="AB447" s="15"/>
      <c r="AC447" s="15"/>
      <c r="AD447" s="15"/>
      <c r="AE447" s="15"/>
      <c r="AT447" s="251" t="s">
        <v>149</v>
      </c>
      <c r="AU447" s="251" t="s">
        <v>86</v>
      </c>
      <c r="AV447" s="15" t="s">
        <v>147</v>
      </c>
      <c r="AW447" s="15" t="s">
        <v>37</v>
      </c>
      <c r="AX447" s="15" t="s">
        <v>84</v>
      </c>
      <c r="AY447" s="251" t="s">
        <v>140</v>
      </c>
    </row>
    <row r="448" s="2" customFormat="1">
      <c r="A448" s="40"/>
      <c r="B448" s="41"/>
      <c r="C448" s="206" t="s">
        <v>613</v>
      </c>
      <c r="D448" s="206" t="s">
        <v>142</v>
      </c>
      <c r="E448" s="207" t="s">
        <v>614</v>
      </c>
      <c r="F448" s="208" t="s">
        <v>615</v>
      </c>
      <c r="G448" s="209" t="s">
        <v>564</v>
      </c>
      <c r="H448" s="210">
        <v>43</v>
      </c>
      <c r="I448" s="211"/>
      <c r="J448" s="212">
        <f>ROUND(I448*H448,2)</f>
        <v>0</v>
      </c>
      <c r="K448" s="208" t="s">
        <v>146</v>
      </c>
      <c r="L448" s="46"/>
      <c r="M448" s="213" t="s">
        <v>31</v>
      </c>
      <c r="N448" s="214" t="s">
        <v>47</v>
      </c>
      <c r="O448" s="86"/>
      <c r="P448" s="215">
        <f>O448*H448</f>
        <v>0</v>
      </c>
      <c r="Q448" s="215">
        <v>0.00017000000000000001</v>
      </c>
      <c r="R448" s="215">
        <f>Q448*H448</f>
        <v>0.0073100000000000005</v>
      </c>
      <c r="S448" s="215">
        <v>0</v>
      </c>
      <c r="T448" s="216">
        <f>S448*H448</f>
        <v>0</v>
      </c>
      <c r="U448" s="40"/>
      <c r="V448" s="40"/>
      <c r="W448" s="40"/>
      <c r="X448" s="40"/>
      <c r="Y448" s="40"/>
      <c r="Z448" s="40"/>
      <c r="AA448" s="40"/>
      <c r="AB448" s="40"/>
      <c r="AC448" s="40"/>
      <c r="AD448" s="40"/>
      <c r="AE448" s="40"/>
      <c r="AR448" s="217" t="s">
        <v>147</v>
      </c>
      <c r="AT448" s="217" t="s">
        <v>142</v>
      </c>
      <c r="AU448" s="217" t="s">
        <v>86</v>
      </c>
      <c r="AY448" s="19" t="s">
        <v>140</v>
      </c>
      <c r="BE448" s="218">
        <f>IF(N448="základní",J448,0)</f>
        <v>0</v>
      </c>
      <c r="BF448" s="218">
        <f>IF(N448="snížená",J448,0)</f>
        <v>0</v>
      </c>
      <c r="BG448" s="218">
        <f>IF(N448="zákl. přenesená",J448,0)</f>
        <v>0</v>
      </c>
      <c r="BH448" s="218">
        <f>IF(N448="sníž. přenesená",J448,0)</f>
        <v>0</v>
      </c>
      <c r="BI448" s="218">
        <f>IF(N448="nulová",J448,0)</f>
        <v>0</v>
      </c>
      <c r="BJ448" s="19" t="s">
        <v>84</v>
      </c>
      <c r="BK448" s="218">
        <f>ROUND(I448*H448,2)</f>
        <v>0</v>
      </c>
      <c r="BL448" s="19" t="s">
        <v>147</v>
      </c>
      <c r="BM448" s="217" t="s">
        <v>616</v>
      </c>
    </row>
    <row r="449" s="14" customFormat="1">
      <c r="A449" s="14"/>
      <c r="B449" s="230"/>
      <c r="C449" s="231"/>
      <c r="D449" s="221" t="s">
        <v>149</v>
      </c>
      <c r="E449" s="232" t="s">
        <v>31</v>
      </c>
      <c r="F449" s="233" t="s">
        <v>605</v>
      </c>
      <c r="G449" s="231"/>
      <c r="H449" s="234">
        <v>5</v>
      </c>
      <c r="I449" s="235"/>
      <c r="J449" s="231"/>
      <c r="K449" s="231"/>
      <c r="L449" s="236"/>
      <c r="M449" s="237"/>
      <c r="N449" s="238"/>
      <c r="O449" s="238"/>
      <c r="P449" s="238"/>
      <c r="Q449" s="238"/>
      <c r="R449" s="238"/>
      <c r="S449" s="238"/>
      <c r="T449" s="239"/>
      <c r="U449" s="14"/>
      <c r="V449" s="14"/>
      <c r="W449" s="14"/>
      <c r="X449" s="14"/>
      <c r="Y449" s="14"/>
      <c r="Z449" s="14"/>
      <c r="AA449" s="14"/>
      <c r="AB449" s="14"/>
      <c r="AC449" s="14"/>
      <c r="AD449" s="14"/>
      <c r="AE449" s="14"/>
      <c r="AT449" s="240" t="s">
        <v>149</v>
      </c>
      <c r="AU449" s="240" t="s">
        <v>86</v>
      </c>
      <c r="AV449" s="14" t="s">
        <v>86</v>
      </c>
      <c r="AW449" s="14" t="s">
        <v>37</v>
      </c>
      <c r="AX449" s="14" t="s">
        <v>76</v>
      </c>
      <c r="AY449" s="240" t="s">
        <v>140</v>
      </c>
    </row>
    <row r="450" s="14" customFormat="1">
      <c r="A450" s="14"/>
      <c r="B450" s="230"/>
      <c r="C450" s="231"/>
      <c r="D450" s="221" t="s">
        <v>149</v>
      </c>
      <c r="E450" s="232" t="s">
        <v>31</v>
      </c>
      <c r="F450" s="233" t="s">
        <v>606</v>
      </c>
      <c r="G450" s="231"/>
      <c r="H450" s="234">
        <v>38</v>
      </c>
      <c r="I450" s="235"/>
      <c r="J450" s="231"/>
      <c r="K450" s="231"/>
      <c r="L450" s="236"/>
      <c r="M450" s="237"/>
      <c r="N450" s="238"/>
      <c r="O450" s="238"/>
      <c r="P450" s="238"/>
      <c r="Q450" s="238"/>
      <c r="R450" s="238"/>
      <c r="S450" s="238"/>
      <c r="T450" s="239"/>
      <c r="U450" s="14"/>
      <c r="V450" s="14"/>
      <c r="W450" s="14"/>
      <c r="X450" s="14"/>
      <c r="Y450" s="14"/>
      <c r="Z450" s="14"/>
      <c r="AA450" s="14"/>
      <c r="AB450" s="14"/>
      <c r="AC450" s="14"/>
      <c r="AD450" s="14"/>
      <c r="AE450" s="14"/>
      <c r="AT450" s="240" t="s">
        <v>149</v>
      </c>
      <c r="AU450" s="240" t="s">
        <v>86</v>
      </c>
      <c r="AV450" s="14" t="s">
        <v>86</v>
      </c>
      <c r="AW450" s="14" t="s">
        <v>37</v>
      </c>
      <c r="AX450" s="14" t="s">
        <v>76</v>
      </c>
      <c r="AY450" s="240" t="s">
        <v>140</v>
      </c>
    </row>
    <row r="451" s="15" customFormat="1">
      <c r="A451" s="15"/>
      <c r="B451" s="241"/>
      <c r="C451" s="242"/>
      <c r="D451" s="221" t="s">
        <v>149</v>
      </c>
      <c r="E451" s="243" t="s">
        <v>31</v>
      </c>
      <c r="F451" s="244" t="s">
        <v>204</v>
      </c>
      <c r="G451" s="242"/>
      <c r="H451" s="245">
        <v>43</v>
      </c>
      <c r="I451" s="246"/>
      <c r="J451" s="242"/>
      <c r="K451" s="242"/>
      <c r="L451" s="247"/>
      <c r="M451" s="248"/>
      <c r="N451" s="249"/>
      <c r="O451" s="249"/>
      <c r="P451" s="249"/>
      <c r="Q451" s="249"/>
      <c r="R451" s="249"/>
      <c r="S451" s="249"/>
      <c r="T451" s="250"/>
      <c r="U451" s="15"/>
      <c r="V451" s="15"/>
      <c r="W451" s="15"/>
      <c r="X451" s="15"/>
      <c r="Y451" s="15"/>
      <c r="Z451" s="15"/>
      <c r="AA451" s="15"/>
      <c r="AB451" s="15"/>
      <c r="AC451" s="15"/>
      <c r="AD451" s="15"/>
      <c r="AE451" s="15"/>
      <c r="AT451" s="251" t="s">
        <v>149</v>
      </c>
      <c r="AU451" s="251" t="s">
        <v>86</v>
      </c>
      <c r="AV451" s="15" t="s">
        <v>147</v>
      </c>
      <c r="AW451" s="15" t="s">
        <v>37</v>
      </c>
      <c r="AX451" s="15" t="s">
        <v>84</v>
      </c>
      <c r="AY451" s="251" t="s">
        <v>140</v>
      </c>
    </row>
    <row r="452" s="2" customFormat="1" ht="21.75" customHeight="1">
      <c r="A452" s="40"/>
      <c r="B452" s="41"/>
      <c r="C452" s="206" t="s">
        <v>617</v>
      </c>
      <c r="D452" s="206" t="s">
        <v>142</v>
      </c>
      <c r="E452" s="207" t="s">
        <v>618</v>
      </c>
      <c r="F452" s="208" t="s">
        <v>619</v>
      </c>
      <c r="G452" s="209" t="s">
        <v>574</v>
      </c>
      <c r="H452" s="210">
        <v>4</v>
      </c>
      <c r="I452" s="211"/>
      <c r="J452" s="212">
        <f>ROUND(I452*H452,2)</f>
        <v>0</v>
      </c>
      <c r="K452" s="208" t="s">
        <v>146</v>
      </c>
      <c r="L452" s="46"/>
      <c r="M452" s="213" t="s">
        <v>31</v>
      </c>
      <c r="N452" s="214" t="s">
        <v>47</v>
      </c>
      <c r="O452" s="86"/>
      <c r="P452" s="215">
        <f>O452*H452</f>
        <v>0</v>
      </c>
      <c r="Q452" s="215">
        <v>7.0056599999999998</v>
      </c>
      <c r="R452" s="215">
        <f>Q452*H452</f>
        <v>28.022639999999999</v>
      </c>
      <c r="S452" s="215">
        <v>0</v>
      </c>
      <c r="T452" s="216">
        <f>S452*H452</f>
        <v>0</v>
      </c>
      <c r="U452" s="40"/>
      <c r="V452" s="40"/>
      <c r="W452" s="40"/>
      <c r="X452" s="40"/>
      <c r="Y452" s="40"/>
      <c r="Z452" s="40"/>
      <c r="AA452" s="40"/>
      <c r="AB452" s="40"/>
      <c r="AC452" s="40"/>
      <c r="AD452" s="40"/>
      <c r="AE452" s="40"/>
      <c r="AR452" s="217" t="s">
        <v>147</v>
      </c>
      <c r="AT452" s="217" t="s">
        <v>142</v>
      </c>
      <c r="AU452" s="217" t="s">
        <v>86</v>
      </c>
      <c r="AY452" s="19" t="s">
        <v>140</v>
      </c>
      <c r="BE452" s="218">
        <f>IF(N452="základní",J452,0)</f>
        <v>0</v>
      </c>
      <c r="BF452" s="218">
        <f>IF(N452="snížená",J452,0)</f>
        <v>0</v>
      </c>
      <c r="BG452" s="218">
        <f>IF(N452="zákl. přenesená",J452,0)</f>
        <v>0</v>
      </c>
      <c r="BH452" s="218">
        <f>IF(N452="sníž. přenesená",J452,0)</f>
        <v>0</v>
      </c>
      <c r="BI452" s="218">
        <f>IF(N452="nulová",J452,0)</f>
        <v>0</v>
      </c>
      <c r="BJ452" s="19" t="s">
        <v>84</v>
      </c>
      <c r="BK452" s="218">
        <f>ROUND(I452*H452,2)</f>
        <v>0</v>
      </c>
      <c r="BL452" s="19" t="s">
        <v>147</v>
      </c>
      <c r="BM452" s="217" t="s">
        <v>620</v>
      </c>
    </row>
    <row r="453" s="14" customFormat="1">
      <c r="A453" s="14"/>
      <c r="B453" s="230"/>
      <c r="C453" s="231"/>
      <c r="D453" s="221" t="s">
        <v>149</v>
      </c>
      <c r="E453" s="232" t="s">
        <v>31</v>
      </c>
      <c r="F453" s="233" t="s">
        <v>621</v>
      </c>
      <c r="G453" s="231"/>
      <c r="H453" s="234">
        <v>2</v>
      </c>
      <c r="I453" s="235"/>
      <c r="J453" s="231"/>
      <c r="K453" s="231"/>
      <c r="L453" s="236"/>
      <c r="M453" s="237"/>
      <c r="N453" s="238"/>
      <c r="O453" s="238"/>
      <c r="P453" s="238"/>
      <c r="Q453" s="238"/>
      <c r="R453" s="238"/>
      <c r="S453" s="238"/>
      <c r="T453" s="239"/>
      <c r="U453" s="14"/>
      <c r="V453" s="14"/>
      <c r="W453" s="14"/>
      <c r="X453" s="14"/>
      <c r="Y453" s="14"/>
      <c r="Z453" s="14"/>
      <c r="AA453" s="14"/>
      <c r="AB453" s="14"/>
      <c r="AC453" s="14"/>
      <c r="AD453" s="14"/>
      <c r="AE453" s="14"/>
      <c r="AT453" s="240" t="s">
        <v>149</v>
      </c>
      <c r="AU453" s="240" t="s">
        <v>86</v>
      </c>
      <c r="AV453" s="14" t="s">
        <v>86</v>
      </c>
      <c r="AW453" s="14" t="s">
        <v>37</v>
      </c>
      <c r="AX453" s="14" t="s">
        <v>76</v>
      </c>
      <c r="AY453" s="240" t="s">
        <v>140</v>
      </c>
    </row>
    <row r="454" s="14" customFormat="1">
      <c r="A454" s="14"/>
      <c r="B454" s="230"/>
      <c r="C454" s="231"/>
      <c r="D454" s="221" t="s">
        <v>149</v>
      </c>
      <c r="E454" s="232" t="s">
        <v>31</v>
      </c>
      <c r="F454" s="233" t="s">
        <v>622</v>
      </c>
      <c r="G454" s="231"/>
      <c r="H454" s="234">
        <v>2</v>
      </c>
      <c r="I454" s="235"/>
      <c r="J454" s="231"/>
      <c r="K454" s="231"/>
      <c r="L454" s="236"/>
      <c r="M454" s="237"/>
      <c r="N454" s="238"/>
      <c r="O454" s="238"/>
      <c r="P454" s="238"/>
      <c r="Q454" s="238"/>
      <c r="R454" s="238"/>
      <c r="S454" s="238"/>
      <c r="T454" s="239"/>
      <c r="U454" s="14"/>
      <c r="V454" s="14"/>
      <c r="W454" s="14"/>
      <c r="X454" s="14"/>
      <c r="Y454" s="14"/>
      <c r="Z454" s="14"/>
      <c r="AA454" s="14"/>
      <c r="AB454" s="14"/>
      <c r="AC454" s="14"/>
      <c r="AD454" s="14"/>
      <c r="AE454" s="14"/>
      <c r="AT454" s="240" t="s">
        <v>149</v>
      </c>
      <c r="AU454" s="240" t="s">
        <v>86</v>
      </c>
      <c r="AV454" s="14" t="s">
        <v>86</v>
      </c>
      <c r="AW454" s="14" t="s">
        <v>37</v>
      </c>
      <c r="AX454" s="14" t="s">
        <v>76</v>
      </c>
      <c r="AY454" s="240" t="s">
        <v>140</v>
      </c>
    </row>
    <row r="455" s="15" customFormat="1">
      <c r="A455" s="15"/>
      <c r="B455" s="241"/>
      <c r="C455" s="242"/>
      <c r="D455" s="221" t="s">
        <v>149</v>
      </c>
      <c r="E455" s="243" t="s">
        <v>31</v>
      </c>
      <c r="F455" s="244" t="s">
        <v>204</v>
      </c>
      <c r="G455" s="242"/>
      <c r="H455" s="245">
        <v>4</v>
      </c>
      <c r="I455" s="246"/>
      <c r="J455" s="242"/>
      <c r="K455" s="242"/>
      <c r="L455" s="247"/>
      <c r="M455" s="248"/>
      <c r="N455" s="249"/>
      <c r="O455" s="249"/>
      <c r="P455" s="249"/>
      <c r="Q455" s="249"/>
      <c r="R455" s="249"/>
      <c r="S455" s="249"/>
      <c r="T455" s="250"/>
      <c r="U455" s="15"/>
      <c r="V455" s="15"/>
      <c r="W455" s="15"/>
      <c r="X455" s="15"/>
      <c r="Y455" s="15"/>
      <c r="Z455" s="15"/>
      <c r="AA455" s="15"/>
      <c r="AB455" s="15"/>
      <c r="AC455" s="15"/>
      <c r="AD455" s="15"/>
      <c r="AE455" s="15"/>
      <c r="AT455" s="251" t="s">
        <v>149</v>
      </c>
      <c r="AU455" s="251" t="s">
        <v>86</v>
      </c>
      <c r="AV455" s="15" t="s">
        <v>147</v>
      </c>
      <c r="AW455" s="15" t="s">
        <v>37</v>
      </c>
      <c r="AX455" s="15" t="s">
        <v>84</v>
      </c>
      <c r="AY455" s="251" t="s">
        <v>140</v>
      </c>
    </row>
    <row r="456" s="2" customFormat="1" ht="21.75" customHeight="1">
      <c r="A456" s="40"/>
      <c r="B456" s="41"/>
      <c r="C456" s="206" t="s">
        <v>623</v>
      </c>
      <c r="D456" s="206" t="s">
        <v>142</v>
      </c>
      <c r="E456" s="207" t="s">
        <v>624</v>
      </c>
      <c r="F456" s="208" t="s">
        <v>625</v>
      </c>
      <c r="G456" s="209" t="s">
        <v>574</v>
      </c>
      <c r="H456" s="210">
        <v>4</v>
      </c>
      <c r="I456" s="211"/>
      <c r="J456" s="212">
        <f>ROUND(I456*H456,2)</f>
        <v>0</v>
      </c>
      <c r="K456" s="208" t="s">
        <v>146</v>
      </c>
      <c r="L456" s="46"/>
      <c r="M456" s="213" t="s">
        <v>31</v>
      </c>
      <c r="N456" s="214" t="s">
        <v>47</v>
      </c>
      <c r="O456" s="86"/>
      <c r="P456" s="215">
        <f>O456*H456</f>
        <v>0</v>
      </c>
      <c r="Q456" s="215">
        <v>16.035990000000002</v>
      </c>
      <c r="R456" s="215">
        <f>Q456*H456</f>
        <v>64.143960000000007</v>
      </c>
      <c r="S456" s="215">
        <v>0</v>
      </c>
      <c r="T456" s="216">
        <f>S456*H456</f>
        <v>0</v>
      </c>
      <c r="U456" s="40"/>
      <c r="V456" s="40"/>
      <c r="W456" s="40"/>
      <c r="X456" s="40"/>
      <c r="Y456" s="40"/>
      <c r="Z456" s="40"/>
      <c r="AA456" s="40"/>
      <c r="AB456" s="40"/>
      <c r="AC456" s="40"/>
      <c r="AD456" s="40"/>
      <c r="AE456" s="40"/>
      <c r="AR456" s="217" t="s">
        <v>147</v>
      </c>
      <c r="AT456" s="217" t="s">
        <v>142</v>
      </c>
      <c r="AU456" s="217" t="s">
        <v>86</v>
      </c>
      <c r="AY456" s="19" t="s">
        <v>140</v>
      </c>
      <c r="BE456" s="218">
        <f>IF(N456="základní",J456,0)</f>
        <v>0</v>
      </c>
      <c r="BF456" s="218">
        <f>IF(N456="snížená",J456,0)</f>
        <v>0</v>
      </c>
      <c r="BG456" s="218">
        <f>IF(N456="zákl. přenesená",J456,0)</f>
        <v>0</v>
      </c>
      <c r="BH456" s="218">
        <f>IF(N456="sníž. přenesená",J456,0)</f>
        <v>0</v>
      </c>
      <c r="BI456" s="218">
        <f>IF(N456="nulová",J456,0)</f>
        <v>0</v>
      </c>
      <c r="BJ456" s="19" t="s">
        <v>84</v>
      </c>
      <c r="BK456" s="218">
        <f>ROUND(I456*H456,2)</f>
        <v>0</v>
      </c>
      <c r="BL456" s="19" t="s">
        <v>147</v>
      </c>
      <c r="BM456" s="217" t="s">
        <v>626</v>
      </c>
    </row>
    <row r="457" s="14" customFormat="1">
      <c r="A457" s="14"/>
      <c r="B457" s="230"/>
      <c r="C457" s="231"/>
      <c r="D457" s="221" t="s">
        <v>149</v>
      </c>
      <c r="E457" s="232" t="s">
        <v>31</v>
      </c>
      <c r="F457" s="233" t="s">
        <v>621</v>
      </c>
      <c r="G457" s="231"/>
      <c r="H457" s="234">
        <v>2</v>
      </c>
      <c r="I457" s="235"/>
      <c r="J457" s="231"/>
      <c r="K457" s="231"/>
      <c r="L457" s="236"/>
      <c r="M457" s="237"/>
      <c r="N457" s="238"/>
      <c r="O457" s="238"/>
      <c r="P457" s="238"/>
      <c r="Q457" s="238"/>
      <c r="R457" s="238"/>
      <c r="S457" s="238"/>
      <c r="T457" s="239"/>
      <c r="U457" s="14"/>
      <c r="V457" s="14"/>
      <c r="W457" s="14"/>
      <c r="X457" s="14"/>
      <c r="Y457" s="14"/>
      <c r="Z457" s="14"/>
      <c r="AA457" s="14"/>
      <c r="AB457" s="14"/>
      <c r="AC457" s="14"/>
      <c r="AD457" s="14"/>
      <c r="AE457" s="14"/>
      <c r="AT457" s="240" t="s">
        <v>149</v>
      </c>
      <c r="AU457" s="240" t="s">
        <v>86</v>
      </c>
      <c r="AV457" s="14" t="s">
        <v>86</v>
      </c>
      <c r="AW457" s="14" t="s">
        <v>37</v>
      </c>
      <c r="AX457" s="14" t="s">
        <v>76</v>
      </c>
      <c r="AY457" s="240" t="s">
        <v>140</v>
      </c>
    </row>
    <row r="458" s="14" customFormat="1">
      <c r="A458" s="14"/>
      <c r="B458" s="230"/>
      <c r="C458" s="231"/>
      <c r="D458" s="221" t="s">
        <v>149</v>
      </c>
      <c r="E458" s="232" t="s">
        <v>31</v>
      </c>
      <c r="F458" s="233" t="s">
        <v>622</v>
      </c>
      <c r="G458" s="231"/>
      <c r="H458" s="234">
        <v>2</v>
      </c>
      <c r="I458" s="235"/>
      <c r="J458" s="231"/>
      <c r="K458" s="231"/>
      <c r="L458" s="236"/>
      <c r="M458" s="237"/>
      <c r="N458" s="238"/>
      <c r="O458" s="238"/>
      <c r="P458" s="238"/>
      <c r="Q458" s="238"/>
      <c r="R458" s="238"/>
      <c r="S458" s="238"/>
      <c r="T458" s="239"/>
      <c r="U458" s="14"/>
      <c r="V458" s="14"/>
      <c r="W458" s="14"/>
      <c r="X458" s="14"/>
      <c r="Y458" s="14"/>
      <c r="Z458" s="14"/>
      <c r="AA458" s="14"/>
      <c r="AB458" s="14"/>
      <c r="AC458" s="14"/>
      <c r="AD458" s="14"/>
      <c r="AE458" s="14"/>
      <c r="AT458" s="240" t="s">
        <v>149</v>
      </c>
      <c r="AU458" s="240" t="s">
        <v>86</v>
      </c>
      <c r="AV458" s="14" t="s">
        <v>86</v>
      </c>
      <c r="AW458" s="14" t="s">
        <v>37</v>
      </c>
      <c r="AX458" s="14" t="s">
        <v>76</v>
      </c>
      <c r="AY458" s="240" t="s">
        <v>140</v>
      </c>
    </row>
    <row r="459" s="15" customFormat="1">
      <c r="A459" s="15"/>
      <c r="B459" s="241"/>
      <c r="C459" s="242"/>
      <c r="D459" s="221" t="s">
        <v>149</v>
      </c>
      <c r="E459" s="243" t="s">
        <v>31</v>
      </c>
      <c r="F459" s="244" t="s">
        <v>204</v>
      </c>
      <c r="G459" s="242"/>
      <c r="H459" s="245">
        <v>4</v>
      </c>
      <c r="I459" s="246"/>
      <c r="J459" s="242"/>
      <c r="K459" s="242"/>
      <c r="L459" s="247"/>
      <c r="M459" s="248"/>
      <c r="N459" s="249"/>
      <c r="O459" s="249"/>
      <c r="P459" s="249"/>
      <c r="Q459" s="249"/>
      <c r="R459" s="249"/>
      <c r="S459" s="249"/>
      <c r="T459" s="250"/>
      <c r="U459" s="15"/>
      <c r="V459" s="15"/>
      <c r="W459" s="15"/>
      <c r="X459" s="15"/>
      <c r="Y459" s="15"/>
      <c r="Z459" s="15"/>
      <c r="AA459" s="15"/>
      <c r="AB459" s="15"/>
      <c r="AC459" s="15"/>
      <c r="AD459" s="15"/>
      <c r="AE459" s="15"/>
      <c r="AT459" s="251" t="s">
        <v>149</v>
      </c>
      <c r="AU459" s="251" t="s">
        <v>86</v>
      </c>
      <c r="AV459" s="15" t="s">
        <v>147</v>
      </c>
      <c r="AW459" s="15" t="s">
        <v>37</v>
      </c>
      <c r="AX459" s="15" t="s">
        <v>84</v>
      </c>
      <c r="AY459" s="251" t="s">
        <v>140</v>
      </c>
    </row>
    <row r="460" s="2" customFormat="1" ht="16.5" customHeight="1">
      <c r="A460" s="40"/>
      <c r="B460" s="41"/>
      <c r="C460" s="206" t="s">
        <v>627</v>
      </c>
      <c r="D460" s="206" t="s">
        <v>142</v>
      </c>
      <c r="E460" s="207" t="s">
        <v>628</v>
      </c>
      <c r="F460" s="208" t="s">
        <v>629</v>
      </c>
      <c r="G460" s="209" t="s">
        <v>564</v>
      </c>
      <c r="H460" s="210">
        <v>11</v>
      </c>
      <c r="I460" s="211"/>
      <c r="J460" s="212">
        <f>ROUND(I460*H460,2)</f>
        <v>0</v>
      </c>
      <c r="K460" s="208" t="s">
        <v>146</v>
      </c>
      <c r="L460" s="46"/>
      <c r="M460" s="213" t="s">
        <v>31</v>
      </c>
      <c r="N460" s="214" t="s">
        <v>47</v>
      </c>
      <c r="O460" s="86"/>
      <c r="P460" s="215">
        <f>O460*H460</f>
        <v>0</v>
      </c>
      <c r="Q460" s="215">
        <v>0.61348000000000003</v>
      </c>
      <c r="R460" s="215">
        <f>Q460*H460</f>
        <v>6.7482800000000003</v>
      </c>
      <c r="S460" s="215">
        <v>0</v>
      </c>
      <c r="T460" s="216">
        <f>S460*H460</f>
        <v>0</v>
      </c>
      <c r="U460" s="40"/>
      <c r="V460" s="40"/>
      <c r="W460" s="40"/>
      <c r="X460" s="40"/>
      <c r="Y460" s="40"/>
      <c r="Z460" s="40"/>
      <c r="AA460" s="40"/>
      <c r="AB460" s="40"/>
      <c r="AC460" s="40"/>
      <c r="AD460" s="40"/>
      <c r="AE460" s="40"/>
      <c r="AR460" s="217" t="s">
        <v>147</v>
      </c>
      <c r="AT460" s="217" t="s">
        <v>142</v>
      </c>
      <c r="AU460" s="217" t="s">
        <v>86</v>
      </c>
      <c r="AY460" s="19" t="s">
        <v>140</v>
      </c>
      <c r="BE460" s="218">
        <f>IF(N460="základní",J460,0)</f>
        <v>0</v>
      </c>
      <c r="BF460" s="218">
        <f>IF(N460="snížená",J460,0)</f>
        <v>0</v>
      </c>
      <c r="BG460" s="218">
        <f>IF(N460="zákl. přenesená",J460,0)</f>
        <v>0</v>
      </c>
      <c r="BH460" s="218">
        <f>IF(N460="sníž. přenesená",J460,0)</f>
        <v>0</v>
      </c>
      <c r="BI460" s="218">
        <f>IF(N460="nulová",J460,0)</f>
        <v>0</v>
      </c>
      <c r="BJ460" s="19" t="s">
        <v>84</v>
      </c>
      <c r="BK460" s="218">
        <f>ROUND(I460*H460,2)</f>
        <v>0</v>
      </c>
      <c r="BL460" s="19" t="s">
        <v>147</v>
      </c>
      <c r="BM460" s="217" t="s">
        <v>630</v>
      </c>
    </row>
    <row r="461" s="14" customFormat="1">
      <c r="A461" s="14"/>
      <c r="B461" s="230"/>
      <c r="C461" s="231"/>
      <c r="D461" s="221" t="s">
        <v>149</v>
      </c>
      <c r="E461" s="232" t="s">
        <v>31</v>
      </c>
      <c r="F461" s="233" t="s">
        <v>631</v>
      </c>
      <c r="G461" s="231"/>
      <c r="H461" s="234">
        <v>5</v>
      </c>
      <c r="I461" s="235"/>
      <c r="J461" s="231"/>
      <c r="K461" s="231"/>
      <c r="L461" s="236"/>
      <c r="M461" s="237"/>
      <c r="N461" s="238"/>
      <c r="O461" s="238"/>
      <c r="P461" s="238"/>
      <c r="Q461" s="238"/>
      <c r="R461" s="238"/>
      <c r="S461" s="238"/>
      <c r="T461" s="239"/>
      <c r="U461" s="14"/>
      <c r="V461" s="14"/>
      <c r="W461" s="14"/>
      <c r="X461" s="14"/>
      <c r="Y461" s="14"/>
      <c r="Z461" s="14"/>
      <c r="AA461" s="14"/>
      <c r="AB461" s="14"/>
      <c r="AC461" s="14"/>
      <c r="AD461" s="14"/>
      <c r="AE461" s="14"/>
      <c r="AT461" s="240" t="s">
        <v>149</v>
      </c>
      <c r="AU461" s="240" t="s">
        <v>86</v>
      </c>
      <c r="AV461" s="14" t="s">
        <v>86</v>
      </c>
      <c r="AW461" s="14" t="s">
        <v>37</v>
      </c>
      <c r="AX461" s="14" t="s">
        <v>76</v>
      </c>
      <c r="AY461" s="240" t="s">
        <v>140</v>
      </c>
    </row>
    <row r="462" s="14" customFormat="1">
      <c r="A462" s="14"/>
      <c r="B462" s="230"/>
      <c r="C462" s="231"/>
      <c r="D462" s="221" t="s">
        <v>149</v>
      </c>
      <c r="E462" s="232" t="s">
        <v>31</v>
      </c>
      <c r="F462" s="233" t="s">
        <v>632</v>
      </c>
      <c r="G462" s="231"/>
      <c r="H462" s="234">
        <v>6</v>
      </c>
      <c r="I462" s="235"/>
      <c r="J462" s="231"/>
      <c r="K462" s="231"/>
      <c r="L462" s="236"/>
      <c r="M462" s="237"/>
      <c r="N462" s="238"/>
      <c r="O462" s="238"/>
      <c r="P462" s="238"/>
      <c r="Q462" s="238"/>
      <c r="R462" s="238"/>
      <c r="S462" s="238"/>
      <c r="T462" s="239"/>
      <c r="U462" s="14"/>
      <c r="V462" s="14"/>
      <c r="W462" s="14"/>
      <c r="X462" s="14"/>
      <c r="Y462" s="14"/>
      <c r="Z462" s="14"/>
      <c r="AA462" s="14"/>
      <c r="AB462" s="14"/>
      <c r="AC462" s="14"/>
      <c r="AD462" s="14"/>
      <c r="AE462" s="14"/>
      <c r="AT462" s="240" t="s">
        <v>149</v>
      </c>
      <c r="AU462" s="240" t="s">
        <v>86</v>
      </c>
      <c r="AV462" s="14" t="s">
        <v>86</v>
      </c>
      <c r="AW462" s="14" t="s">
        <v>37</v>
      </c>
      <c r="AX462" s="14" t="s">
        <v>76</v>
      </c>
      <c r="AY462" s="240" t="s">
        <v>140</v>
      </c>
    </row>
    <row r="463" s="15" customFormat="1">
      <c r="A463" s="15"/>
      <c r="B463" s="241"/>
      <c r="C463" s="242"/>
      <c r="D463" s="221" t="s">
        <v>149</v>
      </c>
      <c r="E463" s="243" t="s">
        <v>31</v>
      </c>
      <c r="F463" s="244" t="s">
        <v>204</v>
      </c>
      <c r="G463" s="242"/>
      <c r="H463" s="245">
        <v>11</v>
      </c>
      <c r="I463" s="246"/>
      <c r="J463" s="242"/>
      <c r="K463" s="242"/>
      <c r="L463" s="247"/>
      <c r="M463" s="248"/>
      <c r="N463" s="249"/>
      <c r="O463" s="249"/>
      <c r="P463" s="249"/>
      <c r="Q463" s="249"/>
      <c r="R463" s="249"/>
      <c r="S463" s="249"/>
      <c r="T463" s="250"/>
      <c r="U463" s="15"/>
      <c r="V463" s="15"/>
      <c r="W463" s="15"/>
      <c r="X463" s="15"/>
      <c r="Y463" s="15"/>
      <c r="Z463" s="15"/>
      <c r="AA463" s="15"/>
      <c r="AB463" s="15"/>
      <c r="AC463" s="15"/>
      <c r="AD463" s="15"/>
      <c r="AE463" s="15"/>
      <c r="AT463" s="251" t="s">
        <v>149</v>
      </c>
      <c r="AU463" s="251" t="s">
        <v>86</v>
      </c>
      <c r="AV463" s="15" t="s">
        <v>147</v>
      </c>
      <c r="AW463" s="15" t="s">
        <v>37</v>
      </c>
      <c r="AX463" s="15" t="s">
        <v>84</v>
      </c>
      <c r="AY463" s="251" t="s">
        <v>140</v>
      </c>
    </row>
    <row r="464" s="2" customFormat="1" ht="16.5" customHeight="1">
      <c r="A464" s="40"/>
      <c r="B464" s="41"/>
      <c r="C464" s="263" t="s">
        <v>633</v>
      </c>
      <c r="D464" s="263" t="s">
        <v>331</v>
      </c>
      <c r="E464" s="264" t="s">
        <v>634</v>
      </c>
      <c r="F464" s="265" t="s">
        <v>635</v>
      </c>
      <c r="G464" s="266" t="s">
        <v>564</v>
      </c>
      <c r="H464" s="267">
        <v>11.220000000000001</v>
      </c>
      <c r="I464" s="268"/>
      <c r="J464" s="269">
        <f>ROUND(I464*H464,2)</f>
        <v>0</v>
      </c>
      <c r="K464" s="265" t="s">
        <v>146</v>
      </c>
      <c r="L464" s="270"/>
      <c r="M464" s="271" t="s">
        <v>31</v>
      </c>
      <c r="N464" s="272" t="s">
        <v>47</v>
      </c>
      <c r="O464" s="86"/>
      <c r="P464" s="215">
        <f>O464*H464</f>
        <v>0</v>
      </c>
      <c r="Q464" s="215">
        <v>0.33500000000000002</v>
      </c>
      <c r="R464" s="215">
        <f>Q464*H464</f>
        <v>3.7587000000000006</v>
      </c>
      <c r="S464" s="215">
        <v>0</v>
      </c>
      <c r="T464" s="216">
        <f>S464*H464</f>
        <v>0</v>
      </c>
      <c r="U464" s="40"/>
      <c r="V464" s="40"/>
      <c r="W464" s="40"/>
      <c r="X464" s="40"/>
      <c r="Y464" s="40"/>
      <c r="Z464" s="40"/>
      <c r="AA464" s="40"/>
      <c r="AB464" s="40"/>
      <c r="AC464" s="40"/>
      <c r="AD464" s="40"/>
      <c r="AE464" s="40"/>
      <c r="AR464" s="217" t="s">
        <v>297</v>
      </c>
      <c r="AT464" s="217" t="s">
        <v>331</v>
      </c>
      <c r="AU464" s="217" t="s">
        <v>86</v>
      </c>
      <c r="AY464" s="19" t="s">
        <v>140</v>
      </c>
      <c r="BE464" s="218">
        <f>IF(N464="základní",J464,0)</f>
        <v>0</v>
      </c>
      <c r="BF464" s="218">
        <f>IF(N464="snížená",J464,0)</f>
        <v>0</v>
      </c>
      <c r="BG464" s="218">
        <f>IF(N464="zákl. přenesená",J464,0)</f>
        <v>0</v>
      </c>
      <c r="BH464" s="218">
        <f>IF(N464="sníž. přenesená",J464,0)</f>
        <v>0</v>
      </c>
      <c r="BI464" s="218">
        <f>IF(N464="nulová",J464,0)</f>
        <v>0</v>
      </c>
      <c r="BJ464" s="19" t="s">
        <v>84</v>
      </c>
      <c r="BK464" s="218">
        <f>ROUND(I464*H464,2)</f>
        <v>0</v>
      </c>
      <c r="BL464" s="19" t="s">
        <v>147</v>
      </c>
      <c r="BM464" s="217" t="s">
        <v>636</v>
      </c>
    </row>
    <row r="465" s="14" customFormat="1">
      <c r="A465" s="14"/>
      <c r="B465" s="230"/>
      <c r="C465" s="231"/>
      <c r="D465" s="221" t="s">
        <v>149</v>
      </c>
      <c r="E465" s="232" t="s">
        <v>31</v>
      </c>
      <c r="F465" s="233" t="s">
        <v>313</v>
      </c>
      <c r="G465" s="231"/>
      <c r="H465" s="234">
        <v>11</v>
      </c>
      <c r="I465" s="235"/>
      <c r="J465" s="231"/>
      <c r="K465" s="231"/>
      <c r="L465" s="236"/>
      <c r="M465" s="237"/>
      <c r="N465" s="238"/>
      <c r="O465" s="238"/>
      <c r="P465" s="238"/>
      <c r="Q465" s="238"/>
      <c r="R465" s="238"/>
      <c r="S465" s="238"/>
      <c r="T465" s="239"/>
      <c r="U465" s="14"/>
      <c r="V465" s="14"/>
      <c r="W465" s="14"/>
      <c r="X465" s="14"/>
      <c r="Y465" s="14"/>
      <c r="Z465" s="14"/>
      <c r="AA465" s="14"/>
      <c r="AB465" s="14"/>
      <c r="AC465" s="14"/>
      <c r="AD465" s="14"/>
      <c r="AE465" s="14"/>
      <c r="AT465" s="240" t="s">
        <v>149</v>
      </c>
      <c r="AU465" s="240" t="s">
        <v>86</v>
      </c>
      <c r="AV465" s="14" t="s">
        <v>86</v>
      </c>
      <c r="AW465" s="14" t="s">
        <v>37</v>
      </c>
      <c r="AX465" s="14" t="s">
        <v>84</v>
      </c>
      <c r="AY465" s="240" t="s">
        <v>140</v>
      </c>
    </row>
    <row r="466" s="14" customFormat="1">
      <c r="A466" s="14"/>
      <c r="B466" s="230"/>
      <c r="C466" s="231"/>
      <c r="D466" s="221" t="s">
        <v>149</v>
      </c>
      <c r="E466" s="231"/>
      <c r="F466" s="233" t="s">
        <v>637</v>
      </c>
      <c r="G466" s="231"/>
      <c r="H466" s="234">
        <v>11.220000000000001</v>
      </c>
      <c r="I466" s="235"/>
      <c r="J466" s="231"/>
      <c r="K466" s="231"/>
      <c r="L466" s="236"/>
      <c r="M466" s="237"/>
      <c r="N466" s="238"/>
      <c r="O466" s="238"/>
      <c r="P466" s="238"/>
      <c r="Q466" s="238"/>
      <c r="R466" s="238"/>
      <c r="S466" s="238"/>
      <c r="T466" s="239"/>
      <c r="U466" s="14"/>
      <c r="V466" s="14"/>
      <c r="W466" s="14"/>
      <c r="X466" s="14"/>
      <c r="Y466" s="14"/>
      <c r="Z466" s="14"/>
      <c r="AA466" s="14"/>
      <c r="AB466" s="14"/>
      <c r="AC466" s="14"/>
      <c r="AD466" s="14"/>
      <c r="AE466" s="14"/>
      <c r="AT466" s="240" t="s">
        <v>149</v>
      </c>
      <c r="AU466" s="240" t="s">
        <v>86</v>
      </c>
      <c r="AV466" s="14" t="s">
        <v>86</v>
      </c>
      <c r="AW466" s="14" t="s">
        <v>4</v>
      </c>
      <c r="AX466" s="14" t="s">
        <v>84</v>
      </c>
      <c r="AY466" s="240" t="s">
        <v>140</v>
      </c>
    </row>
    <row r="467" s="2" customFormat="1" ht="16.5" customHeight="1">
      <c r="A467" s="40"/>
      <c r="B467" s="41"/>
      <c r="C467" s="206" t="s">
        <v>638</v>
      </c>
      <c r="D467" s="206" t="s">
        <v>142</v>
      </c>
      <c r="E467" s="207" t="s">
        <v>639</v>
      </c>
      <c r="F467" s="208" t="s">
        <v>640</v>
      </c>
      <c r="G467" s="209" t="s">
        <v>145</v>
      </c>
      <c r="H467" s="210">
        <v>4.8399999999999999</v>
      </c>
      <c r="I467" s="211"/>
      <c r="J467" s="212">
        <f>ROUND(I467*H467,2)</f>
        <v>0</v>
      </c>
      <c r="K467" s="208" t="s">
        <v>146</v>
      </c>
      <c r="L467" s="46"/>
      <c r="M467" s="213" t="s">
        <v>31</v>
      </c>
      <c r="N467" s="214" t="s">
        <v>47</v>
      </c>
      <c r="O467" s="86"/>
      <c r="P467" s="215">
        <f>O467*H467</f>
        <v>0</v>
      </c>
      <c r="Q467" s="215">
        <v>2.2667199999999998</v>
      </c>
      <c r="R467" s="215">
        <f>Q467*H467</f>
        <v>10.970924799999999</v>
      </c>
      <c r="S467" s="215">
        <v>0</v>
      </c>
      <c r="T467" s="216">
        <f>S467*H467</f>
        <v>0</v>
      </c>
      <c r="U467" s="40"/>
      <c r="V467" s="40"/>
      <c r="W467" s="40"/>
      <c r="X467" s="40"/>
      <c r="Y467" s="40"/>
      <c r="Z467" s="40"/>
      <c r="AA467" s="40"/>
      <c r="AB467" s="40"/>
      <c r="AC467" s="40"/>
      <c r="AD467" s="40"/>
      <c r="AE467" s="40"/>
      <c r="AR467" s="217" t="s">
        <v>147</v>
      </c>
      <c r="AT467" s="217" t="s">
        <v>142</v>
      </c>
      <c r="AU467" s="217" t="s">
        <v>86</v>
      </c>
      <c r="AY467" s="19" t="s">
        <v>140</v>
      </c>
      <c r="BE467" s="218">
        <f>IF(N467="základní",J467,0)</f>
        <v>0</v>
      </c>
      <c r="BF467" s="218">
        <f>IF(N467="snížená",J467,0)</f>
        <v>0</v>
      </c>
      <c r="BG467" s="218">
        <f>IF(N467="zákl. přenesená",J467,0)</f>
        <v>0</v>
      </c>
      <c r="BH467" s="218">
        <f>IF(N467="sníž. přenesená",J467,0)</f>
        <v>0</v>
      </c>
      <c r="BI467" s="218">
        <f>IF(N467="nulová",J467,0)</f>
        <v>0</v>
      </c>
      <c r="BJ467" s="19" t="s">
        <v>84</v>
      </c>
      <c r="BK467" s="218">
        <f>ROUND(I467*H467,2)</f>
        <v>0</v>
      </c>
      <c r="BL467" s="19" t="s">
        <v>147</v>
      </c>
      <c r="BM467" s="217" t="s">
        <v>641</v>
      </c>
    </row>
    <row r="468" s="14" customFormat="1">
      <c r="A468" s="14"/>
      <c r="B468" s="230"/>
      <c r="C468" s="231"/>
      <c r="D468" s="221" t="s">
        <v>149</v>
      </c>
      <c r="E468" s="232" t="s">
        <v>31</v>
      </c>
      <c r="F468" s="233" t="s">
        <v>642</v>
      </c>
      <c r="G468" s="231"/>
      <c r="H468" s="234">
        <v>4.8399999999999999</v>
      </c>
      <c r="I468" s="235"/>
      <c r="J468" s="231"/>
      <c r="K468" s="231"/>
      <c r="L468" s="236"/>
      <c r="M468" s="237"/>
      <c r="N468" s="238"/>
      <c r="O468" s="238"/>
      <c r="P468" s="238"/>
      <c r="Q468" s="238"/>
      <c r="R468" s="238"/>
      <c r="S468" s="238"/>
      <c r="T468" s="239"/>
      <c r="U468" s="14"/>
      <c r="V468" s="14"/>
      <c r="W468" s="14"/>
      <c r="X468" s="14"/>
      <c r="Y468" s="14"/>
      <c r="Z468" s="14"/>
      <c r="AA468" s="14"/>
      <c r="AB468" s="14"/>
      <c r="AC468" s="14"/>
      <c r="AD468" s="14"/>
      <c r="AE468" s="14"/>
      <c r="AT468" s="240" t="s">
        <v>149</v>
      </c>
      <c r="AU468" s="240" t="s">
        <v>86</v>
      </c>
      <c r="AV468" s="14" t="s">
        <v>86</v>
      </c>
      <c r="AW468" s="14" t="s">
        <v>37</v>
      </c>
      <c r="AX468" s="14" t="s">
        <v>84</v>
      </c>
      <c r="AY468" s="240" t="s">
        <v>140</v>
      </c>
    </row>
    <row r="469" s="2" customFormat="1" ht="16.5" customHeight="1">
      <c r="A469" s="40"/>
      <c r="B469" s="41"/>
      <c r="C469" s="206" t="s">
        <v>643</v>
      </c>
      <c r="D469" s="206" t="s">
        <v>142</v>
      </c>
      <c r="E469" s="207" t="s">
        <v>644</v>
      </c>
      <c r="F469" s="208" t="s">
        <v>645</v>
      </c>
      <c r="G469" s="209" t="s">
        <v>411</v>
      </c>
      <c r="H469" s="210">
        <v>3433.7159999999999</v>
      </c>
      <c r="I469" s="211"/>
      <c r="J469" s="212">
        <f>ROUND(I469*H469,2)</f>
        <v>0</v>
      </c>
      <c r="K469" s="208" t="s">
        <v>646</v>
      </c>
      <c r="L469" s="46"/>
      <c r="M469" s="213" t="s">
        <v>31</v>
      </c>
      <c r="N469" s="214" t="s">
        <v>47</v>
      </c>
      <c r="O469" s="86"/>
      <c r="P469" s="215">
        <f>O469*H469</f>
        <v>0</v>
      </c>
      <c r="Q469" s="215">
        <v>0.00036000000000000002</v>
      </c>
      <c r="R469" s="215">
        <f>Q469*H469</f>
        <v>1.2361377600000001</v>
      </c>
      <c r="S469" s="215">
        <v>0</v>
      </c>
      <c r="T469" s="216">
        <f>S469*H469</f>
        <v>0</v>
      </c>
      <c r="U469" s="40"/>
      <c r="V469" s="40"/>
      <c r="W469" s="40"/>
      <c r="X469" s="40"/>
      <c r="Y469" s="40"/>
      <c r="Z469" s="40"/>
      <c r="AA469" s="40"/>
      <c r="AB469" s="40"/>
      <c r="AC469" s="40"/>
      <c r="AD469" s="40"/>
      <c r="AE469" s="40"/>
      <c r="AR469" s="217" t="s">
        <v>147</v>
      </c>
      <c r="AT469" s="217" t="s">
        <v>142</v>
      </c>
      <c r="AU469" s="217" t="s">
        <v>86</v>
      </c>
      <c r="AY469" s="19" t="s">
        <v>140</v>
      </c>
      <c r="BE469" s="218">
        <f>IF(N469="základní",J469,0)</f>
        <v>0</v>
      </c>
      <c r="BF469" s="218">
        <f>IF(N469="snížená",J469,0)</f>
        <v>0</v>
      </c>
      <c r="BG469" s="218">
        <f>IF(N469="zákl. přenesená",J469,0)</f>
        <v>0</v>
      </c>
      <c r="BH469" s="218">
        <f>IF(N469="sníž. přenesená",J469,0)</f>
        <v>0</v>
      </c>
      <c r="BI469" s="218">
        <f>IF(N469="nulová",J469,0)</f>
        <v>0</v>
      </c>
      <c r="BJ469" s="19" t="s">
        <v>84</v>
      </c>
      <c r="BK469" s="218">
        <f>ROUND(I469*H469,2)</f>
        <v>0</v>
      </c>
      <c r="BL469" s="19" t="s">
        <v>147</v>
      </c>
      <c r="BM469" s="217" t="s">
        <v>647</v>
      </c>
    </row>
    <row r="470" s="13" customFormat="1">
      <c r="A470" s="13"/>
      <c r="B470" s="219"/>
      <c r="C470" s="220"/>
      <c r="D470" s="221" t="s">
        <v>149</v>
      </c>
      <c r="E470" s="222" t="s">
        <v>31</v>
      </c>
      <c r="F470" s="223" t="s">
        <v>287</v>
      </c>
      <c r="G470" s="220"/>
      <c r="H470" s="222" t="s">
        <v>31</v>
      </c>
      <c r="I470" s="224"/>
      <c r="J470" s="220"/>
      <c r="K470" s="220"/>
      <c r="L470" s="225"/>
      <c r="M470" s="226"/>
      <c r="N470" s="227"/>
      <c r="O470" s="227"/>
      <c r="P470" s="227"/>
      <c r="Q470" s="227"/>
      <c r="R470" s="227"/>
      <c r="S470" s="227"/>
      <c r="T470" s="228"/>
      <c r="U470" s="13"/>
      <c r="V470" s="13"/>
      <c r="W470" s="13"/>
      <c r="X470" s="13"/>
      <c r="Y470" s="13"/>
      <c r="Z470" s="13"/>
      <c r="AA470" s="13"/>
      <c r="AB470" s="13"/>
      <c r="AC470" s="13"/>
      <c r="AD470" s="13"/>
      <c r="AE470" s="13"/>
      <c r="AT470" s="229" t="s">
        <v>149</v>
      </c>
      <c r="AU470" s="229" t="s">
        <v>86</v>
      </c>
      <c r="AV470" s="13" t="s">
        <v>84</v>
      </c>
      <c r="AW470" s="13" t="s">
        <v>37</v>
      </c>
      <c r="AX470" s="13" t="s">
        <v>76</v>
      </c>
      <c r="AY470" s="229" t="s">
        <v>140</v>
      </c>
    </row>
    <row r="471" s="14" customFormat="1">
      <c r="A471" s="14"/>
      <c r="B471" s="230"/>
      <c r="C471" s="231"/>
      <c r="D471" s="221" t="s">
        <v>149</v>
      </c>
      <c r="E471" s="232" t="s">
        <v>31</v>
      </c>
      <c r="F471" s="233" t="s">
        <v>648</v>
      </c>
      <c r="G471" s="231"/>
      <c r="H471" s="234">
        <v>1663.2000000000001</v>
      </c>
      <c r="I471" s="235"/>
      <c r="J471" s="231"/>
      <c r="K471" s="231"/>
      <c r="L471" s="236"/>
      <c r="M471" s="237"/>
      <c r="N471" s="238"/>
      <c r="O471" s="238"/>
      <c r="P471" s="238"/>
      <c r="Q471" s="238"/>
      <c r="R471" s="238"/>
      <c r="S471" s="238"/>
      <c r="T471" s="239"/>
      <c r="U471" s="14"/>
      <c r="V471" s="14"/>
      <c r="W471" s="14"/>
      <c r="X471" s="14"/>
      <c r="Y471" s="14"/>
      <c r="Z471" s="14"/>
      <c r="AA471" s="14"/>
      <c r="AB471" s="14"/>
      <c r="AC471" s="14"/>
      <c r="AD471" s="14"/>
      <c r="AE471" s="14"/>
      <c r="AT471" s="240" t="s">
        <v>149</v>
      </c>
      <c r="AU471" s="240" t="s">
        <v>86</v>
      </c>
      <c r="AV471" s="14" t="s">
        <v>86</v>
      </c>
      <c r="AW471" s="14" t="s">
        <v>37</v>
      </c>
      <c r="AX471" s="14" t="s">
        <v>76</v>
      </c>
      <c r="AY471" s="240" t="s">
        <v>140</v>
      </c>
    </row>
    <row r="472" s="14" customFormat="1">
      <c r="A472" s="14"/>
      <c r="B472" s="230"/>
      <c r="C472" s="231"/>
      <c r="D472" s="221" t="s">
        <v>149</v>
      </c>
      <c r="E472" s="232" t="s">
        <v>31</v>
      </c>
      <c r="F472" s="233" t="s">
        <v>649</v>
      </c>
      <c r="G472" s="231"/>
      <c r="H472" s="234">
        <v>583.44000000000005</v>
      </c>
      <c r="I472" s="235"/>
      <c r="J472" s="231"/>
      <c r="K472" s="231"/>
      <c r="L472" s="236"/>
      <c r="M472" s="237"/>
      <c r="N472" s="238"/>
      <c r="O472" s="238"/>
      <c r="P472" s="238"/>
      <c r="Q472" s="238"/>
      <c r="R472" s="238"/>
      <c r="S472" s="238"/>
      <c r="T472" s="239"/>
      <c r="U472" s="14"/>
      <c r="V472" s="14"/>
      <c r="W472" s="14"/>
      <c r="X472" s="14"/>
      <c r="Y472" s="14"/>
      <c r="Z472" s="14"/>
      <c r="AA472" s="14"/>
      <c r="AB472" s="14"/>
      <c r="AC472" s="14"/>
      <c r="AD472" s="14"/>
      <c r="AE472" s="14"/>
      <c r="AT472" s="240" t="s">
        <v>149</v>
      </c>
      <c r="AU472" s="240" t="s">
        <v>86</v>
      </c>
      <c r="AV472" s="14" t="s">
        <v>86</v>
      </c>
      <c r="AW472" s="14" t="s">
        <v>37</v>
      </c>
      <c r="AX472" s="14" t="s">
        <v>76</v>
      </c>
      <c r="AY472" s="240" t="s">
        <v>140</v>
      </c>
    </row>
    <row r="473" s="14" customFormat="1">
      <c r="A473" s="14"/>
      <c r="B473" s="230"/>
      <c r="C473" s="231"/>
      <c r="D473" s="221" t="s">
        <v>149</v>
      </c>
      <c r="E473" s="232" t="s">
        <v>31</v>
      </c>
      <c r="F473" s="233" t="s">
        <v>650</v>
      </c>
      <c r="G473" s="231"/>
      <c r="H473" s="234">
        <v>134.63999999999999</v>
      </c>
      <c r="I473" s="235"/>
      <c r="J473" s="231"/>
      <c r="K473" s="231"/>
      <c r="L473" s="236"/>
      <c r="M473" s="237"/>
      <c r="N473" s="238"/>
      <c r="O473" s="238"/>
      <c r="P473" s="238"/>
      <c r="Q473" s="238"/>
      <c r="R473" s="238"/>
      <c r="S473" s="238"/>
      <c r="T473" s="239"/>
      <c r="U473" s="14"/>
      <c r="V473" s="14"/>
      <c r="W473" s="14"/>
      <c r="X473" s="14"/>
      <c r="Y473" s="14"/>
      <c r="Z473" s="14"/>
      <c r="AA473" s="14"/>
      <c r="AB473" s="14"/>
      <c r="AC473" s="14"/>
      <c r="AD473" s="14"/>
      <c r="AE473" s="14"/>
      <c r="AT473" s="240" t="s">
        <v>149</v>
      </c>
      <c r="AU473" s="240" t="s">
        <v>86</v>
      </c>
      <c r="AV473" s="14" t="s">
        <v>86</v>
      </c>
      <c r="AW473" s="14" t="s">
        <v>37</v>
      </c>
      <c r="AX473" s="14" t="s">
        <v>76</v>
      </c>
      <c r="AY473" s="240" t="s">
        <v>140</v>
      </c>
    </row>
    <row r="474" s="14" customFormat="1">
      <c r="A474" s="14"/>
      <c r="B474" s="230"/>
      <c r="C474" s="231"/>
      <c r="D474" s="221" t="s">
        <v>149</v>
      </c>
      <c r="E474" s="232" t="s">
        <v>31</v>
      </c>
      <c r="F474" s="233" t="s">
        <v>651</v>
      </c>
      <c r="G474" s="231"/>
      <c r="H474" s="234">
        <v>604.55999999999995</v>
      </c>
      <c r="I474" s="235"/>
      <c r="J474" s="231"/>
      <c r="K474" s="231"/>
      <c r="L474" s="236"/>
      <c r="M474" s="237"/>
      <c r="N474" s="238"/>
      <c r="O474" s="238"/>
      <c r="P474" s="238"/>
      <c r="Q474" s="238"/>
      <c r="R474" s="238"/>
      <c r="S474" s="238"/>
      <c r="T474" s="239"/>
      <c r="U474" s="14"/>
      <c r="V474" s="14"/>
      <c r="W474" s="14"/>
      <c r="X474" s="14"/>
      <c r="Y474" s="14"/>
      <c r="Z474" s="14"/>
      <c r="AA474" s="14"/>
      <c r="AB474" s="14"/>
      <c r="AC474" s="14"/>
      <c r="AD474" s="14"/>
      <c r="AE474" s="14"/>
      <c r="AT474" s="240" t="s">
        <v>149</v>
      </c>
      <c r="AU474" s="240" t="s">
        <v>86</v>
      </c>
      <c r="AV474" s="14" t="s">
        <v>86</v>
      </c>
      <c r="AW474" s="14" t="s">
        <v>37</v>
      </c>
      <c r="AX474" s="14" t="s">
        <v>76</v>
      </c>
      <c r="AY474" s="240" t="s">
        <v>140</v>
      </c>
    </row>
    <row r="475" s="15" customFormat="1">
      <c r="A475" s="15"/>
      <c r="B475" s="241"/>
      <c r="C475" s="242"/>
      <c r="D475" s="221" t="s">
        <v>149</v>
      </c>
      <c r="E475" s="243" t="s">
        <v>31</v>
      </c>
      <c r="F475" s="244" t="s">
        <v>204</v>
      </c>
      <c r="G475" s="242"/>
      <c r="H475" s="245">
        <v>2985.8400000000001</v>
      </c>
      <c r="I475" s="246"/>
      <c r="J475" s="242"/>
      <c r="K475" s="242"/>
      <c r="L475" s="247"/>
      <c r="M475" s="248"/>
      <c r="N475" s="249"/>
      <c r="O475" s="249"/>
      <c r="P475" s="249"/>
      <c r="Q475" s="249"/>
      <c r="R475" s="249"/>
      <c r="S475" s="249"/>
      <c r="T475" s="250"/>
      <c r="U475" s="15"/>
      <c r="V475" s="15"/>
      <c r="W475" s="15"/>
      <c r="X475" s="15"/>
      <c r="Y475" s="15"/>
      <c r="Z475" s="15"/>
      <c r="AA475" s="15"/>
      <c r="AB475" s="15"/>
      <c r="AC475" s="15"/>
      <c r="AD475" s="15"/>
      <c r="AE475" s="15"/>
      <c r="AT475" s="251" t="s">
        <v>149</v>
      </c>
      <c r="AU475" s="251" t="s">
        <v>86</v>
      </c>
      <c r="AV475" s="15" t="s">
        <v>147</v>
      </c>
      <c r="AW475" s="15" t="s">
        <v>37</v>
      </c>
      <c r="AX475" s="15" t="s">
        <v>84</v>
      </c>
      <c r="AY475" s="251" t="s">
        <v>140</v>
      </c>
    </row>
    <row r="476" s="14" customFormat="1">
      <c r="A476" s="14"/>
      <c r="B476" s="230"/>
      <c r="C476" s="231"/>
      <c r="D476" s="221" t="s">
        <v>149</v>
      </c>
      <c r="E476" s="231"/>
      <c r="F476" s="233" t="s">
        <v>652</v>
      </c>
      <c r="G476" s="231"/>
      <c r="H476" s="234">
        <v>3433.7159999999999</v>
      </c>
      <c r="I476" s="235"/>
      <c r="J476" s="231"/>
      <c r="K476" s="231"/>
      <c r="L476" s="236"/>
      <c r="M476" s="237"/>
      <c r="N476" s="238"/>
      <c r="O476" s="238"/>
      <c r="P476" s="238"/>
      <c r="Q476" s="238"/>
      <c r="R476" s="238"/>
      <c r="S476" s="238"/>
      <c r="T476" s="239"/>
      <c r="U476" s="14"/>
      <c r="V476" s="14"/>
      <c r="W476" s="14"/>
      <c r="X476" s="14"/>
      <c r="Y476" s="14"/>
      <c r="Z476" s="14"/>
      <c r="AA476" s="14"/>
      <c r="AB476" s="14"/>
      <c r="AC476" s="14"/>
      <c r="AD476" s="14"/>
      <c r="AE476" s="14"/>
      <c r="AT476" s="240" t="s">
        <v>149</v>
      </c>
      <c r="AU476" s="240" t="s">
        <v>86</v>
      </c>
      <c r="AV476" s="14" t="s">
        <v>86</v>
      </c>
      <c r="AW476" s="14" t="s">
        <v>4</v>
      </c>
      <c r="AX476" s="14" t="s">
        <v>84</v>
      </c>
      <c r="AY476" s="240" t="s">
        <v>140</v>
      </c>
    </row>
    <row r="477" s="12" customFormat="1" ht="22.8" customHeight="1">
      <c r="A477" s="12"/>
      <c r="B477" s="190"/>
      <c r="C477" s="191"/>
      <c r="D477" s="192" t="s">
        <v>75</v>
      </c>
      <c r="E477" s="204" t="s">
        <v>653</v>
      </c>
      <c r="F477" s="204" t="s">
        <v>654</v>
      </c>
      <c r="G477" s="191"/>
      <c r="H477" s="191"/>
      <c r="I477" s="194"/>
      <c r="J477" s="205">
        <f>BK477</f>
        <v>0</v>
      </c>
      <c r="K477" s="191"/>
      <c r="L477" s="196"/>
      <c r="M477" s="197"/>
      <c r="N477" s="198"/>
      <c r="O477" s="198"/>
      <c r="P477" s="199">
        <f>SUM(P478:P482)</f>
        <v>0</v>
      </c>
      <c r="Q477" s="198"/>
      <c r="R477" s="199">
        <f>SUM(R478:R482)</f>
        <v>0</v>
      </c>
      <c r="S477" s="198"/>
      <c r="T477" s="200">
        <f>SUM(T478:T482)</f>
        <v>0</v>
      </c>
      <c r="U477" s="12"/>
      <c r="V477" s="12"/>
      <c r="W477" s="12"/>
      <c r="X477" s="12"/>
      <c r="Y477" s="12"/>
      <c r="Z477" s="12"/>
      <c r="AA477" s="12"/>
      <c r="AB477" s="12"/>
      <c r="AC477" s="12"/>
      <c r="AD477" s="12"/>
      <c r="AE477" s="12"/>
      <c r="AR477" s="201" t="s">
        <v>84</v>
      </c>
      <c r="AT477" s="202" t="s">
        <v>75</v>
      </c>
      <c r="AU477" s="202" t="s">
        <v>84</v>
      </c>
      <c r="AY477" s="201" t="s">
        <v>140</v>
      </c>
      <c r="BK477" s="203">
        <f>SUM(BK478:BK482)</f>
        <v>0</v>
      </c>
    </row>
    <row r="478" s="2" customFormat="1">
      <c r="A478" s="40"/>
      <c r="B478" s="41"/>
      <c r="C478" s="206" t="s">
        <v>655</v>
      </c>
      <c r="D478" s="206" t="s">
        <v>142</v>
      </c>
      <c r="E478" s="207" t="s">
        <v>656</v>
      </c>
      <c r="F478" s="208" t="s">
        <v>657</v>
      </c>
      <c r="G478" s="209" t="s">
        <v>334</v>
      </c>
      <c r="H478" s="210">
        <v>4.5099999999999998</v>
      </c>
      <c r="I478" s="211"/>
      <c r="J478" s="212">
        <f>ROUND(I478*H478,2)</f>
        <v>0</v>
      </c>
      <c r="K478" s="208" t="s">
        <v>146</v>
      </c>
      <c r="L478" s="46"/>
      <c r="M478" s="213" t="s">
        <v>31</v>
      </c>
      <c r="N478" s="214" t="s">
        <v>47</v>
      </c>
      <c r="O478" s="86"/>
      <c r="P478" s="215">
        <f>O478*H478</f>
        <v>0</v>
      </c>
      <c r="Q478" s="215">
        <v>0</v>
      </c>
      <c r="R478" s="215">
        <f>Q478*H478</f>
        <v>0</v>
      </c>
      <c r="S478" s="215">
        <v>0</v>
      </c>
      <c r="T478" s="216">
        <f>S478*H478</f>
        <v>0</v>
      </c>
      <c r="U478" s="40"/>
      <c r="V478" s="40"/>
      <c r="W478" s="40"/>
      <c r="X478" s="40"/>
      <c r="Y478" s="40"/>
      <c r="Z478" s="40"/>
      <c r="AA478" s="40"/>
      <c r="AB478" s="40"/>
      <c r="AC478" s="40"/>
      <c r="AD478" s="40"/>
      <c r="AE478" s="40"/>
      <c r="AR478" s="217" t="s">
        <v>147</v>
      </c>
      <c r="AT478" s="217" t="s">
        <v>142</v>
      </c>
      <c r="AU478" s="217" t="s">
        <v>86</v>
      </c>
      <c r="AY478" s="19" t="s">
        <v>140</v>
      </c>
      <c r="BE478" s="218">
        <f>IF(N478="základní",J478,0)</f>
        <v>0</v>
      </c>
      <c r="BF478" s="218">
        <f>IF(N478="snížená",J478,0)</f>
        <v>0</v>
      </c>
      <c r="BG478" s="218">
        <f>IF(N478="zákl. přenesená",J478,0)</f>
        <v>0</v>
      </c>
      <c r="BH478" s="218">
        <f>IF(N478="sníž. přenesená",J478,0)</f>
        <v>0</v>
      </c>
      <c r="BI478" s="218">
        <f>IF(N478="nulová",J478,0)</f>
        <v>0</v>
      </c>
      <c r="BJ478" s="19" t="s">
        <v>84</v>
      </c>
      <c r="BK478" s="218">
        <f>ROUND(I478*H478,2)</f>
        <v>0</v>
      </c>
      <c r="BL478" s="19" t="s">
        <v>147</v>
      </c>
      <c r="BM478" s="217" t="s">
        <v>658</v>
      </c>
    </row>
    <row r="479" s="14" customFormat="1">
      <c r="A479" s="14"/>
      <c r="B479" s="230"/>
      <c r="C479" s="231"/>
      <c r="D479" s="221" t="s">
        <v>149</v>
      </c>
      <c r="E479" s="232" t="s">
        <v>31</v>
      </c>
      <c r="F479" s="233" t="s">
        <v>659</v>
      </c>
      <c r="G479" s="231"/>
      <c r="H479" s="234">
        <v>4.5099999999999998</v>
      </c>
      <c r="I479" s="235"/>
      <c r="J479" s="231"/>
      <c r="K479" s="231"/>
      <c r="L479" s="236"/>
      <c r="M479" s="237"/>
      <c r="N479" s="238"/>
      <c r="O479" s="238"/>
      <c r="P479" s="238"/>
      <c r="Q479" s="238"/>
      <c r="R479" s="238"/>
      <c r="S479" s="238"/>
      <c r="T479" s="239"/>
      <c r="U479" s="14"/>
      <c r="V479" s="14"/>
      <c r="W479" s="14"/>
      <c r="X479" s="14"/>
      <c r="Y479" s="14"/>
      <c r="Z479" s="14"/>
      <c r="AA479" s="14"/>
      <c r="AB479" s="14"/>
      <c r="AC479" s="14"/>
      <c r="AD479" s="14"/>
      <c r="AE479" s="14"/>
      <c r="AT479" s="240" t="s">
        <v>149</v>
      </c>
      <c r="AU479" s="240" t="s">
        <v>86</v>
      </c>
      <c r="AV479" s="14" t="s">
        <v>86</v>
      </c>
      <c r="AW479" s="14" t="s">
        <v>37</v>
      </c>
      <c r="AX479" s="14" t="s">
        <v>84</v>
      </c>
      <c r="AY479" s="240" t="s">
        <v>140</v>
      </c>
    </row>
    <row r="480" s="2" customFormat="1">
      <c r="A480" s="40"/>
      <c r="B480" s="41"/>
      <c r="C480" s="206" t="s">
        <v>660</v>
      </c>
      <c r="D480" s="206" t="s">
        <v>142</v>
      </c>
      <c r="E480" s="207" t="s">
        <v>661</v>
      </c>
      <c r="F480" s="208" t="s">
        <v>662</v>
      </c>
      <c r="G480" s="209" t="s">
        <v>334</v>
      </c>
      <c r="H480" s="210">
        <v>63.140000000000001</v>
      </c>
      <c r="I480" s="211"/>
      <c r="J480" s="212">
        <f>ROUND(I480*H480,2)</f>
        <v>0</v>
      </c>
      <c r="K480" s="208" t="s">
        <v>146</v>
      </c>
      <c r="L480" s="46"/>
      <c r="M480" s="213" t="s">
        <v>31</v>
      </c>
      <c r="N480" s="214" t="s">
        <v>47</v>
      </c>
      <c r="O480" s="86"/>
      <c r="P480" s="215">
        <f>O480*H480</f>
        <v>0</v>
      </c>
      <c r="Q480" s="215">
        <v>0</v>
      </c>
      <c r="R480" s="215">
        <f>Q480*H480</f>
        <v>0</v>
      </c>
      <c r="S480" s="215">
        <v>0</v>
      </c>
      <c r="T480" s="216">
        <f>S480*H480</f>
        <v>0</v>
      </c>
      <c r="U480" s="40"/>
      <c r="V480" s="40"/>
      <c r="W480" s="40"/>
      <c r="X480" s="40"/>
      <c r="Y480" s="40"/>
      <c r="Z480" s="40"/>
      <c r="AA480" s="40"/>
      <c r="AB480" s="40"/>
      <c r="AC480" s="40"/>
      <c r="AD480" s="40"/>
      <c r="AE480" s="40"/>
      <c r="AR480" s="217" t="s">
        <v>147</v>
      </c>
      <c r="AT480" s="217" t="s">
        <v>142</v>
      </c>
      <c r="AU480" s="217" t="s">
        <v>86</v>
      </c>
      <c r="AY480" s="19" t="s">
        <v>140</v>
      </c>
      <c r="BE480" s="218">
        <f>IF(N480="základní",J480,0)</f>
        <v>0</v>
      </c>
      <c r="BF480" s="218">
        <f>IF(N480="snížená",J480,0)</f>
        <v>0</v>
      </c>
      <c r="BG480" s="218">
        <f>IF(N480="zákl. přenesená",J480,0)</f>
        <v>0</v>
      </c>
      <c r="BH480" s="218">
        <f>IF(N480="sníž. přenesená",J480,0)</f>
        <v>0</v>
      </c>
      <c r="BI480" s="218">
        <f>IF(N480="nulová",J480,0)</f>
        <v>0</v>
      </c>
      <c r="BJ480" s="19" t="s">
        <v>84</v>
      </c>
      <c r="BK480" s="218">
        <f>ROUND(I480*H480,2)</f>
        <v>0</v>
      </c>
      <c r="BL480" s="19" t="s">
        <v>147</v>
      </c>
      <c r="BM480" s="217" t="s">
        <v>663</v>
      </c>
    </row>
    <row r="481" s="14" customFormat="1">
      <c r="A481" s="14"/>
      <c r="B481" s="230"/>
      <c r="C481" s="231"/>
      <c r="D481" s="221" t="s">
        <v>149</v>
      </c>
      <c r="E481" s="232" t="s">
        <v>31</v>
      </c>
      <c r="F481" s="233" t="s">
        <v>664</v>
      </c>
      <c r="G481" s="231"/>
      <c r="H481" s="234">
        <v>63.140000000000001</v>
      </c>
      <c r="I481" s="235"/>
      <c r="J481" s="231"/>
      <c r="K481" s="231"/>
      <c r="L481" s="236"/>
      <c r="M481" s="237"/>
      <c r="N481" s="238"/>
      <c r="O481" s="238"/>
      <c r="P481" s="238"/>
      <c r="Q481" s="238"/>
      <c r="R481" s="238"/>
      <c r="S481" s="238"/>
      <c r="T481" s="239"/>
      <c r="U481" s="14"/>
      <c r="V481" s="14"/>
      <c r="W481" s="14"/>
      <c r="X481" s="14"/>
      <c r="Y481" s="14"/>
      <c r="Z481" s="14"/>
      <c r="AA481" s="14"/>
      <c r="AB481" s="14"/>
      <c r="AC481" s="14"/>
      <c r="AD481" s="14"/>
      <c r="AE481" s="14"/>
      <c r="AT481" s="240" t="s">
        <v>149</v>
      </c>
      <c r="AU481" s="240" t="s">
        <v>86</v>
      </c>
      <c r="AV481" s="14" t="s">
        <v>86</v>
      </c>
      <c r="AW481" s="14" t="s">
        <v>37</v>
      </c>
      <c r="AX481" s="14" t="s">
        <v>84</v>
      </c>
      <c r="AY481" s="240" t="s">
        <v>140</v>
      </c>
    </row>
    <row r="482" s="2" customFormat="1">
      <c r="A482" s="40"/>
      <c r="B482" s="41"/>
      <c r="C482" s="206" t="s">
        <v>665</v>
      </c>
      <c r="D482" s="206" t="s">
        <v>142</v>
      </c>
      <c r="E482" s="207" t="s">
        <v>666</v>
      </c>
      <c r="F482" s="208" t="s">
        <v>667</v>
      </c>
      <c r="G482" s="209" t="s">
        <v>334</v>
      </c>
      <c r="H482" s="210">
        <v>4.5099999999999998</v>
      </c>
      <c r="I482" s="211"/>
      <c r="J482" s="212">
        <f>ROUND(I482*H482,2)</f>
        <v>0</v>
      </c>
      <c r="K482" s="208" t="s">
        <v>146</v>
      </c>
      <c r="L482" s="46"/>
      <c r="M482" s="273" t="s">
        <v>31</v>
      </c>
      <c r="N482" s="274" t="s">
        <v>47</v>
      </c>
      <c r="O482" s="275"/>
      <c r="P482" s="276">
        <f>O482*H482</f>
        <v>0</v>
      </c>
      <c r="Q482" s="276">
        <v>0</v>
      </c>
      <c r="R482" s="276">
        <f>Q482*H482</f>
        <v>0</v>
      </c>
      <c r="S482" s="276">
        <v>0</v>
      </c>
      <c r="T482" s="277">
        <f>S482*H482</f>
        <v>0</v>
      </c>
      <c r="U482" s="40"/>
      <c r="V482" s="40"/>
      <c r="W482" s="40"/>
      <c r="X482" s="40"/>
      <c r="Y482" s="40"/>
      <c r="Z482" s="40"/>
      <c r="AA482" s="40"/>
      <c r="AB482" s="40"/>
      <c r="AC482" s="40"/>
      <c r="AD482" s="40"/>
      <c r="AE482" s="40"/>
      <c r="AR482" s="217" t="s">
        <v>147</v>
      </c>
      <c r="AT482" s="217" t="s">
        <v>142</v>
      </c>
      <c r="AU482" s="217" t="s">
        <v>86</v>
      </c>
      <c r="AY482" s="19" t="s">
        <v>140</v>
      </c>
      <c r="BE482" s="218">
        <f>IF(N482="základní",J482,0)</f>
        <v>0</v>
      </c>
      <c r="BF482" s="218">
        <f>IF(N482="snížená",J482,0)</f>
        <v>0</v>
      </c>
      <c r="BG482" s="218">
        <f>IF(N482="zákl. přenesená",J482,0)</f>
        <v>0</v>
      </c>
      <c r="BH482" s="218">
        <f>IF(N482="sníž. přenesená",J482,0)</f>
        <v>0</v>
      </c>
      <c r="BI482" s="218">
        <f>IF(N482="nulová",J482,0)</f>
        <v>0</v>
      </c>
      <c r="BJ482" s="19" t="s">
        <v>84</v>
      </c>
      <c r="BK482" s="218">
        <f>ROUND(I482*H482,2)</f>
        <v>0</v>
      </c>
      <c r="BL482" s="19" t="s">
        <v>147</v>
      </c>
      <c r="BM482" s="217" t="s">
        <v>668</v>
      </c>
    </row>
    <row r="483" s="2" customFormat="1" ht="6.96" customHeight="1">
      <c r="A483" s="40"/>
      <c r="B483" s="61"/>
      <c r="C483" s="62"/>
      <c r="D483" s="62"/>
      <c r="E483" s="62"/>
      <c r="F483" s="62"/>
      <c r="G483" s="62"/>
      <c r="H483" s="62"/>
      <c r="I483" s="62"/>
      <c r="J483" s="62"/>
      <c r="K483" s="62"/>
      <c r="L483" s="46"/>
      <c r="M483" s="40"/>
      <c r="O483" s="40"/>
      <c r="P483" s="40"/>
      <c r="Q483" s="40"/>
      <c r="R483" s="40"/>
      <c r="S483" s="40"/>
      <c r="T483" s="40"/>
      <c r="U483" s="40"/>
      <c r="V483" s="40"/>
      <c r="W483" s="40"/>
      <c r="X483" s="40"/>
      <c r="Y483" s="40"/>
      <c r="Z483" s="40"/>
      <c r="AA483" s="40"/>
      <c r="AB483" s="40"/>
      <c r="AC483" s="40"/>
      <c r="AD483" s="40"/>
      <c r="AE483" s="40"/>
    </row>
  </sheetData>
  <sheetProtection sheet="1" autoFilter="0" formatColumns="0" formatRows="0" objects="1" scenarios="1" spinCount="100000" saltValue="BZe7h8Jgcxif+Jc0Tt58B25i2xVsNVCuiVkGmY9O1D+2O3gPqF8EGnDqNuhvjtlv0acyvHdN1kdyRWYs97E9Fw==" hashValue="EA7h86PnKGye1QzoQ/KK4uVgRcvCe2x6hVP8kYeU3N/Go/E7NMzruFuV27hO62yQWjKHxYiRJ6f/c6nLBGYBbA==" algorithmName="SHA-512" password="CC35"/>
  <autoFilter ref="C85:K482"/>
  <mergeCells count="9">
    <mergeCell ref="E7:H7"/>
    <mergeCell ref="E9:H9"/>
    <mergeCell ref="E18:H18"/>
    <mergeCell ref="E27:H27"/>
    <mergeCell ref="E48:H48"/>
    <mergeCell ref="E50:H50"/>
    <mergeCell ref="E76:H76"/>
    <mergeCell ref="E78:H78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89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86</v>
      </c>
    </row>
    <row r="4" s="1" customFormat="1" ht="24.96" customHeight="1">
      <c r="B4" s="22"/>
      <c r="D4" s="132" t="s">
        <v>111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>Realizace společných zařízení, k.ú. Klášterec nad Orlicí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112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669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31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22</v>
      </c>
      <c r="E12" s="40"/>
      <c r="F12" s="138" t="s">
        <v>23</v>
      </c>
      <c r="G12" s="40"/>
      <c r="H12" s="40"/>
      <c r="I12" s="134" t="s">
        <v>24</v>
      </c>
      <c r="J12" s="139" t="str">
        <f>'Rekapitulace stavby'!AN8</f>
        <v>25. 12. 2020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26</v>
      </c>
      <c r="E14" s="40"/>
      <c r="F14" s="40"/>
      <c r="G14" s="40"/>
      <c r="H14" s="40"/>
      <c r="I14" s="134" t="s">
        <v>27</v>
      </c>
      <c r="J14" s="138" t="s">
        <v>28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29</v>
      </c>
      <c r="F15" s="40"/>
      <c r="G15" s="40"/>
      <c r="H15" s="40"/>
      <c r="I15" s="134" t="s">
        <v>30</v>
      </c>
      <c r="J15" s="138" t="s">
        <v>31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32</v>
      </c>
      <c r="E17" s="40"/>
      <c r="F17" s="40"/>
      <c r="G17" s="40"/>
      <c r="H17" s="40"/>
      <c r="I17" s="134" t="s">
        <v>27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30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34</v>
      </c>
      <c r="E20" s="40"/>
      <c r="F20" s="40"/>
      <c r="G20" s="40"/>
      <c r="H20" s="40"/>
      <c r="I20" s="134" t="s">
        <v>27</v>
      </c>
      <c r="J20" s="138" t="s">
        <v>35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36</v>
      </c>
      <c r="F21" s="40"/>
      <c r="G21" s="40"/>
      <c r="H21" s="40"/>
      <c r="I21" s="134" t="s">
        <v>30</v>
      </c>
      <c r="J21" s="138" t="s">
        <v>31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38</v>
      </c>
      <c r="E23" s="40"/>
      <c r="F23" s="40"/>
      <c r="G23" s="40"/>
      <c r="H23" s="40"/>
      <c r="I23" s="134" t="s">
        <v>27</v>
      </c>
      <c r="J23" s="138" t="s">
        <v>31</v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">
        <v>39</v>
      </c>
      <c r="F24" s="40"/>
      <c r="G24" s="40"/>
      <c r="H24" s="40"/>
      <c r="I24" s="134" t="s">
        <v>30</v>
      </c>
      <c r="J24" s="138" t="s">
        <v>31</v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40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31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42</v>
      </c>
      <c r="E30" s="40"/>
      <c r="F30" s="40"/>
      <c r="G30" s="40"/>
      <c r="H30" s="40"/>
      <c r="I30" s="40"/>
      <c r="J30" s="146">
        <f>ROUND(J89,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44</v>
      </c>
      <c r="G32" s="40"/>
      <c r="H32" s="40"/>
      <c r="I32" s="147" t="s">
        <v>43</v>
      </c>
      <c r="J32" s="147" t="s">
        <v>45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46</v>
      </c>
      <c r="E33" s="134" t="s">
        <v>47</v>
      </c>
      <c r="F33" s="149">
        <f>ROUND((SUM(BE89:BE464)),  2)</f>
        <v>0</v>
      </c>
      <c r="G33" s="40"/>
      <c r="H33" s="40"/>
      <c r="I33" s="150">
        <v>0.20999999999999999</v>
      </c>
      <c r="J33" s="149">
        <f>ROUND(((SUM(BE89:BE464))*I33),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48</v>
      </c>
      <c r="F34" s="149">
        <f>ROUND((SUM(BF89:BF464)),  2)</f>
        <v>0</v>
      </c>
      <c r="G34" s="40"/>
      <c r="H34" s="40"/>
      <c r="I34" s="150">
        <v>0.14999999999999999</v>
      </c>
      <c r="J34" s="149">
        <f>ROUND(((SUM(BF89:BF464))*I34),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49</v>
      </c>
      <c r="F35" s="149">
        <f>ROUND((SUM(BG89:BG464)),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50</v>
      </c>
      <c r="F36" s="149">
        <f>ROUND((SUM(BH89:BH464)),  2)</f>
        <v>0</v>
      </c>
      <c r="G36" s="40"/>
      <c r="H36" s="40"/>
      <c r="I36" s="150">
        <v>0.14999999999999999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51</v>
      </c>
      <c r="F37" s="149">
        <f>ROUND((SUM(BI89:BI464)),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52</v>
      </c>
      <c r="E39" s="153"/>
      <c r="F39" s="153"/>
      <c r="G39" s="154" t="s">
        <v>53</v>
      </c>
      <c r="H39" s="155" t="s">
        <v>54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114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Realizace společných zařízení, k.ú. Klášterec nad Orlicí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112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SO 102 - Polní cesta C 49, typ B - v části Přední Důl a mezi brodem a č.ev.61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22</v>
      </c>
      <c r="D52" s="42"/>
      <c r="E52" s="42"/>
      <c r="F52" s="29" t="str">
        <f>F12</f>
        <v>Klášterec nad Orlicí</v>
      </c>
      <c r="G52" s="42"/>
      <c r="H52" s="42"/>
      <c r="I52" s="34" t="s">
        <v>24</v>
      </c>
      <c r="J52" s="74" t="str">
        <f>IF(J12="","",J12)</f>
        <v>25. 12. 2020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40.05" customHeight="1">
      <c r="A54" s="40"/>
      <c r="B54" s="41"/>
      <c r="C54" s="34" t="s">
        <v>26</v>
      </c>
      <c r="D54" s="42"/>
      <c r="E54" s="42"/>
      <c r="F54" s="29" t="str">
        <f>E15</f>
        <v>ČR, Státní pozemkový úřad pro Pardubický kraj</v>
      </c>
      <c r="G54" s="42"/>
      <c r="H54" s="42"/>
      <c r="I54" s="34" t="s">
        <v>34</v>
      </c>
      <c r="J54" s="38" t="str">
        <f>E21</f>
        <v>PK Adamec, s.r.o., Komenského 42, 56151 Letohrad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25.65" customHeight="1">
      <c r="A55" s="40"/>
      <c r="B55" s="41"/>
      <c r="C55" s="34" t="s">
        <v>32</v>
      </c>
      <c r="D55" s="42"/>
      <c r="E55" s="42"/>
      <c r="F55" s="29" t="str">
        <f>IF(E18="","",E18)</f>
        <v>Vyplň údaj</v>
      </c>
      <c r="G55" s="42"/>
      <c r="H55" s="42"/>
      <c r="I55" s="34" t="s">
        <v>38</v>
      </c>
      <c r="J55" s="38" t="str">
        <f>E24</f>
        <v>Adamec Jiří, tel. 608 878 955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115</v>
      </c>
      <c r="D57" s="164"/>
      <c r="E57" s="164"/>
      <c r="F57" s="164"/>
      <c r="G57" s="164"/>
      <c r="H57" s="164"/>
      <c r="I57" s="164"/>
      <c r="J57" s="165" t="s">
        <v>116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74</v>
      </c>
      <c r="D59" s="42"/>
      <c r="E59" s="42"/>
      <c r="F59" s="42"/>
      <c r="G59" s="42"/>
      <c r="H59" s="42"/>
      <c r="I59" s="42"/>
      <c r="J59" s="104">
        <f>J89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117</v>
      </c>
    </row>
    <row r="60" s="9" customFormat="1" ht="24.96" customHeight="1">
      <c r="A60" s="9"/>
      <c r="B60" s="167"/>
      <c r="C60" s="168"/>
      <c r="D60" s="169" t="s">
        <v>118</v>
      </c>
      <c r="E60" s="170"/>
      <c r="F60" s="170"/>
      <c r="G60" s="170"/>
      <c r="H60" s="170"/>
      <c r="I60" s="170"/>
      <c r="J60" s="171">
        <f>J90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119</v>
      </c>
      <c r="E61" s="176"/>
      <c r="F61" s="176"/>
      <c r="G61" s="176"/>
      <c r="H61" s="176"/>
      <c r="I61" s="176"/>
      <c r="J61" s="177">
        <f>J91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4.88" customHeight="1">
      <c r="A62" s="10"/>
      <c r="B62" s="173"/>
      <c r="C62" s="174"/>
      <c r="D62" s="175" t="s">
        <v>120</v>
      </c>
      <c r="E62" s="176"/>
      <c r="F62" s="176"/>
      <c r="G62" s="176"/>
      <c r="H62" s="176"/>
      <c r="I62" s="176"/>
      <c r="J62" s="177">
        <f>J314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3"/>
      <c r="C63" s="174"/>
      <c r="D63" s="175" t="s">
        <v>121</v>
      </c>
      <c r="E63" s="176"/>
      <c r="F63" s="176"/>
      <c r="G63" s="176"/>
      <c r="H63" s="176"/>
      <c r="I63" s="176"/>
      <c r="J63" s="177">
        <f>J367</f>
        <v>0</v>
      </c>
      <c r="K63" s="174"/>
      <c r="L63" s="17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3"/>
      <c r="C64" s="174"/>
      <c r="D64" s="175" t="s">
        <v>670</v>
      </c>
      <c r="E64" s="176"/>
      <c r="F64" s="176"/>
      <c r="G64" s="176"/>
      <c r="H64" s="176"/>
      <c r="I64" s="176"/>
      <c r="J64" s="177">
        <f>J370</f>
        <v>0</v>
      </c>
      <c r="K64" s="174"/>
      <c r="L64" s="178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3"/>
      <c r="C65" s="174"/>
      <c r="D65" s="175" t="s">
        <v>122</v>
      </c>
      <c r="E65" s="176"/>
      <c r="F65" s="176"/>
      <c r="G65" s="176"/>
      <c r="H65" s="176"/>
      <c r="I65" s="176"/>
      <c r="J65" s="177">
        <f>J379</f>
        <v>0</v>
      </c>
      <c r="K65" s="174"/>
      <c r="L65" s="17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3"/>
      <c r="C66" s="174"/>
      <c r="D66" s="175" t="s">
        <v>123</v>
      </c>
      <c r="E66" s="176"/>
      <c r="F66" s="176"/>
      <c r="G66" s="176"/>
      <c r="H66" s="176"/>
      <c r="I66" s="176"/>
      <c r="J66" s="177">
        <f>J405</f>
        <v>0</v>
      </c>
      <c r="K66" s="174"/>
      <c r="L66" s="178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3"/>
      <c r="C67" s="174"/>
      <c r="D67" s="175" t="s">
        <v>124</v>
      </c>
      <c r="E67" s="176"/>
      <c r="F67" s="176"/>
      <c r="G67" s="176"/>
      <c r="H67" s="176"/>
      <c r="I67" s="176"/>
      <c r="J67" s="177">
        <f>J447</f>
        <v>0</v>
      </c>
      <c r="K67" s="174"/>
      <c r="L67" s="178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9" customFormat="1" ht="24.96" customHeight="1">
      <c r="A68" s="9"/>
      <c r="B68" s="167"/>
      <c r="C68" s="168"/>
      <c r="D68" s="169" t="s">
        <v>671</v>
      </c>
      <c r="E68" s="170"/>
      <c r="F68" s="170"/>
      <c r="G68" s="170"/>
      <c r="H68" s="170"/>
      <c r="I68" s="170"/>
      <c r="J68" s="171">
        <f>J453</f>
        <v>0</v>
      </c>
      <c r="K68" s="168"/>
      <c r="L68" s="172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10" customFormat="1" ht="19.92" customHeight="1">
      <c r="A69" s="10"/>
      <c r="B69" s="173"/>
      <c r="C69" s="174"/>
      <c r="D69" s="175" t="s">
        <v>672</v>
      </c>
      <c r="E69" s="176"/>
      <c r="F69" s="176"/>
      <c r="G69" s="176"/>
      <c r="H69" s="176"/>
      <c r="I69" s="176"/>
      <c r="J69" s="177">
        <f>J454</f>
        <v>0</v>
      </c>
      <c r="K69" s="174"/>
      <c r="L69" s="178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2" customFormat="1" ht="21.84" customHeight="1">
      <c r="A70" s="40"/>
      <c r="B70" s="41"/>
      <c r="C70" s="42"/>
      <c r="D70" s="42"/>
      <c r="E70" s="42"/>
      <c r="F70" s="42"/>
      <c r="G70" s="42"/>
      <c r="H70" s="42"/>
      <c r="I70" s="42"/>
      <c r="J70" s="42"/>
      <c r="K70" s="42"/>
      <c r="L70" s="136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6.96" customHeight="1">
      <c r="A71" s="40"/>
      <c r="B71" s="61"/>
      <c r="C71" s="62"/>
      <c r="D71" s="62"/>
      <c r="E71" s="62"/>
      <c r="F71" s="62"/>
      <c r="G71" s="62"/>
      <c r="H71" s="62"/>
      <c r="I71" s="62"/>
      <c r="J71" s="62"/>
      <c r="K71" s="62"/>
      <c r="L71" s="13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5" s="2" customFormat="1" ht="6.96" customHeight="1">
      <c r="A75" s="40"/>
      <c r="B75" s="63"/>
      <c r="C75" s="64"/>
      <c r="D75" s="64"/>
      <c r="E75" s="64"/>
      <c r="F75" s="64"/>
      <c r="G75" s="64"/>
      <c r="H75" s="64"/>
      <c r="I75" s="64"/>
      <c r="J75" s="64"/>
      <c r="K75" s="64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24.96" customHeight="1">
      <c r="A76" s="40"/>
      <c r="B76" s="41"/>
      <c r="C76" s="25" t="s">
        <v>125</v>
      </c>
      <c r="D76" s="42"/>
      <c r="E76" s="42"/>
      <c r="F76" s="42"/>
      <c r="G76" s="42"/>
      <c r="H76" s="42"/>
      <c r="I76" s="42"/>
      <c r="J76" s="42"/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6.96" customHeight="1">
      <c r="A77" s="40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2" customHeight="1">
      <c r="A78" s="40"/>
      <c r="B78" s="41"/>
      <c r="C78" s="34" t="s">
        <v>16</v>
      </c>
      <c r="D78" s="42"/>
      <c r="E78" s="42"/>
      <c r="F78" s="42"/>
      <c r="G78" s="42"/>
      <c r="H78" s="42"/>
      <c r="I78" s="42"/>
      <c r="J78" s="42"/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6.5" customHeight="1">
      <c r="A79" s="40"/>
      <c r="B79" s="41"/>
      <c r="C79" s="42"/>
      <c r="D79" s="42"/>
      <c r="E79" s="162" t="str">
        <f>E7</f>
        <v>Realizace společných zařízení, k.ú. Klášterec nad Orlicí</v>
      </c>
      <c r="F79" s="34"/>
      <c r="G79" s="34"/>
      <c r="H79" s="34"/>
      <c r="I79" s="42"/>
      <c r="J79" s="42"/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2" customHeight="1">
      <c r="A80" s="40"/>
      <c r="B80" s="41"/>
      <c r="C80" s="34" t="s">
        <v>112</v>
      </c>
      <c r="D80" s="42"/>
      <c r="E80" s="42"/>
      <c r="F80" s="42"/>
      <c r="G80" s="42"/>
      <c r="H80" s="42"/>
      <c r="I80" s="42"/>
      <c r="J80" s="42"/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6.5" customHeight="1">
      <c r="A81" s="40"/>
      <c r="B81" s="41"/>
      <c r="C81" s="42"/>
      <c r="D81" s="42"/>
      <c r="E81" s="71" t="str">
        <f>E9</f>
        <v>SO 102 - Polní cesta C 49, typ B - v části Přední Důl a mezi brodem a č.ev.61</v>
      </c>
      <c r="F81" s="42"/>
      <c r="G81" s="42"/>
      <c r="H81" s="42"/>
      <c r="I81" s="42"/>
      <c r="J81" s="42"/>
      <c r="K81" s="42"/>
      <c r="L81" s="13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6.96" customHeight="1">
      <c r="A82" s="40"/>
      <c r="B82" s="41"/>
      <c r="C82" s="42"/>
      <c r="D82" s="42"/>
      <c r="E82" s="42"/>
      <c r="F82" s="42"/>
      <c r="G82" s="42"/>
      <c r="H82" s="42"/>
      <c r="I82" s="42"/>
      <c r="J82" s="42"/>
      <c r="K82" s="42"/>
      <c r="L82" s="13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2" customHeight="1">
      <c r="A83" s="40"/>
      <c r="B83" s="41"/>
      <c r="C83" s="34" t="s">
        <v>22</v>
      </c>
      <c r="D83" s="42"/>
      <c r="E83" s="42"/>
      <c r="F83" s="29" t="str">
        <f>F12</f>
        <v>Klášterec nad Orlicí</v>
      </c>
      <c r="G83" s="42"/>
      <c r="H83" s="42"/>
      <c r="I83" s="34" t="s">
        <v>24</v>
      </c>
      <c r="J83" s="74" t="str">
        <f>IF(J12="","",J12)</f>
        <v>25. 12. 2020</v>
      </c>
      <c r="K83" s="42"/>
      <c r="L83" s="13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6.96" customHeight="1">
      <c r="A84" s="40"/>
      <c r="B84" s="41"/>
      <c r="C84" s="42"/>
      <c r="D84" s="42"/>
      <c r="E84" s="42"/>
      <c r="F84" s="42"/>
      <c r="G84" s="42"/>
      <c r="H84" s="42"/>
      <c r="I84" s="42"/>
      <c r="J84" s="42"/>
      <c r="K84" s="42"/>
      <c r="L84" s="13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40.05" customHeight="1">
      <c r="A85" s="40"/>
      <c r="B85" s="41"/>
      <c r="C85" s="34" t="s">
        <v>26</v>
      </c>
      <c r="D85" s="42"/>
      <c r="E85" s="42"/>
      <c r="F85" s="29" t="str">
        <f>E15</f>
        <v>ČR, Státní pozemkový úřad pro Pardubický kraj</v>
      </c>
      <c r="G85" s="42"/>
      <c r="H85" s="42"/>
      <c r="I85" s="34" t="s">
        <v>34</v>
      </c>
      <c r="J85" s="38" t="str">
        <f>E21</f>
        <v>PK Adamec, s.r.o., Komenského 42, 56151 Letohrad</v>
      </c>
      <c r="K85" s="42"/>
      <c r="L85" s="136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25.65" customHeight="1">
      <c r="A86" s="40"/>
      <c r="B86" s="41"/>
      <c r="C86" s="34" t="s">
        <v>32</v>
      </c>
      <c r="D86" s="42"/>
      <c r="E86" s="42"/>
      <c r="F86" s="29" t="str">
        <f>IF(E18="","",E18)</f>
        <v>Vyplň údaj</v>
      </c>
      <c r="G86" s="42"/>
      <c r="H86" s="42"/>
      <c r="I86" s="34" t="s">
        <v>38</v>
      </c>
      <c r="J86" s="38" t="str">
        <f>E24</f>
        <v>Adamec Jiří, tel. 608 878 955</v>
      </c>
      <c r="K86" s="42"/>
      <c r="L86" s="136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10.32" customHeight="1">
      <c r="A87" s="40"/>
      <c r="B87" s="41"/>
      <c r="C87" s="42"/>
      <c r="D87" s="42"/>
      <c r="E87" s="42"/>
      <c r="F87" s="42"/>
      <c r="G87" s="42"/>
      <c r="H87" s="42"/>
      <c r="I87" s="42"/>
      <c r="J87" s="42"/>
      <c r="K87" s="42"/>
      <c r="L87" s="136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11" customFormat="1" ht="29.28" customHeight="1">
      <c r="A88" s="179"/>
      <c r="B88" s="180"/>
      <c r="C88" s="181" t="s">
        <v>126</v>
      </c>
      <c r="D88" s="182" t="s">
        <v>61</v>
      </c>
      <c r="E88" s="182" t="s">
        <v>57</v>
      </c>
      <c r="F88" s="182" t="s">
        <v>58</v>
      </c>
      <c r="G88" s="182" t="s">
        <v>127</v>
      </c>
      <c r="H88" s="182" t="s">
        <v>128</v>
      </c>
      <c r="I88" s="182" t="s">
        <v>129</v>
      </c>
      <c r="J88" s="182" t="s">
        <v>116</v>
      </c>
      <c r="K88" s="183" t="s">
        <v>130</v>
      </c>
      <c r="L88" s="184"/>
      <c r="M88" s="94" t="s">
        <v>31</v>
      </c>
      <c r="N88" s="95" t="s">
        <v>46</v>
      </c>
      <c r="O88" s="95" t="s">
        <v>131</v>
      </c>
      <c r="P88" s="95" t="s">
        <v>132</v>
      </c>
      <c r="Q88" s="95" t="s">
        <v>133</v>
      </c>
      <c r="R88" s="95" t="s">
        <v>134</v>
      </c>
      <c r="S88" s="95" t="s">
        <v>135</v>
      </c>
      <c r="T88" s="96" t="s">
        <v>136</v>
      </c>
      <c r="U88" s="179"/>
      <c r="V88" s="179"/>
      <c r="W88" s="179"/>
      <c r="X88" s="179"/>
      <c r="Y88" s="179"/>
      <c r="Z88" s="179"/>
      <c r="AA88" s="179"/>
      <c r="AB88" s="179"/>
      <c r="AC88" s="179"/>
      <c r="AD88" s="179"/>
      <c r="AE88" s="179"/>
    </row>
    <row r="89" s="2" customFormat="1" ht="22.8" customHeight="1">
      <c r="A89" s="40"/>
      <c r="B89" s="41"/>
      <c r="C89" s="101" t="s">
        <v>137</v>
      </c>
      <c r="D89" s="42"/>
      <c r="E89" s="42"/>
      <c r="F89" s="42"/>
      <c r="G89" s="42"/>
      <c r="H89" s="42"/>
      <c r="I89" s="42"/>
      <c r="J89" s="185">
        <f>BK89</f>
        <v>0</v>
      </c>
      <c r="K89" s="42"/>
      <c r="L89" s="46"/>
      <c r="M89" s="97"/>
      <c r="N89" s="186"/>
      <c r="O89" s="98"/>
      <c r="P89" s="187">
        <f>P90+P453</f>
        <v>0</v>
      </c>
      <c r="Q89" s="98"/>
      <c r="R89" s="187">
        <f>R90+R453</f>
        <v>3290.1782361</v>
      </c>
      <c r="S89" s="98"/>
      <c r="T89" s="188">
        <f>T90+T453</f>
        <v>3.0800000000000001</v>
      </c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T89" s="19" t="s">
        <v>75</v>
      </c>
      <c r="AU89" s="19" t="s">
        <v>117</v>
      </c>
      <c r="BK89" s="189">
        <f>BK90+BK453</f>
        <v>0</v>
      </c>
    </row>
    <row r="90" s="12" customFormat="1" ht="25.92" customHeight="1">
      <c r="A90" s="12"/>
      <c r="B90" s="190"/>
      <c r="C90" s="191"/>
      <c r="D90" s="192" t="s">
        <v>75</v>
      </c>
      <c r="E90" s="193" t="s">
        <v>138</v>
      </c>
      <c r="F90" s="193" t="s">
        <v>139</v>
      </c>
      <c r="G90" s="191"/>
      <c r="H90" s="191"/>
      <c r="I90" s="194"/>
      <c r="J90" s="195">
        <f>BK90</f>
        <v>0</v>
      </c>
      <c r="K90" s="191"/>
      <c r="L90" s="196"/>
      <c r="M90" s="197"/>
      <c r="N90" s="198"/>
      <c r="O90" s="198"/>
      <c r="P90" s="199">
        <f>P91+P367+P370+P379+P405+P447</f>
        <v>0</v>
      </c>
      <c r="Q90" s="198"/>
      <c r="R90" s="199">
        <f>R91+R367+R370+R379+R405+R447</f>
        <v>3290.1782361</v>
      </c>
      <c r="S90" s="198"/>
      <c r="T90" s="200">
        <f>T91+T367+T370+T379+T405+T447</f>
        <v>3.0800000000000001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01" t="s">
        <v>84</v>
      </c>
      <c r="AT90" s="202" t="s">
        <v>75</v>
      </c>
      <c r="AU90" s="202" t="s">
        <v>76</v>
      </c>
      <c r="AY90" s="201" t="s">
        <v>140</v>
      </c>
      <c r="BK90" s="203">
        <f>BK91+BK367+BK370+BK379+BK405+BK447</f>
        <v>0</v>
      </c>
    </row>
    <row r="91" s="12" customFormat="1" ht="22.8" customHeight="1">
      <c r="A91" s="12"/>
      <c r="B91" s="190"/>
      <c r="C91" s="191"/>
      <c r="D91" s="192" t="s">
        <v>75</v>
      </c>
      <c r="E91" s="204" t="s">
        <v>84</v>
      </c>
      <c r="F91" s="204" t="s">
        <v>141</v>
      </c>
      <c r="G91" s="191"/>
      <c r="H91" s="191"/>
      <c r="I91" s="194"/>
      <c r="J91" s="205">
        <f>BK91</f>
        <v>0</v>
      </c>
      <c r="K91" s="191"/>
      <c r="L91" s="196"/>
      <c r="M91" s="197"/>
      <c r="N91" s="198"/>
      <c r="O91" s="198"/>
      <c r="P91" s="199">
        <f>P92+SUM(P93:P314)</f>
        <v>0</v>
      </c>
      <c r="Q91" s="198"/>
      <c r="R91" s="199">
        <f>R92+SUM(R93:R314)</f>
        <v>3229.95642</v>
      </c>
      <c r="S91" s="198"/>
      <c r="T91" s="200">
        <f>T92+SUM(T93:T314)</f>
        <v>0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201" t="s">
        <v>84</v>
      </c>
      <c r="AT91" s="202" t="s">
        <v>75</v>
      </c>
      <c r="AU91" s="202" t="s">
        <v>84</v>
      </c>
      <c r="AY91" s="201" t="s">
        <v>140</v>
      </c>
      <c r="BK91" s="203">
        <f>BK92+SUM(BK93:BK314)</f>
        <v>0</v>
      </c>
    </row>
    <row r="92" s="2" customFormat="1" ht="16.5" customHeight="1">
      <c r="A92" s="40"/>
      <c r="B92" s="41"/>
      <c r="C92" s="206" t="s">
        <v>84</v>
      </c>
      <c r="D92" s="206" t="s">
        <v>142</v>
      </c>
      <c r="E92" s="207" t="s">
        <v>143</v>
      </c>
      <c r="F92" s="208" t="s">
        <v>144</v>
      </c>
      <c r="G92" s="209" t="s">
        <v>145</v>
      </c>
      <c r="H92" s="210">
        <v>330.13</v>
      </c>
      <c r="I92" s="211"/>
      <c r="J92" s="212">
        <f>ROUND(I92*H92,2)</f>
        <v>0</v>
      </c>
      <c r="K92" s="208" t="s">
        <v>146</v>
      </c>
      <c r="L92" s="46"/>
      <c r="M92" s="213" t="s">
        <v>31</v>
      </c>
      <c r="N92" s="214" t="s">
        <v>47</v>
      </c>
      <c r="O92" s="86"/>
      <c r="P92" s="215">
        <f>O92*H92</f>
        <v>0</v>
      </c>
      <c r="Q92" s="215">
        <v>0</v>
      </c>
      <c r="R92" s="215">
        <f>Q92*H92</f>
        <v>0</v>
      </c>
      <c r="S92" s="215">
        <v>0</v>
      </c>
      <c r="T92" s="216">
        <f>S92*H92</f>
        <v>0</v>
      </c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R92" s="217" t="s">
        <v>147</v>
      </c>
      <c r="AT92" s="217" t="s">
        <v>142</v>
      </c>
      <c r="AU92" s="217" t="s">
        <v>86</v>
      </c>
      <c r="AY92" s="19" t="s">
        <v>140</v>
      </c>
      <c r="BE92" s="218">
        <f>IF(N92="základní",J92,0)</f>
        <v>0</v>
      </c>
      <c r="BF92" s="218">
        <f>IF(N92="snížená",J92,0)</f>
        <v>0</v>
      </c>
      <c r="BG92" s="218">
        <f>IF(N92="zákl. přenesená",J92,0)</f>
        <v>0</v>
      </c>
      <c r="BH92" s="218">
        <f>IF(N92="sníž. přenesená",J92,0)</f>
        <v>0</v>
      </c>
      <c r="BI92" s="218">
        <f>IF(N92="nulová",J92,0)</f>
        <v>0</v>
      </c>
      <c r="BJ92" s="19" t="s">
        <v>84</v>
      </c>
      <c r="BK92" s="218">
        <f>ROUND(I92*H92,2)</f>
        <v>0</v>
      </c>
      <c r="BL92" s="19" t="s">
        <v>147</v>
      </c>
      <c r="BM92" s="217" t="s">
        <v>673</v>
      </c>
    </row>
    <row r="93" s="14" customFormat="1">
      <c r="A93" s="14"/>
      <c r="B93" s="230"/>
      <c r="C93" s="231"/>
      <c r="D93" s="221" t="s">
        <v>149</v>
      </c>
      <c r="E93" s="232" t="s">
        <v>31</v>
      </c>
      <c r="F93" s="233" t="s">
        <v>674</v>
      </c>
      <c r="G93" s="231"/>
      <c r="H93" s="234">
        <v>3.375</v>
      </c>
      <c r="I93" s="235"/>
      <c r="J93" s="231"/>
      <c r="K93" s="231"/>
      <c r="L93" s="236"/>
      <c r="M93" s="237"/>
      <c r="N93" s="238"/>
      <c r="O93" s="238"/>
      <c r="P93" s="238"/>
      <c r="Q93" s="238"/>
      <c r="R93" s="238"/>
      <c r="S93" s="238"/>
      <c r="T93" s="239"/>
      <c r="U93" s="14"/>
      <c r="V93" s="14"/>
      <c r="W93" s="14"/>
      <c r="X93" s="14"/>
      <c r="Y93" s="14"/>
      <c r="Z93" s="14"/>
      <c r="AA93" s="14"/>
      <c r="AB93" s="14"/>
      <c r="AC93" s="14"/>
      <c r="AD93" s="14"/>
      <c r="AE93" s="14"/>
      <c r="AT93" s="240" t="s">
        <v>149</v>
      </c>
      <c r="AU93" s="240" t="s">
        <v>86</v>
      </c>
      <c r="AV93" s="14" t="s">
        <v>86</v>
      </c>
      <c r="AW93" s="14" t="s">
        <v>37</v>
      </c>
      <c r="AX93" s="14" t="s">
        <v>76</v>
      </c>
      <c r="AY93" s="240" t="s">
        <v>140</v>
      </c>
    </row>
    <row r="94" s="14" customFormat="1">
      <c r="A94" s="14"/>
      <c r="B94" s="230"/>
      <c r="C94" s="231"/>
      <c r="D94" s="221" t="s">
        <v>149</v>
      </c>
      <c r="E94" s="232" t="s">
        <v>31</v>
      </c>
      <c r="F94" s="233" t="s">
        <v>675</v>
      </c>
      <c r="G94" s="231"/>
      <c r="H94" s="234">
        <v>8.5500000000000007</v>
      </c>
      <c r="I94" s="235"/>
      <c r="J94" s="231"/>
      <c r="K94" s="231"/>
      <c r="L94" s="236"/>
      <c r="M94" s="237"/>
      <c r="N94" s="238"/>
      <c r="O94" s="238"/>
      <c r="P94" s="238"/>
      <c r="Q94" s="238"/>
      <c r="R94" s="238"/>
      <c r="S94" s="238"/>
      <c r="T94" s="239"/>
      <c r="U94" s="14"/>
      <c r="V94" s="14"/>
      <c r="W94" s="14"/>
      <c r="X94" s="14"/>
      <c r="Y94" s="14"/>
      <c r="Z94" s="14"/>
      <c r="AA94" s="14"/>
      <c r="AB94" s="14"/>
      <c r="AC94" s="14"/>
      <c r="AD94" s="14"/>
      <c r="AE94" s="14"/>
      <c r="AT94" s="240" t="s">
        <v>149</v>
      </c>
      <c r="AU94" s="240" t="s">
        <v>86</v>
      </c>
      <c r="AV94" s="14" t="s">
        <v>86</v>
      </c>
      <c r="AW94" s="14" t="s">
        <v>37</v>
      </c>
      <c r="AX94" s="14" t="s">
        <v>76</v>
      </c>
      <c r="AY94" s="240" t="s">
        <v>140</v>
      </c>
    </row>
    <row r="95" s="14" customFormat="1">
      <c r="A95" s="14"/>
      <c r="B95" s="230"/>
      <c r="C95" s="231"/>
      <c r="D95" s="221" t="s">
        <v>149</v>
      </c>
      <c r="E95" s="232" t="s">
        <v>31</v>
      </c>
      <c r="F95" s="233" t="s">
        <v>676</v>
      </c>
      <c r="G95" s="231"/>
      <c r="H95" s="234">
        <v>9.4499999999999993</v>
      </c>
      <c r="I95" s="235"/>
      <c r="J95" s="231"/>
      <c r="K95" s="231"/>
      <c r="L95" s="236"/>
      <c r="M95" s="237"/>
      <c r="N95" s="238"/>
      <c r="O95" s="238"/>
      <c r="P95" s="238"/>
      <c r="Q95" s="238"/>
      <c r="R95" s="238"/>
      <c r="S95" s="238"/>
      <c r="T95" s="239"/>
      <c r="U95" s="14"/>
      <c r="V95" s="14"/>
      <c r="W95" s="14"/>
      <c r="X95" s="14"/>
      <c r="Y95" s="14"/>
      <c r="Z95" s="14"/>
      <c r="AA95" s="14"/>
      <c r="AB95" s="14"/>
      <c r="AC95" s="14"/>
      <c r="AD95" s="14"/>
      <c r="AE95" s="14"/>
      <c r="AT95" s="240" t="s">
        <v>149</v>
      </c>
      <c r="AU95" s="240" t="s">
        <v>86</v>
      </c>
      <c r="AV95" s="14" t="s">
        <v>86</v>
      </c>
      <c r="AW95" s="14" t="s">
        <v>37</v>
      </c>
      <c r="AX95" s="14" t="s">
        <v>76</v>
      </c>
      <c r="AY95" s="240" t="s">
        <v>140</v>
      </c>
    </row>
    <row r="96" s="14" customFormat="1">
      <c r="A96" s="14"/>
      <c r="B96" s="230"/>
      <c r="C96" s="231"/>
      <c r="D96" s="221" t="s">
        <v>149</v>
      </c>
      <c r="E96" s="232" t="s">
        <v>31</v>
      </c>
      <c r="F96" s="233" t="s">
        <v>677</v>
      </c>
      <c r="G96" s="231"/>
      <c r="H96" s="234">
        <v>9.4499999999999993</v>
      </c>
      <c r="I96" s="235"/>
      <c r="J96" s="231"/>
      <c r="K96" s="231"/>
      <c r="L96" s="236"/>
      <c r="M96" s="237"/>
      <c r="N96" s="238"/>
      <c r="O96" s="238"/>
      <c r="P96" s="238"/>
      <c r="Q96" s="238"/>
      <c r="R96" s="238"/>
      <c r="S96" s="238"/>
      <c r="T96" s="239"/>
      <c r="U96" s="14"/>
      <c r="V96" s="14"/>
      <c r="W96" s="14"/>
      <c r="X96" s="14"/>
      <c r="Y96" s="14"/>
      <c r="Z96" s="14"/>
      <c r="AA96" s="14"/>
      <c r="AB96" s="14"/>
      <c r="AC96" s="14"/>
      <c r="AD96" s="14"/>
      <c r="AE96" s="14"/>
      <c r="AT96" s="240" t="s">
        <v>149</v>
      </c>
      <c r="AU96" s="240" t="s">
        <v>86</v>
      </c>
      <c r="AV96" s="14" t="s">
        <v>86</v>
      </c>
      <c r="AW96" s="14" t="s">
        <v>37</v>
      </c>
      <c r="AX96" s="14" t="s">
        <v>76</v>
      </c>
      <c r="AY96" s="240" t="s">
        <v>140</v>
      </c>
    </row>
    <row r="97" s="14" customFormat="1">
      <c r="A97" s="14"/>
      <c r="B97" s="230"/>
      <c r="C97" s="231"/>
      <c r="D97" s="221" t="s">
        <v>149</v>
      </c>
      <c r="E97" s="232" t="s">
        <v>31</v>
      </c>
      <c r="F97" s="233" t="s">
        <v>678</v>
      </c>
      <c r="G97" s="231"/>
      <c r="H97" s="234">
        <v>7.0129999999999999</v>
      </c>
      <c r="I97" s="235"/>
      <c r="J97" s="231"/>
      <c r="K97" s="231"/>
      <c r="L97" s="236"/>
      <c r="M97" s="237"/>
      <c r="N97" s="238"/>
      <c r="O97" s="238"/>
      <c r="P97" s="238"/>
      <c r="Q97" s="238"/>
      <c r="R97" s="238"/>
      <c r="S97" s="238"/>
      <c r="T97" s="239"/>
      <c r="U97" s="14"/>
      <c r="V97" s="14"/>
      <c r="W97" s="14"/>
      <c r="X97" s="14"/>
      <c r="Y97" s="14"/>
      <c r="Z97" s="14"/>
      <c r="AA97" s="14"/>
      <c r="AB97" s="14"/>
      <c r="AC97" s="14"/>
      <c r="AD97" s="14"/>
      <c r="AE97" s="14"/>
      <c r="AT97" s="240" t="s">
        <v>149</v>
      </c>
      <c r="AU97" s="240" t="s">
        <v>86</v>
      </c>
      <c r="AV97" s="14" t="s">
        <v>86</v>
      </c>
      <c r="AW97" s="14" t="s">
        <v>37</v>
      </c>
      <c r="AX97" s="14" t="s">
        <v>76</v>
      </c>
      <c r="AY97" s="240" t="s">
        <v>140</v>
      </c>
    </row>
    <row r="98" s="14" customFormat="1">
      <c r="A98" s="14"/>
      <c r="B98" s="230"/>
      <c r="C98" s="231"/>
      <c r="D98" s="221" t="s">
        <v>149</v>
      </c>
      <c r="E98" s="232" t="s">
        <v>31</v>
      </c>
      <c r="F98" s="233" t="s">
        <v>679</v>
      </c>
      <c r="G98" s="231"/>
      <c r="H98" s="234">
        <v>6.75</v>
      </c>
      <c r="I98" s="235"/>
      <c r="J98" s="231"/>
      <c r="K98" s="231"/>
      <c r="L98" s="236"/>
      <c r="M98" s="237"/>
      <c r="N98" s="238"/>
      <c r="O98" s="238"/>
      <c r="P98" s="238"/>
      <c r="Q98" s="238"/>
      <c r="R98" s="238"/>
      <c r="S98" s="238"/>
      <c r="T98" s="239"/>
      <c r="U98" s="14"/>
      <c r="V98" s="14"/>
      <c r="W98" s="14"/>
      <c r="X98" s="14"/>
      <c r="Y98" s="14"/>
      <c r="Z98" s="14"/>
      <c r="AA98" s="14"/>
      <c r="AB98" s="14"/>
      <c r="AC98" s="14"/>
      <c r="AD98" s="14"/>
      <c r="AE98" s="14"/>
      <c r="AT98" s="240" t="s">
        <v>149</v>
      </c>
      <c r="AU98" s="240" t="s">
        <v>86</v>
      </c>
      <c r="AV98" s="14" t="s">
        <v>86</v>
      </c>
      <c r="AW98" s="14" t="s">
        <v>37</v>
      </c>
      <c r="AX98" s="14" t="s">
        <v>76</v>
      </c>
      <c r="AY98" s="240" t="s">
        <v>140</v>
      </c>
    </row>
    <row r="99" s="14" customFormat="1">
      <c r="A99" s="14"/>
      <c r="B99" s="230"/>
      <c r="C99" s="231"/>
      <c r="D99" s="221" t="s">
        <v>149</v>
      </c>
      <c r="E99" s="232" t="s">
        <v>31</v>
      </c>
      <c r="F99" s="233" t="s">
        <v>680</v>
      </c>
      <c r="G99" s="231"/>
      <c r="H99" s="234">
        <v>18.149999999999999</v>
      </c>
      <c r="I99" s="235"/>
      <c r="J99" s="231"/>
      <c r="K99" s="231"/>
      <c r="L99" s="236"/>
      <c r="M99" s="237"/>
      <c r="N99" s="238"/>
      <c r="O99" s="238"/>
      <c r="P99" s="238"/>
      <c r="Q99" s="238"/>
      <c r="R99" s="238"/>
      <c r="S99" s="238"/>
      <c r="T99" s="239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  <c r="AT99" s="240" t="s">
        <v>149</v>
      </c>
      <c r="AU99" s="240" t="s">
        <v>86</v>
      </c>
      <c r="AV99" s="14" t="s">
        <v>86</v>
      </c>
      <c r="AW99" s="14" t="s">
        <v>37</v>
      </c>
      <c r="AX99" s="14" t="s">
        <v>76</v>
      </c>
      <c r="AY99" s="240" t="s">
        <v>140</v>
      </c>
    </row>
    <row r="100" s="14" customFormat="1">
      <c r="A100" s="14"/>
      <c r="B100" s="230"/>
      <c r="C100" s="231"/>
      <c r="D100" s="221" t="s">
        <v>149</v>
      </c>
      <c r="E100" s="232" t="s">
        <v>31</v>
      </c>
      <c r="F100" s="233" t="s">
        <v>681</v>
      </c>
      <c r="G100" s="231"/>
      <c r="H100" s="234">
        <v>7.4249999999999998</v>
      </c>
      <c r="I100" s="235"/>
      <c r="J100" s="231"/>
      <c r="K100" s="231"/>
      <c r="L100" s="236"/>
      <c r="M100" s="237"/>
      <c r="N100" s="238"/>
      <c r="O100" s="238"/>
      <c r="P100" s="238"/>
      <c r="Q100" s="238"/>
      <c r="R100" s="238"/>
      <c r="S100" s="238"/>
      <c r="T100" s="239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T100" s="240" t="s">
        <v>149</v>
      </c>
      <c r="AU100" s="240" t="s">
        <v>86</v>
      </c>
      <c r="AV100" s="14" t="s">
        <v>86</v>
      </c>
      <c r="AW100" s="14" t="s">
        <v>37</v>
      </c>
      <c r="AX100" s="14" t="s">
        <v>76</v>
      </c>
      <c r="AY100" s="240" t="s">
        <v>140</v>
      </c>
    </row>
    <row r="101" s="14" customFormat="1">
      <c r="A101" s="14"/>
      <c r="B101" s="230"/>
      <c r="C101" s="231"/>
      <c r="D101" s="221" t="s">
        <v>149</v>
      </c>
      <c r="E101" s="232" t="s">
        <v>31</v>
      </c>
      <c r="F101" s="233" t="s">
        <v>682</v>
      </c>
      <c r="G101" s="231"/>
      <c r="H101" s="234">
        <v>7.875</v>
      </c>
      <c r="I101" s="235"/>
      <c r="J101" s="231"/>
      <c r="K101" s="231"/>
      <c r="L101" s="236"/>
      <c r="M101" s="237"/>
      <c r="N101" s="238"/>
      <c r="O101" s="238"/>
      <c r="P101" s="238"/>
      <c r="Q101" s="238"/>
      <c r="R101" s="238"/>
      <c r="S101" s="238"/>
      <c r="T101" s="239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T101" s="240" t="s">
        <v>149</v>
      </c>
      <c r="AU101" s="240" t="s">
        <v>86</v>
      </c>
      <c r="AV101" s="14" t="s">
        <v>86</v>
      </c>
      <c r="AW101" s="14" t="s">
        <v>37</v>
      </c>
      <c r="AX101" s="14" t="s">
        <v>76</v>
      </c>
      <c r="AY101" s="240" t="s">
        <v>140</v>
      </c>
    </row>
    <row r="102" s="14" customFormat="1">
      <c r="A102" s="14"/>
      <c r="B102" s="230"/>
      <c r="C102" s="231"/>
      <c r="D102" s="221" t="s">
        <v>149</v>
      </c>
      <c r="E102" s="232" t="s">
        <v>31</v>
      </c>
      <c r="F102" s="233" t="s">
        <v>683</v>
      </c>
      <c r="G102" s="231"/>
      <c r="H102" s="234">
        <v>16.125</v>
      </c>
      <c r="I102" s="235"/>
      <c r="J102" s="231"/>
      <c r="K102" s="231"/>
      <c r="L102" s="236"/>
      <c r="M102" s="237"/>
      <c r="N102" s="238"/>
      <c r="O102" s="238"/>
      <c r="P102" s="238"/>
      <c r="Q102" s="238"/>
      <c r="R102" s="238"/>
      <c r="S102" s="238"/>
      <c r="T102" s="239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T102" s="240" t="s">
        <v>149</v>
      </c>
      <c r="AU102" s="240" t="s">
        <v>86</v>
      </c>
      <c r="AV102" s="14" t="s">
        <v>86</v>
      </c>
      <c r="AW102" s="14" t="s">
        <v>37</v>
      </c>
      <c r="AX102" s="14" t="s">
        <v>76</v>
      </c>
      <c r="AY102" s="240" t="s">
        <v>140</v>
      </c>
    </row>
    <row r="103" s="14" customFormat="1">
      <c r="A103" s="14"/>
      <c r="B103" s="230"/>
      <c r="C103" s="231"/>
      <c r="D103" s="221" t="s">
        <v>149</v>
      </c>
      <c r="E103" s="232" t="s">
        <v>31</v>
      </c>
      <c r="F103" s="233" t="s">
        <v>684</v>
      </c>
      <c r="G103" s="231"/>
      <c r="H103" s="234">
        <v>6.0750000000000002</v>
      </c>
      <c r="I103" s="235"/>
      <c r="J103" s="231"/>
      <c r="K103" s="231"/>
      <c r="L103" s="236"/>
      <c r="M103" s="237"/>
      <c r="N103" s="238"/>
      <c r="O103" s="238"/>
      <c r="P103" s="238"/>
      <c r="Q103" s="238"/>
      <c r="R103" s="238"/>
      <c r="S103" s="238"/>
      <c r="T103" s="239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T103" s="240" t="s">
        <v>149</v>
      </c>
      <c r="AU103" s="240" t="s">
        <v>86</v>
      </c>
      <c r="AV103" s="14" t="s">
        <v>86</v>
      </c>
      <c r="AW103" s="14" t="s">
        <v>37</v>
      </c>
      <c r="AX103" s="14" t="s">
        <v>76</v>
      </c>
      <c r="AY103" s="240" t="s">
        <v>140</v>
      </c>
    </row>
    <row r="104" s="14" customFormat="1">
      <c r="A104" s="14"/>
      <c r="B104" s="230"/>
      <c r="C104" s="231"/>
      <c r="D104" s="221" t="s">
        <v>149</v>
      </c>
      <c r="E104" s="232" t="s">
        <v>31</v>
      </c>
      <c r="F104" s="233" t="s">
        <v>685</v>
      </c>
      <c r="G104" s="231"/>
      <c r="H104" s="234">
        <v>10.800000000000001</v>
      </c>
      <c r="I104" s="235"/>
      <c r="J104" s="231"/>
      <c r="K104" s="231"/>
      <c r="L104" s="236"/>
      <c r="M104" s="237"/>
      <c r="N104" s="238"/>
      <c r="O104" s="238"/>
      <c r="P104" s="238"/>
      <c r="Q104" s="238"/>
      <c r="R104" s="238"/>
      <c r="S104" s="238"/>
      <c r="T104" s="239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T104" s="240" t="s">
        <v>149</v>
      </c>
      <c r="AU104" s="240" t="s">
        <v>86</v>
      </c>
      <c r="AV104" s="14" t="s">
        <v>86</v>
      </c>
      <c r="AW104" s="14" t="s">
        <v>37</v>
      </c>
      <c r="AX104" s="14" t="s">
        <v>76</v>
      </c>
      <c r="AY104" s="240" t="s">
        <v>140</v>
      </c>
    </row>
    <row r="105" s="14" customFormat="1">
      <c r="A105" s="14"/>
      <c r="B105" s="230"/>
      <c r="C105" s="231"/>
      <c r="D105" s="221" t="s">
        <v>149</v>
      </c>
      <c r="E105" s="232" t="s">
        <v>31</v>
      </c>
      <c r="F105" s="233" t="s">
        <v>686</v>
      </c>
      <c r="G105" s="231"/>
      <c r="H105" s="234">
        <v>15.375</v>
      </c>
      <c r="I105" s="235"/>
      <c r="J105" s="231"/>
      <c r="K105" s="231"/>
      <c r="L105" s="236"/>
      <c r="M105" s="237"/>
      <c r="N105" s="238"/>
      <c r="O105" s="238"/>
      <c r="P105" s="238"/>
      <c r="Q105" s="238"/>
      <c r="R105" s="238"/>
      <c r="S105" s="238"/>
      <c r="T105" s="239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T105" s="240" t="s">
        <v>149</v>
      </c>
      <c r="AU105" s="240" t="s">
        <v>86</v>
      </c>
      <c r="AV105" s="14" t="s">
        <v>86</v>
      </c>
      <c r="AW105" s="14" t="s">
        <v>37</v>
      </c>
      <c r="AX105" s="14" t="s">
        <v>76</v>
      </c>
      <c r="AY105" s="240" t="s">
        <v>140</v>
      </c>
    </row>
    <row r="106" s="14" customFormat="1">
      <c r="A106" s="14"/>
      <c r="B106" s="230"/>
      <c r="C106" s="231"/>
      <c r="D106" s="221" t="s">
        <v>149</v>
      </c>
      <c r="E106" s="232" t="s">
        <v>31</v>
      </c>
      <c r="F106" s="233" t="s">
        <v>687</v>
      </c>
      <c r="G106" s="231"/>
      <c r="H106" s="234">
        <v>10.800000000000001</v>
      </c>
      <c r="I106" s="235"/>
      <c r="J106" s="231"/>
      <c r="K106" s="231"/>
      <c r="L106" s="236"/>
      <c r="M106" s="237"/>
      <c r="N106" s="238"/>
      <c r="O106" s="238"/>
      <c r="P106" s="238"/>
      <c r="Q106" s="238"/>
      <c r="R106" s="238"/>
      <c r="S106" s="238"/>
      <c r="T106" s="239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40" t="s">
        <v>149</v>
      </c>
      <c r="AU106" s="240" t="s">
        <v>86</v>
      </c>
      <c r="AV106" s="14" t="s">
        <v>86</v>
      </c>
      <c r="AW106" s="14" t="s">
        <v>37</v>
      </c>
      <c r="AX106" s="14" t="s">
        <v>76</v>
      </c>
      <c r="AY106" s="240" t="s">
        <v>140</v>
      </c>
    </row>
    <row r="107" s="14" customFormat="1">
      <c r="A107" s="14"/>
      <c r="B107" s="230"/>
      <c r="C107" s="231"/>
      <c r="D107" s="221" t="s">
        <v>149</v>
      </c>
      <c r="E107" s="232" t="s">
        <v>31</v>
      </c>
      <c r="F107" s="233" t="s">
        <v>688</v>
      </c>
      <c r="G107" s="231"/>
      <c r="H107" s="234">
        <v>6.2999999999999998</v>
      </c>
      <c r="I107" s="235"/>
      <c r="J107" s="231"/>
      <c r="K107" s="231"/>
      <c r="L107" s="236"/>
      <c r="M107" s="237"/>
      <c r="N107" s="238"/>
      <c r="O107" s="238"/>
      <c r="P107" s="238"/>
      <c r="Q107" s="238"/>
      <c r="R107" s="238"/>
      <c r="S107" s="238"/>
      <c r="T107" s="239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T107" s="240" t="s">
        <v>149</v>
      </c>
      <c r="AU107" s="240" t="s">
        <v>86</v>
      </c>
      <c r="AV107" s="14" t="s">
        <v>86</v>
      </c>
      <c r="AW107" s="14" t="s">
        <v>37</v>
      </c>
      <c r="AX107" s="14" t="s">
        <v>76</v>
      </c>
      <c r="AY107" s="240" t="s">
        <v>140</v>
      </c>
    </row>
    <row r="108" s="14" customFormat="1">
      <c r="A108" s="14"/>
      <c r="B108" s="230"/>
      <c r="C108" s="231"/>
      <c r="D108" s="221" t="s">
        <v>149</v>
      </c>
      <c r="E108" s="232" t="s">
        <v>31</v>
      </c>
      <c r="F108" s="233" t="s">
        <v>689</v>
      </c>
      <c r="G108" s="231"/>
      <c r="H108" s="234">
        <v>4.5</v>
      </c>
      <c r="I108" s="235"/>
      <c r="J108" s="231"/>
      <c r="K108" s="231"/>
      <c r="L108" s="236"/>
      <c r="M108" s="237"/>
      <c r="N108" s="238"/>
      <c r="O108" s="238"/>
      <c r="P108" s="238"/>
      <c r="Q108" s="238"/>
      <c r="R108" s="238"/>
      <c r="S108" s="238"/>
      <c r="T108" s="239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T108" s="240" t="s">
        <v>149</v>
      </c>
      <c r="AU108" s="240" t="s">
        <v>86</v>
      </c>
      <c r="AV108" s="14" t="s">
        <v>86</v>
      </c>
      <c r="AW108" s="14" t="s">
        <v>37</v>
      </c>
      <c r="AX108" s="14" t="s">
        <v>76</v>
      </c>
      <c r="AY108" s="240" t="s">
        <v>140</v>
      </c>
    </row>
    <row r="109" s="14" customFormat="1">
      <c r="A109" s="14"/>
      <c r="B109" s="230"/>
      <c r="C109" s="231"/>
      <c r="D109" s="221" t="s">
        <v>149</v>
      </c>
      <c r="E109" s="232" t="s">
        <v>31</v>
      </c>
      <c r="F109" s="233" t="s">
        <v>690</v>
      </c>
      <c r="G109" s="231"/>
      <c r="H109" s="234">
        <v>7.4249999999999998</v>
      </c>
      <c r="I109" s="235"/>
      <c r="J109" s="231"/>
      <c r="K109" s="231"/>
      <c r="L109" s="236"/>
      <c r="M109" s="237"/>
      <c r="N109" s="238"/>
      <c r="O109" s="238"/>
      <c r="P109" s="238"/>
      <c r="Q109" s="238"/>
      <c r="R109" s="238"/>
      <c r="S109" s="238"/>
      <c r="T109" s="239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240" t="s">
        <v>149</v>
      </c>
      <c r="AU109" s="240" t="s">
        <v>86</v>
      </c>
      <c r="AV109" s="14" t="s">
        <v>86</v>
      </c>
      <c r="AW109" s="14" t="s">
        <v>37</v>
      </c>
      <c r="AX109" s="14" t="s">
        <v>76</v>
      </c>
      <c r="AY109" s="240" t="s">
        <v>140</v>
      </c>
    </row>
    <row r="110" s="14" customFormat="1">
      <c r="A110" s="14"/>
      <c r="B110" s="230"/>
      <c r="C110" s="231"/>
      <c r="D110" s="221" t="s">
        <v>149</v>
      </c>
      <c r="E110" s="232" t="s">
        <v>31</v>
      </c>
      <c r="F110" s="233" t="s">
        <v>691</v>
      </c>
      <c r="G110" s="231"/>
      <c r="H110" s="234">
        <v>7.6500000000000004</v>
      </c>
      <c r="I110" s="235"/>
      <c r="J110" s="231"/>
      <c r="K110" s="231"/>
      <c r="L110" s="236"/>
      <c r="M110" s="237"/>
      <c r="N110" s="238"/>
      <c r="O110" s="238"/>
      <c r="P110" s="238"/>
      <c r="Q110" s="238"/>
      <c r="R110" s="238"/>
      <c r="S110" s="238"/>
      <c r="T110" s="239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T110" s="240" t="s">
        <v>149</v>
      </c>
      <c r="AU110" s="240" t="s">
        <v>86</v>
      </c>
      <c r="AV110" s="14" t="s">
        <v>86</v>
      </c>
      <c r="AW110" s="14" t="s">
        <v>37</v>
      </c>
      <c r="AX110" s="14" t="s">
        <v>76</v>
      </c>
      <c r="AY110" s="240" t="s">
        <v>140</v>
      </c>
    </row>
    <row r="111" s="14" customFormat="1">
      <c r="A111" s="14"/>
      <c r="B111" s="230"/>
      <c r="C111" s="231"/>
      <c r="D111" s="221" t="s">
        <v>149</v>
      </c>
      <c r="E111" s="232" t="s">
        <v>31</v>
      </c>
      <c r="F111" s="233" t="s">
        <v>692</v>
      </c>
      <c r="G111" s="231"/>
      <c r="H111" s="234">
        <v>7.6500000000000004</v>
      </c>
      <c r="I111" s="235"/>
      <c r="J111" s="231"/>
      <c r="K111" s="231"/>
      <c r="L111" s="236"/>
      <c r="M111" s="237"/>
      <c r="N111" s="238"/>
      <c r="O111" s="238"/>
      <c r="P111" s="238"/>
      <c r="Q111" s="238"/>
      <c r="R111" s="238"/>
      <c r="S111" s="238"/>
      <c r="T111" s="239"/>
      <c r="U111" s="14"/>
      <c r="V111" s="14"/>
      <c r="W111" s="14"/>
      <c r="X111" s="14"/>
      <c r="Y111" s="14"/>
      <c r="Z111" s="14"/>
      <c r="AA111" s="14"/>
      <c r="AB111" s="14"/>
      <c r="AC111" s="14"/>
      <c r="AD111" s="14"/>
      <c r="AE111" s="14"/>
      <c r="AT111" s="240" t="s">
        <v>149</v>
      </c>
      <c r="AU111" s="240" t="s">
        <v>86</v>
      </c>
      <c r="AV111" s="14" t="s">
        <v>86</v>
      </c>
      <c r="AW111" s="14" t="s">
        <v>37</v>
      </c>
      <c r="AX111" s="14" t="s">
        <v>76</v>
      </c>
      <c r="AY111" s="240" t="s">
        <v>140</v>
      </c>
    </row>
    <row r="112" s="14" customFormat="1">
      <c r="A112" s="14"/>
      <c r="B112" s="230"/>
      <c r="C112" s="231"/>
      <c r="D112" s="221" t="s">
        <v>149</v>
      </c>
      <c r="E112" s="232" t="s">
        <v>31</v>
      </c>
      <c r="F112" s="233" t="s">
        <v>693</v>
      </c>
      <c r="G112" s="231"/>
      <c r="H112" s="234">
        <v>5.5739999999999998</v>
      </c>
      <c r="I112" s="235"/>
      <c r="J112" s="231"/>
      <c r="K112" s="231"/>
      <c r="L112" s="236"/>
      <c r="M112" s="237"/>
      <c r="N112" s="238"/>
      <c r="O112" s="238"/>
      <c r="P112" s="238"/>
      <c r="Q112" s="238"/>
      <c r="R112" s="238"/>
      <c r="S112" s="238"/>
      <c r="T112" s="239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T112" s="240" t="s">
        <v>149</v>
      </c>
      <c r="AU112" s="240" t="s">
        <v>86</v>
      </c>
      <c r="AV112" s="14" t="s">
        <v>86</v>
      </c>
      <c r="AW112" s="14" t="s">
        <v>37</v>
      </c>
      <c r="AX112" s="14" t="s">
        <v>76</v>
      </c>
      <c r="AY112" s="240" t="s">
        <v>140</v>
      </c>
    </row>
    <row r="113" s="14" customFormat="1">
      <c r="A113" s="14"/>
      <c r="B113" s="230"/>
      <c r="C113" s="231"/>
      <c r="D113" s="221" t="s">
        <v>149</v>
      </c>
      <c r="E113" s="232" t="s">
        <v>31</v>
      </c>
      <c r="F113" s="233" t="s">
        <v>694</v>
      </c>
      <c r="G113" s="231"/>
      <c r="H113" s="234">
        <v>16.5</v>
      </c>
      <c r="I113" s="235"/>
      <c r="J113" s="231"/>
      <c r="K113" s="231"/>
      <c r="L113" s="236"/>
      <c r="M113" s="237"/>
      <c r="N113" s="238"/>
      <c r="O113" s="238"/>
      <c r="P113" s="238"/>
      <c r="Q113" s="238"/>
      <c r="R113" s="238"/>
      <c r="S113" s="238"/>
      <c r="T113" s="239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240" t="s">
        <v>149</v>
      </c>
      <c r="AU113" s="240" t="s">
        <v>86</v>
      </c>
      <c r="AV113" s="14" t="s">
        <v>86</v>
      </c>
      <c r="AW113" s="14" t="s">
        <v>37</v>
      </c>
      <c r="AX113" s="14" t="s">
        <v>76</v>
      </c>
      <c r="AY113" s="240" t="s">
        <v>140</v>
      </c>
    </row>
    <row r="114" s="14" customFormat="1">
      <c r="A114" s="14"/>
      <c r="B114" s="230"/>
      <c r="C114" s="231"/>
      <c r="D114" s="221" t="s">
        <v>149</v>
      </c>
      <c r="E114" s="232" t="s">
        <v>31</v>
      </c>
      <c r="F114" s="233" t="s">
        <v>695</v>
      </c>
      <c r="G114" s="231"/>
      <c r="H114" s="234">
        <v>14.692</v>
      </c>
      <c r="I114" s="235"/>
      <c r="J114" s="231"/>
      <c r="K114" s="231"/>
      <c r="L114" s="236"/>
      <c r="M114" s="237"/>
      <c r="N114" s="238"/>
      <c r="O114" s="238"/>
      <c r="P114" s="238"/>
      <c r="Q114" s="238"/>
      <c r="R114" s="238"/>
      <c r="S114" s="238"/>
      <c r="T114" s="239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T114" s="240" t="s">
        <v>149</v>
      </c>
      <c r="AU114" s="240" t="s">
        <v>86</v>
      </c>
      <c r="AV114" s="14" t="s">
        <v>86</v>
      </c>
      <c r="AW114" s="14" t="s">
        <v>37</v>
      </c>
      <c r="AX114" s="14" t="s">
        <v>76</v>
      </c>
      <c r="AY114" s="240" t="s">
        <v>140</v>
      </c>
    </row>
    <row r="115" s="14" customFormat="1">
      <c r="A115" s="14"/>
      <c r="B115" s="230"/>
      <c r="C115" s="231"/>
      <c r="D115" s="221" t="s">
        <v>149</v>
      </c>
      <c r="E115" s="232" t="s">
        <v>31</v>
      </c>
      <c r="F115" s="233" t="s">
        <v>696</v>
      </c>
      <c r="G115" s="231"/>
      <c r="H115" s="234">
        <v>18</v>
      </c>
      <c r="I115" s="235"/>
      <c r="J115" s="231"/>
      <c r="K115" s="231"/>
      <c r="L115" s="236"/>
      <c r="M115" s="237"/>
      <c r="N115" s="238"/>
      <c r="O115" s="238"/>
      <c r="P115" s="238"/>
      <c r="Q115" s="238"/>
      <c r="R115" s="238"/>
      <c r="S115" s="238"/>
      <c r="T115" s="239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240" t="s">
        <v>149</v>
      </c>
      <c r="AU115" s="240" t="s">
        <v>86</v>
      </c>
      <c r="AV115" s="14" t="s">
        <v>86</v>
      </c>
      <c r="AW115" s="14" t="s">
        <v>37</v>
      </c>
      <c r="AX115" s="14" t="s">
        <v>76</v>
      </c>
      <c r="AY115" s="240" t="s">
        <v>140</v>
      </c>
    </row>
    <row r="116" s="14" customFormat="1">
      <c r="A116" s="14"/>
      <c r="B116" s="230"/>
      <c r="C116" s="231"/>
      <c r="D116" s="221" t="s">
        <v>149</v>
      </c>
      <c r="E116" s="232" t="s">
        <v>31</v>
      </c>
      <c r="F116" s="233" t="s">
        <v>697</v>
      </c>
      <c r="G116" s="231"/>
      <c r="H116" s="234">
        <v>8.5050000000000008</v>
      </c>
      <c r="I116" s="235"/>
      <c r="J116" s="231"/>
      <c r="K116" s="231"/>
      <c r="L116" s="236"/>
      <c r="M116" s="237"/>
      <c r="N116" s="238"/>
      <c r="O116" s="238"/>
      <c r="P116" s="238"/>
      <c r="Q116" s="238"/>
      <c r="R116" s="238"/>
      <c r="S116" s="238"/>
      <c r="T116" s="239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T116" s="240" t="s">
        <v>149</v>
      </c>
      <c r="AU116" s="240" t="s">
        <v>86</v>
      </c>
      <c r="AV116" s="14" t="s">
        <v>86</v>
      </c>
      <c r="AW116" s="14" t="s">
        <v>37</v>
      </c>
      <c r="AX116" s="14" t="s">
        <v>76</v>
      </c>
      <c r="AY116" s="240" t="s">
        <v>140</v>
      </c>
    </row>
    <row r="117" s="14" customFormat="1">
      <c r="A117" s="14"/>
      <c r="B117" s="230"/>
      <c r="C117" s="231"/>
      <c r="D117" s="221" t="s">
        <v>149</v>
      </c>
      <c r="E117" s="232" t="s">
        <v>31</v>
      </c>
      <c r="F117" s="233" t="s">
        <v>698</v>
      </c>
      <c r="G117" s="231"/>
      <c r="H117" s="234">
        <v>16.77</v>
      </c>
      <c r="I117" s="235"/>
      <c r="J117" s="231"/>
      <c r="K117" s="231"/>
      <c r="L117" s="236"/>
      <c r="M117" s="237"/>
      <c r="N117" s="238"/>
      <c r="O117" s="238"/>
      <c r="P117" s="238"/>
      <c r="Q117" s="238"/>
      <c r="R117" s="238"/>
      <c r="S117" s="238"/>
      <c r="T117" s="239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T117" s="240" t="s">
        <v>149</v>
      </c>
      <c r="AU117" s="240" t="s">
        <v>86</v>
      </c>
      <c r="AV117" s="14" t="s">
        <v>86</v>
      </c>
      <c r="AW117" s="14" t="s">
        <v>37</v>
      </c>
      <c r="AX117" s="14" t="s">
        <v>76</v>
      </c>
      <c r="AY117" s="240" t="s">
        <v>140</v>
      </c>
    </row>
    <row r="118" s="14" customFormat="1">
      <c r="A118" s="14"/>
      <c r="B118" s="230"/>
      <c r="C118" s="231"/>
      <c r="D118" s="221" t="s">
        <v>149</v>
      </c>
      <c r="E118" s="232" t="s">
        <v>31</v>
      </c>
      <c r="F118" s="233" t="s">
        <v>699</v>
      </c>
      <c r="G118" s="231"/>
      <c r="H118" s="234">
        <v>8.6630000000000003</v>
      </c>
      <c r="I118" s="235"/>
      <c r="J118" s="231"/>
      <c r="K118" s="231"/>
      <c r="L118" s="236"/>
      <c r="M118" s="237"/>
      <c r="N118" s="238"/>
      <c r="O118" s="238"/>
      <c r="P118" s="238"/>
      <c r="Q118" s="238"/>
      <c r="R118" s="238"/>
      <c r="S118" s="238"/>
      <c r="T118" s="239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T118" s="240" t="s">
        <v>149</v>
      </c>
      <c r="AU118" s="240" t="s">
        <v>86</v>
      </c>
      <c r="AV118" s="14" t="s">
        <v>86</v>
      </c>
      <c r="AW118" s="14" t="s">
        <v>37</v>
      </c>
      <c r="AX118" s="14" t="s">
        <v>76</v>
      </c>
      <c r="AY118" s="240" t="s">
        <v>140</v>
      </c>
    </row>
    <row r="119" s="14" customFormat="1">
      <c r="A119" s="14"/>
      <c r="B119" s="230"/>
      <c r="C119" s="231"/>
      <c r="D119" s="221" t="s">
        <v>149</v>
      </c>
      <c r="E119" s="232" t="s">
        <v>31</v>
      </c>
      <c r="F119" s="233" t="s">
        <v>700</v>
      </c>
      <c r="G119" s="231"/>
      <c r="H119" s="234">
        <v>8.625</v>
      </c>
      <c r="I119" s="235"/>
      <c r="J119" s="231"/>
      <c r="K119" s="231"/>
      <c r="L119" s="236"/>
      <c r="M119" s="237"/>
      <c r="N119" s="238"/>
      <c r="O119" s="238"/>
      <c r="P119" s="238"/>
      <c r="Q119" s="238"/>
      <c r="R119" s="238"/>
      <c r="S119" s="238"/>
      <c r="T119" s="239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T119" s="240" t="s">
        <v>149</v>
      </c>
      <c r="AU119" s="240" t="s">
        <v>86</v>
      </c>
      <c r="AV119" s="14" t="s">
        <v>86</v>
      </c>
      <c r="AW119" s="14" t="s">
        <v>37</v>
      </c>
      <c r="AX119" s="14" t="s">
        <v>76</v>
      </c>
      <c r="AY119" s="240" t="s">
        <v>140</v>
      </c>
    </row>
    <row r="120" s="14" customFormat="1">
      <c r="A120" s="14"/>
      <c r="B120" s="230"/>
      <c r="C120" s="231"/>
      <c r="D120" s="221" t="s">
        <v>149</v>
      </c>
      <c r="E120" s="232" t="s">
        <v>31</v>
      </c>
      <c r="F120" s="233" t="s">
        <v>701</v>
      </c>
      <c r="G120" s="231"/>
      <c r="H120" s="234">
        <v>7.875</v>
      </c>
      <c r="I120" s="235"/>
      <c r="J120" s="231"/>
      <c r="K120" s="231"/>
      <c r="L120" s="236"/>
      <c r="M120" s="237"/>
      <c r="N120" s="238"/>
      <c r="O120" s="238"/>
      <c r="P120" s="238"/>
      <c r="Q120" s="238"/>
      <c r="R120" s="238"/>
      <c r="S120" s="238"/>
      <c r="T120" s="239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T120" s="240" t="s">
        <v>149</v>
      </c>
      <c r="AU120" s="240" t="s">
        <v>86</v>
      </c>
      <c r="AV120" s="14" t="s">
        <v>86</v>
      </c>
      <c r="AW120" s="14" t="s">
        <v>37</v>
      </c>
      <c r="AX120" s="14" t="s">
        <v>76</v>
      </c>
      <c r="AY120" s="240" t="s">
        <v>140</v>
      </c>
    </row>
    <row r="121" s="14" customFormat="1">
      <c r="A121" s="14"/>
      <c r="B121" s="230"/>
      <c r="C121" s="231"/>
      <c r="D121" s="221" t="s">
        <v>149</v>
      </c>
      <c r="E121" s="232" t="s">
        <v>31</v>
      </c>
      <c r="F121" s="233" t="s">
        <v>702</v>
      </c>
      <c r="G121" s="231"/>
      <c r="H121" s="234">
        <v>13.5</v>
      </c>
      <c r="I121" s="235"/>
      <c r="J121" s="231"/>
      <c r="K121" s="231"/>
      <c r="L121" s="236"/>
      <c r="M121" s="237"/>
      <c r="N121" s="238"/>
      <c r="O121" s="238"/>
      <c r="P121" s="238"/>
      <c r="Q121" s="238"/>
      <c r="R121" s="238"/>
      <c r="S121" s="238"/>
      <c r="T121" s="239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T121" s="240" t="s">
        <v>149</v>
      </c>
      <c r="AU121" s="240" t="s">
        <v>86</v>
      </c>
      <c r="AV121" s="14" t="s">
        <v>86</v>
      </c>
      <c r="AW121" s="14" t="s">
        <v>37</v>
      </c>
      <c r="AX121" s="14" t="s">
        <v>76</v>
      </c>
      <c r="AY121" s="240" t="s">
        <v>140</v>
      </c>
    </row>
    <row r="122" s="14" customFormat="1">
      <c r="A122" s="14"/>
      <c r="B122" s="230"/>
      <c r="C122" s="231"/>
      <c r="D122" s="221" t="s">
        <v>149</v>
      </c>
      <c r="E122" s="232" t="s">
        <v>31</v>
      </c>
      <c r="F122" s="233" t="s">
        <v>703</v>
      </c>
      <c r="G122" s="231"/>
      <c r="H122" s="234">
        <v>15.75</v>
      </c>
      <c r="I122" s="235"/>
      <c r="J122" s="231"/>
      <c r="K122" s="231"/>
      <c r="L122" s="236"/>
      <c r="M122" s="237"/>
      <c r="N122" s="238"/>
      <c r="O122" s="238"/>
      <c r="P122" s="238"/>
      <c r="Q122" s="238"/>
      <c r="R122" s="238"/>
      <c r="S122" s="238"/>
      <c r="T122" s="239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40" t="s">
        <v>149</v>
      </c>
      <c r="AU122" s="240" t="s">
        <v>86</v>
      </c>
      <c r="AV122" s="14" t="s">
        <v>86</v>
      </c>
      <c r="AW122" s="14" t="s">
        <v>37</v>
      </c>
      <c r="AX122" s="14" t="s">
        <v>76</v>
      </c>
      <c r="AY122" s="240" t="s">
        <v>140</v>
      </c>
    </row>
    <row r="123" s="14" customFormat="1">
      <c r="A123" s="14"/>
      <c r="B123" s="230"/>
      <c r="C123" s="231"/>
      <c r="D123" s="221" t="s">
        <v>149</v>
      </c>
      <c r="E123" s="232" t="s">
        <v>31</v>
      </c>
      <c r="F123" s="233" t="s">
        <v>704</v>
      </c>
      <c r="G123" s="231"/>
      <c r="H123" s="234">
        <v>4.125</v>
      </c>
      <c r="I123" s="235"/>
      <c r="J123" s="231"/>
      <c r="K123" s="231"/>
      <c r="L123" s="236"/>
      <c r="M123" s="237"/>
      <c r="N123" s="238"/>
      <c r="O123" s="238"/>
      <c r="P123" s="238"/>
      <c r="Q123" s="238"/>
      <c r="R123" s="238"/>
      <c r="S123" s="238"/>
      <c r="T123" s="239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240" t="s">
        <v>149</v>
      </c>
      <c r="AU123" s="240" t="s">
        <v>86</v>
      </c>
      <c r="AV123" s="14" t="s">
        <v>86</v>
      </c>
      <c r="AW123" s="14" t="s">
        <v>37</v>
      </c>
      <c r="AX123" s="14" t="s">
        <v>76</v>
      </c>
      <c r="AY123" s="240" t="s">
        <v>140</v>
      </c>
    </row>
    <row r="124" s="14" customFormat="1">
      <c r="A124" s="14"/>
      <c r="B124" s="230"/>
      <c r="C124" s="231"/>
      <c r="D124" s="221" t="s">
        <v>149</v>
      </c>
      <c r="E124" s="232" t="s">
        <v>31</v>
      </c>
      <c r="F124" s="233" t="s">
        <v>705</v>
      </c>
      <c r="G124" s="231"/>
      <c r="H124" s="234">
        <v>12.375</v>
      </c>
      <c r="I124" s="235"/>
      <c r="J124" s="231"/>
      <c r="K124" s="231"/>
      <c r="L124" s="236"/>
      <c r="M124" s="237"/>
      <c r="N124" s="238"/>
      <c r="O124" s="238"/>
      <c r="P124" s="238"/>
      <c r="Q124" s="238"/>
      <c r="R124" s="238"/>
      <c r="S124" s="238"/>
      <c r="T124" s="239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40" t="s">
        <v>149</v>
      </c>
      <c r="AU124" s="240" t="s">
        <v>86</v>
      </c>
      <c r="AV124" s="14" t="s">
        <v>86</v>
      </c>
      <c r="AW124" s="14" t="s">
        <v>37</v>
      </c>
      <c r="AX124" s="14" t="s">
        <v>76</v>
      </c>
      <c r="AY124" s="240" t="s">
        <v>140</v>
      </c>
    </row>
    <row r="125" s="14" customFormat="1">
      <c r="A125" s="14"/>
      <c r="B125" s="230"/>
      <c r="C125" s="231"/>
      <c r="D125" s="221" t="s">
        <v>149</v>
      </c>
      <c r="E125" s="232" t="s">
        <v>31</v>
      </c>
      <c r="F125" s="233" t="s">
        <v>706</v>
      </c>
      <c r="G125" s="231"/>
      <c r="H125" s="234">
        <v>5.625</v>
      </c>
      <c r="I125" s="235"/>
      <c r="J125" s="231"/>
      <c r="K125" s="231"/>
      <c r="L125" s="236"/>
      <c r="M125" s="237"/>
      <c r="N125" s="238"/>
      <c r="O125" s="238"/>
      <c r="P125" s="238"/>
      <c r="Q125" s="238"/>
      <c r="R125" s="238"/>
      <c r="S125" s="238"/>
      <c r="T125" s="239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240" t="s">
        <v>149</v>
      </c>
      <c r="AU125" s="240" t="s">
        <v>86</v>
      </c>
      <c r="AV125" s="14" t="s">
        <v>86</v>
      </c>
      <c r="AW125" s="14" t="s">
        <v>37</v>
      </c>
      <c r="AX125" s="14" t="s">
        <v>76</v>
      </c>
      <c r="AY125" s="240" t="s">
        <v>140</v>
      </c>
    </row>
    <row r="126" s="14" customFormat="1">
      <c r="A126" s="14"/>
      <c r="B126" s="230"/>
      <c r="C126" s="231"/>
      <c r="D126" s="221" t="s">
        <v>149</v>
      </c>
      <c r="E126" s="232" t="s">
        <v>31</v>
      </c>
      <c r="F126" s="233" t="s">
        <v>707</v>
      </c>
      <c r="G126" s="231"/>
      <c r="H126" s="234">
        <v>2.8130000000000002</v>
      </c>
      <c r="I126" s="235"/>
      <c r="J126" s="231"/>
      <c r="K126" s="231"/>
      <c r="L126" s="236"/>
      <c r="M126" s="237"/>
      <c r="N126" s="238"/>
      <c r="O126" s="238"/>
      <c r="P126" s="238"/>
      <c r="Q126" s="238"/>
      <c r="R126" s="238"/>
      <c r="S126" s="238"/>
      <c r="T126" s="239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40" t="s">
        <v>149</v>
      </c>
      <c r="AU126" s="240" t="s">
        <v>86</v>
      </c>
      <c r="AV126" s="14" t="s">
        <v>86</v>
      </c>
      <c r="AW126" s="14" t="s">
        <v>37</v>
      </c>
      <c r="AX126" s="14" t="s">
        <v>76</v>
      </c>
      <c r="AY126" s="240" t="s">
        <v>140</v>
      </c>
    </row>
    <row r="127" s="15" customFormat="1">
      <c r="A127" s="15"/>
      <c r="B127" s="241"/>
      <c r="C127" s="242"/>
      <c r="D127" s="221" t="s">
        <v>149</v>
      </c>
      <c r="E127" s="243" t="s">
        <v>31</v>
      </c>
      <c r="F127" s="244" t="s">
        <v>204</v>
      </c>
      <c r="G127" s="242"/>
      <c r="H127" s="245">
        <v>330.13000000000005</v>
      </c>
      <c r="I127" s="246"/>
      <c r="J127" s="242"/>
      <c r="K127" s="242"/>
      <c r="L127" s="247"/>
      <c r="M127" s="248"/>
      <c r="N127" s="249"/>
      <c r="O127" s="249"/>
      <c r="P127" s="249"/>
      <c r="Q127" s="249"/>
      <c r="R127" s="249"/>
      <c r="S127" s="249"/>
      <c r="T127" s="250"/>
      <c r="U127" s="15"/>
      <c r="V127" s="15"/>
      <c r="W127" s="15"/>
      <c r="X127" s="15"/>
      <c r="Y127" s="15"/>
      <c r="Z127" s="15"/>
      <c r="AA127" s="15"/>
      <c r="AB127" s="15"/>
      <c r="AC127" s="15"/>
      <c r="AD127" s="15"/>
      <c r="AE127" s="15"/>
      <c r="AT127" s="251" t="s">
        <v>149</v>
      </c>
      <c r="AU127" s="251" t="s">
        <v>86</v>
      </c>
      <c r="AV127" s="15" t="s">
        <v>147</v>
      </c>
      <c r="AW127" s="15" t="s">
        <v>37</v>
      </c>
      <c r="AX127" s="15" t="s">
        <v>84</v>
      </c>
      <c r="AY127" s="251" t="s">
        <v>140</v>
      </c>
    </row>
    <row r="128" s="2" customFormat="1" ht="21.75" customHeight="1">
      <c r="A128" s="40"/>
      <c r="B128" s="41"/>
      <c r="C128" s="206" t="s">
        <v>86</v>
      </c>
      <c r="D128" s="206" t="s">
        <v>142</v>
      </c>
      <c r="E128" s="207" t="s">
        <v>205</v>
      </c>
      <c r="F128" s="208" t="s">
        <v>206</v>
      </c>
      <c r="G128" s="209" t="s">
        <v>145</v>
      </c>
      <c r="H128" s="210">
        <v>1690.8340000000001</v>
      </c>
      <c r="I128" s="211"/>
      <c r="J128" s="212">
        <f>ROUND(I128*H128,2)</f>
        <v>0</v>
      </c>
      <c r="K128" s="208" t="s">
        <v>146</v>
      </c>
      <c r="L128" s="46"/>
      <c r="M128" s="213" t="s">
        <v>31</v>
      </c>
      <c r="N128" s="214" t="s">
        <v>47</v>
      </c>
      <c r="O128" s="86"/>
      <c r="P128" s="215">
        <f>O128*H128</f>
        <v>0</v>
      </c>
      <c r="Q128" s="215">
        <v>0</v>
      </c>
      <c r="R128" s="215">
        <f>Q128*H128</f>
        <v>0</v>
      </c>
      <c r="S128" s="215">
        <v>0</v>
      </c>
      <c r="T128" s="216">
        <f>S128*H128</f>
        <v>0</v>
      </c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R128" s="217" t="s">
        <v>147</v>
      </c>
      <c r="AT128" s="217" t="s">
        <v>142</v>
      </c>
      <c r="AU128" s="217" t="s">
        <v>86</v>
      </c>
      <c r="AY128" s="19" t="s">
        <v>140</v>
      </c>
      <c r="BE128" s="218">
        <f>IF(N128="základní",J128,0)</f>
        <v>0</v>
      </c>
      <c r="BF128" s="218">
        <f>IF(N128="snížená",J128,0)</f>
        <v>0</v>
      </c>
      <c r="BG128" s="218">
        <f>IF(N128="zákl. přenesená",J128,0)</f>
        <v>0</v>
      </c>
      <c r="BH128" s="218">
        <f>IF(N128="sníž. přenesená",J128,0)</f>
        <v>0</v>
      </c>
      <c r="BI128" s="218">
        <f>IF(N128="nulová",J128,0)</f>
        <v>0</v>
      </c>
      <c r="BJ128" s="19" t="s">
        <v>84</v>
      </c>
      <c r="BK128" s="218">
        <f>ROUND(I128*H128,2)</f>
        <v>0</v>
      </c>
      <c r="BL128" s="19" t="s">
        <v>147</v>
      </c>
      <c r="BM128" s="217" t="s">
        <v>708</v>
      </c>
    </row>
    <row r="129" s="14" customFormat="1">
      <c r="A129" s="14"/>
      <c r="B129" s="230"/>
      <c r="C129" s="231"/>
      <c r="D129" s="221" t="s">
        <v>149</v>
      </c>
      <c r="E129" s="232" t="s">
        <v>31</v>
      </c>
      <c r="F129" s="233" t="s">
        <v>709</v>
      </c>
      <c r="G129" s="231"/>
      <c r="H129" s="234">
        <v>10.050000000000001</v>
      </c>
      <c r="I129" s="235"/>
      <c r="J129" s="231"/>
      <c r="K129" s="231"/>
      <c r="L129" s="236"/>
      <c r="M129" s="237"/>
      <c r="N129" s="238"/>
      <c r="O129" s="238"/>
      <c r="P129" s="238"/>
      <c r="Q129" s="238"/>
      <c r="R129" s="238"/>
      <c r="S129" s="238"/>
      <c r="T129" s="239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40" t="s">
        <v>149</v>
      </c>
      <c r="AU129" s="240" t="s">
        <v>86</v>
      </c>
      <c r="AV129" s="14" t="s">
        <v>86</v>
      </c>
      <c r="AW129" s="14" t="s">
        <v>37</v>
      </c>
      <c r="AX129" s="14" t="s">
        <v>76</v>
      </c>
      <c r="AY129" s="240" t="s">
        <v>140</v>
      </c>
    </row>
    <row r="130" s="14" customFormat="1">
      <c r="A130" s="14"/>
      <c r="B130" s="230"/>
      <c r="C130" s="231"/>
      <c r="D130" s="221" t="s">
        <v>149</v>
      </c>
      <c r="E130" s="232" t="s">
        <v>31</v>
      </c>
      <c r="F130" s="233" t="s">
        <v>710</v>
      </c>
      <c r="G130" s="231"/>
      <c r="H130" s="234">
        <v>22.199999999999999</v>
      </c>
      <c r="I130" s="235"/>
      <c r="J130" s="231"/>
      <c r="K130" s="231"/>
      <c r="L130" s="236"/>
      <c r="M130" s="237"/>
      <c r="N130" s="238"/>
      <c r="O130" s="238"/>
      <c r="P130" s="238"/>
      <c r="Q130" s="238"/>
      <c r="R130" s="238"/>
      <c r="S130" s="238"/>
      <c r="T130" s="239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40" t="s">
        <v>149</v>
      </c>
      <c r="AU130" s="240" t="s">
        <v>86</v>
      </c>
      <c r="AV130" s="14" t="s">
        <v>86</v>
      </c>
      <c r="AW130" s="14" t="s">
        <v>37</v>
      </c>
      <c r="AX130" s="14" t="s">
        <v>76</v>
      </c>
      <c r="AY130" s="240" t="s">
        <v>140</v>
      </c>
    </row>
    <row r="131" s="14" customFormat="1">
      <c r="A131" s="14"/>
      <c r="B131" s="230"/>
      <c r="C131" s="231"/>
      <c r="D131" s="221" t="s">
        <v>149</v>
      </c>
      <c r="E131" s="232" t="s">
        <v>31</v>
      </c>
      <c r="F131" s="233" t="s">
        <v>711</v>
      </c>
      <c r="G131" s="231"/>
      <c r="H131" s="234">
        <v>6</v>
      </c>
      <c r="I131" s="235"/>
      <c r="J131" s="231"/>
      <c r="K131" s="231"/>
      <c r="L131" s="236"/>
      <c r="M131" s="237"/>
      <c r="N131" s="238"/>
      <c r="O131" s="238"/>
      <c r="P131" s="238"/>
      <c r="Q131" s="238"/>
      <c r="R131" s="238"/>
      <c r="S131" s="238"/>
      <c r="T131" s="239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40" t="s">
        <v>149</v>
      </c>
      <c r="AU131" s="240" t="s">
        <v>86</v>
      </c>
      <c r="AV131" s="14" t="s">
        <v>86</v>
      </c>
      <c r="AW131" s="14" t="s">
        <v>37</v>
      </c>
      <c r="AX131" s="14" t="s">
        <v>76</v>
      </c>
      <c r="AY131" s="240" t="s">
        <v>140</v>
      </c>
    </row>
    <row r="132" s="14" customFormat="1">
      <c r="A132" s="14"/>
      <c r="B132" s="230"/>
      <c r="C132" s="231"/>
      <c r="D132" s="221" t="s">
        <v>149</v>
      </c>
      <c r="E132" s="232" t="s">
        <v>31</v>
      </c>
      <c r="F132" s="233" t="s">
        <v>712</v>
      </c>
      <c r="G132" s="231"/>
      <c r="H132" s="234">
        <v>9.9000000000000004</v>
      </c>
      <c r="I132" s="235"/>
      <c r="J132" s="231"/>
      <c r="K132" s="231"/>
      <c r="L132" s="236"/>
      <c r="M132" s="237"/>
      <c r="N132" s="238"/>
      <c r="O132" s="238"/>
      <c r="P132" s="238"/>
      <c r="Q132" s="238"/>
      <c r="R132" s="238"/>
      <c r="S132" s="238"/>
      <c r="T132" s="239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40" t="s">
        <v>149</v>
      </c>
      <c r="AU132" s="240" t="s">
        <v>86</v>
      </c>
      <c r="AV132" s="14" t="s">
        <v>86</v>
      </c>
      <c r="AW132" s="14" t="s">
        <v>37</v>
      </c>
      <c r="AX132" s="14" t="s">
        <v>76</v>
      </c>
      <c r="AY132" s="240" t="s">
        <v>140</v>
      </c>
    </row>
    <row r="133" s="14" customFormat="1">
      <c r="A133" s="14"/>
      <c r="B133" s="230"/>
      <c r="C133" s="231"/>
      <c r="D133" s="221" t="s">
        <v>149</v>
      </c>
      <c r="E133" s="232" t="s">
        <v>31</v>
      </c>
      <c r="F133" s="233" t="s">
        <v>713</v>
      </c>
      <c r="G133" s="231"/>
      <c r="H133" s="234">
        <v>8.5250000000000004</v>
      </c>
      <c r="I133" s="235"/>
      <c r="J133" s="231"/>
      <c r="K133" s="231"/>
      <c r="L133" s="236"/>
      <c r="M133" s="237"/>
      <c r="N133" s="238"/>
      <c r="O133" s="238"/>
      <c r="P133" s="238"/>
      <c r="Q133" s="238"/>
      <c r="R133" s="238"/>
      <c r="S133" s="238"/>
      <c r="T133" s="239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40" t="s">
        <v>149</v>
      </c>
      <c r="AU133" s="240" t="s">
        <v>86</v>
      </c>
      <c r="AV133" s="14" t="s">
        <v>86</v>
      </c>
      <c r="AW133" s="14" t="s">
        <v>37</v>
      </c>
      <c r="AX133" s="14" t="s">
        <v>76</v>
      </c>
      <c r="AY133" s="240" t="s">
        <v>140</v>
      </c>
    </row>
    <row r="134" s="14" customFormat="1">
      <c r="A134" s="14"/>
      <c r="B134" s="230"/>
      <c r="C134" s="231"/>
      <c r="D134" s="221" t="s">
        <v>149</v>
      </c>
      <c r="E134" s="232" t="s">
        <v>31</v>
      </c>
      <c r="F134" s="233" t="s">
        <v>714</v>
      </c>
      <c r="G134" s="231"/>
      <c r="H134" s="234">
        <v>0.75</v>
      </c>
      <c r="I134" s="235"/>
      <c r="J134" s="231"/>
      <c r="K134" s="231"/>
      <c r="L134" s="236"/>
      <c r="M134" s="237"/>
      <c r="N134" s="238"/>
      <c r="O134" s="238"/>
      <c r="P134" s="238"/>
      <c r="Q134" s="238"/>
      <c r="R134" s="238"/>
      <c r="S134" s="238"/>
      <c r="T134" s="239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40" t="s">
        <v>149</v>
      </c>
      <c r="AU134" s="240" t="s">
        <v>86</v>
      </c>
      <c r="AV134" s="14" t="s">
        <v>86</v>
      </c>
      <c r="AW134" s="14" t="s">
        <v>37</v>
      </c>
      <c r="AX134" s="14" t="s">
        <v>76</v>
      </c>
      <c r="AY134" s="240" t="s">
        <v>140</v>
      </c>
    </row>
    <row r="135" s="14" customFormat="1">
      <c r="A135" s="14"/>
      <c r="B135" s="230"/>
      <c r="C135" s="231"/>
      <c r="D135" s="221" t="s">
        <v>149</v>
      </c>
      <c r="E135" s="232" t="s">
        <v>31</v>
      </c>
      <c r="F135" s="233" t="s">
        <v>715</v>
      </c>
      <c r="G135" s="231"/>
      <c r="H135" s="234">
        <v>16.225000000000001</v>
      </c>
      <c r="I135" s="235"/>
      <c r="J135" s="231"/>
      <c r="K135" s="231"/>
      <c r="L135" s="236"/>
      <c r="M135" s="237"/>
      <c r="N135" s="238"/>
      <c r="O135" s="238"/>
      <c r="P135" s="238"/>
      <c r="Q135" s="238"/>
      <c r="R135" s="238"/>
      <c r="S135" s="238"/>
      <c r="T135" s="239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40" t="s">
        <v>149</v>
      </c>
      <c r="AU135" s="240" t="s">
        <v>86</v>
      </c>
      <c r="AV135" s="14" t="s">
        <v>86</v>
      </c>
      <c r="AW135" s="14" t="s">
        <v>37</v>
      </c>
      <c r="AX135" s="14" t="s">
        <v>76</v>
      </c>
      <c r="AY135" s="240" t="s">
        <v>140</v>
      </c>
    </row>
    <row r="136" s="14" customFormat="1">
      <c r="A136" s="14"/>
      <c r="B136" s="230"/>
      <c r="C136" s="231"/>
      <c r="D136" s="221" t="s">
        <v>149</v>
      </c>
      <c r="E136" s="232" t="s">
        <v>31</v>
      </c>
      <c r="F136" s="233" t="s">
        <v>716</v>
      </c>
      <c r="G136" s="231"/>
      <c r="H136" s="234">
        <v>5.2249999999999996</v>
      </c>
      <c r="I136" s="235"/>
      <c r="J136" s="231"/>
      <c r="K136" s="231"/>
      <c r="L136" s="236"/>
      <c r="M136" s="237"/>
      <c r="N136" s="238"/>
      <c r="O136" s="238"/>
      <c r="P136" s="238"/>
      <c r="Q136" s="238"/>
      <c r="R136" s="238"/>
      <c r="S136" s="238"/>
      <c r="T136" s="239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40" t="s">
        <v>149</v>
      </c>
      <c r="AU136" s="240" t="s">
        <v>86</v>
      </c>
      <c r="AV136" s="14" t="s">
        <v>86</v>
      </c>
      <c r="AW136" s="14" t="s">
        <v>37</v>
      </c>
      <c r="AX136" s="14" t="s">
        <v>76</v>
      </c>
      <c r="AY136" s="240" t="s">
        <v>140</v>
      </c>
    </row>
    <row r="137" s="14" customFormat="1">
      <c r="A137" s="14"/>
      <c r="B137" s="230"/>
      <c r="C137" s="231"/>
      <c r="D137" s="221" t="s">
        <v>149</v>
      </c>
      <c r="E137" s="232" t="s">
        <v>31</v>
      </c>
      <c r="F137" s="233" t="s">
        <v>717</v>
      </c>
      <c r="G137" s="231"/>
      <c r="H137" s="234">
        <v>7</v>
      </c>
      <c r="I137" s="235"/>
      <c r="J137" s="231"/>
      <c r="K137" s="231"/>
      <c r="L137" s="236"/>
      <c r="M137" s="237"/>
      <c r="N137" s="238"/>
      <c r="O137" s="238"/>
      <c r="P137" s="238"/>
      <c r="Q137" s="238"/>
      <c r="R137" s="238"/>
      <c r="S137" s="238"/>
      <c r="T137" s="239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40" t="s">
        <v>149</v>
      </c>
      <c r="AU137" s="240" t="s">
        <v>86</v>
      </c>
      <c r="AV137" s="14" t="s">
        <v>86</v>
      </c>
      <c r="AW137" s="14" t="s">
        <v>37</v>
      </c>
      <c r="AX137" s="14" t="s">
        <v>76</v>
      </c>
      <c r="AY137" s="240" t="s">
        <v>140</v>
      </c>
    </row>
    <row r="138" s="14" customFormat="1">
      <c r="A138" s="14"/>
      <c r="B138" s="230"/>
      <c r="C138" s="231"/>
      <c r="D138" s="221" t="s">
        <v>149</v>
      </c>
      <c r="E138" s="232" t="s">
        <v>31</v>
      </c>
      <c r="F138" s="233" t="s">
        <v>718</v>
      </c>
      <c r="G138" s="231"/>
      <c r="H138" s="234">
        <v>3.5</v>
      </c>
      <c r="I138" s="235"/>
      <c r="J138" s="231"/>
      <c r="K138" s="231"/>
      <c r="L138" s="236"/>
      <c r="M138" s="237"/>
      <c r="N138" s="238"/>
      <c r="O138" s="238"/>
      <c r="P138" s="238"/>
      <c r="Q138" s="238"/>
      <c r="R138" s="238"/>
      <c r="S138" s="238"/>
      <c r="T138" s="239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40" t="s">
        <v>149</v>
      </c>
      <c r="AU138" s="240" t="s">
        <v>86</v>
      </c>
      <c r="AV138" s="14" t="s">
        <v>86</v>
      </c>
      <c r="AW138" s="14" t="s">
        <v>37</v>
      </c>
      <c r="AX138" s="14" t="s">
        <v>76</v>
      </c>
      <c r="AY138" s="240" t="s">
        <v>140</v>
      </c>
    </row>
    <row r="139" s="14" customFormat="1">
      <c r="A139" s="14"/>
      <c r="B139" s="230"/>
      <c r="C139" s="231"/>
      <c r="D139" s="221" t="s">
        <v>149</v>
      </c>
      <c r="E139" s="232" t="s">
        <v>31</v>
      </c>
      <c r="F139" s="233" t="s">
        <v>719</v>
      </c>
      <c r="G139" s="231"/>
      <c r="H139" s="234">
        <v>3.6000000000000001</v>
      </c>
      <c r="I139" s="235"/>
      <c r="J139" s="231"/>
      <c r="K139" s="231"/>
      <c r="L139" s="236"/>
      <c r="M139" s="237"/>
      <c r="N139" s="238"/>
      <c r="O139" s="238"/>
      <c r="P139" s="238"/>
      <c r="Q139" s="238"/>
      <c r="R139" s="238"/>
      <c r="S139" s="238"/>
      <c r="T139" s="239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40" t="s">
        <v>149</v>
      </c>
      <c r="AU139" s="240" t="s">
        <v>86</v>
      </c>
      <c r="AV139" s="14" t="s">
        <v>86</v>
      </c>
      <c r="AW139" s="14" t="s">
        <v>37</v>
      </c>
      <c r="AX139" s="14" t="s">
        <v>76</v>
      </c>
      <c r="AY139" s="240" t="s">
        <v>140</v>
      </c>
    </row>
    <row r="140" s="14" customFormat="1">
      <c r="A140" s="14"/>
      <c r="B140" s="230"/>
      <c r="C140" s="231"/>
      <c r="D140" s="221" t="s">
        <v>149</v>
      </c>
      <c r="E140" s="232" t="s">
        <v>31</v>
      </c>
      <c r="F140" s="233" t="s">
        <v>720</v>
      </c>
      <c r="G140" s="231"/>
      <c r="H140" s="234">
        <v>12.375</v>
      </c>
      <c r="I140" s="235"/>
      <c r="J140" s="231"/>
      <c r="K140" s="231"/>
      <c r="L140" s="236"/>
      <c r="M140" s="237"/>
      <c r="N140" s="238"/>
      <c r="O140" s="238"/>
      <c r="P140" s="238"/>
      <c r="Q140" s="238"/>
      <c r="R140" s="238"/>
      <c r="S140" s="238"/>
      <c r="T140" s="239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40" t="s">
        <v>149</v>
      </c>
      <c r="AU140" s="240" t="s">
        <v>86</v>
      </c>
      <c r="AV140" s="14" t="s">
        <v>86</v>
      </c>
      <c r="AW140" s="14" t="s">
        <v>37</v>
      </c>
      <c r="AX140" s="14" t="s">
        <v>76</v>
      </c>
      <c r="AY140" s="240" t="s">
        <v>140</v>
      </c>
    </row>
    <row r="141" s="14" customFormat="1">
      <c r="A141" s="14"/>
      <c r="B141" s="230"/>
      <c r="C141" s="231"/>
      <c r="D141" s="221" t="s">
        <v>149</v>
      </c>
      <c r="E141" s="232" t="s">
        <v>31</v>
      </c>
      <c r="F141" s="233" t="s">
        <v>721</v>
      </c>
      <c r="G141" s="231"/>
      <c r="H141" s="234">
        <v>20.5</v>
      </c>
      <c r="I141" s="235"/>
      <c r="J141" s="231"/>
      <c r="K141" s="231"/>
      <c r="L141" s="236"/>
      <c r="M141" s="237"/>
      <c r="N141" s="238"/>
      <c r="O141" s="238"/>
      <c r="P141" s="238"/>
      <c r="Q141" s="238"/>
      <c r="R141" s="238"/>
      <c r="S141" s="238"/>
      <c r="T141" s="239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40" t="s">
        <v>149</v>
      </c>
      <c r="AU141" s="240" t="s">
        <v>86</v>
      </c>
      <c r="AV141" s="14" t="s">
        <v>86</v>
      </c>
      <c r="AW141" s="14" t="s">
        <v>37</v>
      </c>
      <c r="AX141" s="14" t="s">
        <v>76</v>
      </c>
      <c r="AY141" s="240" t="s">
        <v>140</v>
      </c>
    </row>
    <row r="142" s="14" customFormat="1">
      <c r="A142" s="14"/>
      <c r="B142" s="230"/>
      <c r="C142" s="231"/>
      <c r="D142" s="221" t="s">
        <v>149</v>
      </c>
      <c r="E142" s="232" t="s">
        <v>31</v>
      </c>
      <c r="F142" s="233" t="s">
        <v>722</v>
      </c>
      <c r="G142" s="231"/>
      <c r="H142" s="234">
        <v>4.7249999999999996</v>
      </c>
      <c r="I142" s="235"/>
      <c r="J142" s="231"/>
      <c r="K142" s="231"/>
      <c r="L142" s="236"/>
      <c r="M142" s="237"/>
      <c r="N142" s="238"/>
      <c r="O142" s="238"/>
      <c r="P142" s="238"/>
      <c r="Q142" s="238"/>
      <c r="R142" s="238"/>
      <c r="S142" s="238"/>
      <c r="T142" s="239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40" t="s">
        <v>149</v>
      </c>
      <c r="AU142" s="240" t="s">
        <v>86</v>
      </c>
      <c r="AV142" s="14" t="s">
        <v>86</v>
      </c>
      <c r="AW142" s="14" t="s">
        <v>37</v>
      </c>
      <c r="AX142" s="14" t="s">
        <v>76</v>
      </c>
      <c r="AY142" s="240" t="s">
        <v>140</v>
      </c>
    </row>
    <row r="143" s="14" customFormat="1">
      <c r="A143" s="14"/>
      <c r="B143" s="230"/>
      <c r="C143" s="231"/>
      <c r="D143" s="221" t="s">
        <v>149</v>
      </c>
      <c r="E143" s="232" t="s">
        <v>31</v>
      </c>
      <c r="F143" s="233" t="s">
        <v>723</v>
      </c>
      <c r="G143" s="231"/>
      <c r="H143" s="234">
        <v>1.2250000000000001</v>
      </c>
      <c r="I143" s="235"/>
      <c r="J143" s="231"/>
      <c r="K143" s="231"/>
      <c r="L143" s="236"/>
      <c r="M143" s="237"/>
      <c r="N143" s="238"/>
      <c r="O143" s="238"/>
      <c r="P143" s="238"/>
      <c r="Q143" s="238"/>
      <c r="R143" s="238"/>
      <c r="S143" s="238"/>
      <c r="T143" s="239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40" t="s">
        <v>149</v>
      </c>
      <c r="AU143" s="240" t="s">
        <v>86</v>
      </c>
      <c r="AV143" s="14" t="s">
        <v>86</v>
      </c>
      <c r="AW143" s="14" t="s">
        <v>37</v>
      </c>
      <c r="AX143" s="14" t="s">
        <v>76</v>
      </c>
      <c r="AY143" s="240" t="s">
        <v>140</v>
      </c>
    </row>
    <row r="144" s="14" customFormat="1">
      <c r="A144" s="14"/>
      <c r="B144" s="230"/>
      <c r="C144" s="231"/>
      <c r="D144" s="221" t="s">
        <v>149</v>
      </c>
      <c r="E144" s="232" t="s">
        <v>31</v>
      </c>
      <c r="F144" s="233" t="s">
        <v>724</v>
      </c>
      <c r="G144" s="231"/>
      <c r="H144" s="234">
        <v>5.0999999999999996</v>
      </c>
      <c r="I144" s="235"/>
      <c r="J144" s="231"/>
      <c r="K144" s="231"/>
      <c r="L144" s="236"/>
      <c r="M144" s="237"/>
      <c r="N144" s="238"/>
      <c r="O144" s="238"/>
      <c r="P144" s="238"/>
      <c r="Q144" s="238"/>
      <c r="R144" s="238"/>
      <c r="S144" s="238"/>
      <c r="T144" s="239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40" t="s">
        <v>149</v>
      </c>
      <c r="AU144" s="240" t="s">
        <v>86</v>
      </c>
      <c r="AV144" s="14" t="s">
        <v>86</v>
      </c>
      <c r="AW144" s="14" t="s">
        <v>37</v>
      </c>
      <c r="AX144" s="14" t="s">
        <v>76</v>
      </c>
      <c r="AY144" s="240" t="s">
        <v>140</v>
      </c>
    </row>
    <row r="145" s="14" customFormat="1">
      <c r="A145" s="14"/>
      <c r="B145" s="230"/>
      <c r="C145" s="231"/>
      <c r="D145" s="221" t="s">
        <v>149</v>
      </c>
      <c r="E145" s="232" t="s">
        <v>31</v>
      </c>
      <c r="F145" s="233" t="s">
        <v>725</v>
      </c>
      <c r="G145" s="231"/>
      <c r="H145" s="234">
        <v>0.90000000000000002</v>
      </c>
      <c r="I145" s="235"/>
      <c r="J145" s="231"/>
      <c r="K145" s="231"/>
      <c r="L145" s="236"/>
      <c r="M145" s="237"/>
      <c r="N145" s="238"/>
      <c r="O145" s="238"/>
      <c r="P145" s="238"/>
      <c r="Q145" s="238"/>
      <c r="R145" s="238"/>
      <c r="S145" s="238"/>
      <c r="T145" s="239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40" t="s">
        <v>149</v>
      </c>
      <c r="AU145" s="240" t="s">
        <v>86</v>
      </c>
      <c r="AV145" s="14" t="s">
        <v>86</v>
      </c>
      <c r="AW145" s="14" t="s">
        <v>37</v>
      </c>
      <c r="AX145" s="14" t="s">
        <v>76</v>
      </c>
      <c r="AY145" s="240" t="s">
        <v>140</v>
      </c>
    </row>
    <row r="146" s="14" customFormat="1">
      <c r="A146" s="14"/>
      <c r="B146" s="230"/>
      <c r="C146" s="231"/>
      <c r="D146" s="221" t="s">
        <v>149</v>
      </c>
      <c r="E146" s="232" t="s">
        <v>31</v>
      </c>
      <c r="F146" s="233" t="s">
        <v>726</v>
      </c>
      <c r="G146" s="231"/>
      <c r="H146" s="234">
        <v>4.2000000000000002</v>
      </c>
      <c r="I146" s="235"/>
      <c r="J146" s="231"/>
      <c r="K146" s="231"/>
      <c r="L146" s="236"/>
      <c r="M146" s="237"/>
      <c r="N146" s="238"/>
      <c r="O146" s="238"/>
      <c r="P146" s="238"/>
      <c r="Q146" s="238"/>
      <c r="R146" s="238"/>
      <c r="S146" s="238"/>
      <c r="T146" s="239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40" t="s">
        <v>149</v>
      </c>
      <c r="AU146" s="240" t="s">
        <v>86</v>
      </c>
      <c r="AV146" s="14" t="s">
        <v>86</v>
      </c>
      <c r="AW146" s="14" t="s">
        <v>37</v>
      </c>
      <c r="AX146" s="14" t="s">
        <v>76</v>
      </c>
      <c r="AY146" s="240" t="s">
        <v>140</v>
      </c>
    </row>
    <row r="147" s="14" customFormat="1">
      <c r="A147" s="14"/>
      <c r="B147" s="230"/>
      <c r="C147" s="231"/>
      <c r="D147" s="221" t="s">
        <v>149</v>
      </c>
      <c r="E147" s="232" t="s">
        <v>31</v>
      </c>
      <c r="F147" s="233" t="s">
        <v>727</v>
      </c>
      <c r="G147" s="231"/>
      <c r="H147" s="234">
        <v>0.59999999999999998</v>
      </c>
      <c r="I147" s="235"/>
      <c r="J147" s="231"/>
      <c r="K147" s="231"/>
      <c r="L147" s="236"/>
      <c r="M147" s="237"/>
      <c r="N147" s="238"/>
      <c r="O147" s="238"/>
      <c r="P147" s="238"/>
      <c r="Q147" s="238"/>
      <c r="R147" s="238"/>
      <c r="S147" s="238"/>
      <c r="T147" s="239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40" t="s">
        <v>149</v>
      </c>
      <c r="AU147" s="240" t="s">
        <v>86</v>
      </c>
      <c r="AV147" s="14" t="s">
        <v>86</v>
      </c>
      <c r="AW147" s="14" t="s">
        <v>37</v>
      </c>
      <c r="AX147" s="14" t="s">
        <v>76</v>
      </c>
      <c r="AY147" s="240" t="s">
        <v>140</v>
      </c>
    </row>
    <row r="148" s="14" customFormat="1">
      <c r="A148" s="14"/>
      <c r="B148" s="230"/>
      <c r="C148" s="231"/>
      <c r="D148" s="221" t="s">
        <v>149</v>
      </c>
      <c r="E148" s="232" t="s">
        <v>31</v>
      </c>
      <c r="F148" s="233" t="s">
        <v>728</v>
      </c>
      <c r="G148" s="231"/>
      <c r="H148" s="234">
        <v>3.7160000000000002</v>
      </c>
      <c r="I148" s="235"/>
      <c r="J148" s="231"/>
      <c r="K148" s="231"/>
      <c r="L148" s="236"/>
      <c r="M148" s="237"/>
      <c r="N148" s="238"/>
      <c r="O148" s="238"/>
      <c r="P148" s="238"/>
      <c r="Q148" s="238"/>
      <c r="R148" s="238"/>
      <c r="S148" s="238"/>
      <c r="T148" s="239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40" t="s">
        <v>149</v>
      </c>
      <c r="AU148" s="240" t="s">
        <v>86</v>
      </c>
      <c r="AV148" s="14" t="s">
        <v>86</v>
      </c>
      <c r="AW148" s="14" t="s">
        <v>37</v>
      </c>
      <c r="AX148" s="14" t="s">
        <v>76</v>
      </c>
      <c r="AY148" s="240" t="s">
        <v>140</v>
      </c>
    </row>
    <row r="149" s="14" customFormat="1">
      <c r="A149" s="14"/>
      <c r="B149" s="230"/>
      <c r="C149" s="231"/>
      <c r="D149" s="221" t="s">
        <v>149</v>
      </c>
      <c r="E149" s="232" t="s">
        <v>31</v>
      </c>
      <c r="F149" s="233" t="s">
        <v>729</v>
      </c>
      <c r="G149" s="231"/>
      <c r="H149" s="234">
        <v>39</v>
      </c>
      <c r="I149" s="235"/>
      <c r="J149" s="231"/>
      <c r="K149" s="231"/>
      <c r="L149" s="236"/>
      <c r="M149" s="237"/>
      <c r="N149" s="238"/>
      <c r="O149" s="238"/>
      <c r="P149" s="238"/>
      <c r="Q149" s="238"/>
      <c r="R149" s="238"/>
      <c r="S149" s="238"/>
      <c r="T149" s="239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40" t="s">
        <v>149</v>
      </c>
      <c r="AU149" s="240" t="s">
        <v>86</v>
      </c>
      <c r="AV149" s="14" t="s">
        <v>86</v>
      </c>
      <c r="AW149" s="14" t="s">
        <v>37</v>
      </c>
      <c r="AX149" s="14" t="s">
        <v>76</v>
      </c>
      <c r="AY149" s="240" t="s">
        <v>140</v>
      </c>
    </row>
    <row r="150" s="14" customFormat="1">
      <c r="A150" s="14"/>
      <c r="B150" s="230"/>
      <c r="C150" s="231"/>
      <c r="D150" s="221" t="s">
        <v>149</v>
      </c>
      <c r="E150" s="232" t="s">
        <v>31</v>
      </c>
      <c r="F150" s="233" t="s">
        <v>730</v>
      </c>
      <c r="G150" s="231"/>
      <c r="H150" s="234">
        <v>12.630000000000001</v>
      </c>
      <c r="I150" s="235"/>
      <c r="J150" s="231"/>
      <c r="K150" s="231"/>
      <c r="L150" s="236"/>
      <c r="M150" s="237"/>
      <c r="N150" s="238"/>
      <c r="O150" s="238"/>
      <c r="P150" s="238"/>
      <c r="Q150" s="238"/>
      <c r="R150" s="238"/>
      <c r="S150" s="238"/>
      <c r="T150" s="239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40" t="s">
        <v>149</v>
      </c>
      <c r="AU150" s="240" t="s">
        <v>86</v>
      </c>
      <c r="AV150" s="14" t="s">
        <v>86</v>
      </c>
      <c r="AW150" s="14" t="s">
        <v>37</v>
      </c>
      <c r="AX150" s="14" t="s">
        <v>76</v>
      </c>
      <c r="AY150" s="240" t="s">
        <v>140</v>
      </c>
    </row>
    <row r="151" s="14" customFormat="1">
      <c r="A151" s="14"/>
      <c r="B151" s="230"/>
      <c r="C151" s="231"/>
      <c r="D151" s="221" t="s">
        <v>149</v>
      </c>
      <c r="E151" s="232" t="s">
        <v>31</v>
      </c>
      <c r="F151" s="233" t="s">
        <v>731</v>
      </c>
      <c r="G151" s="231"/>
      <c r="H151" s="234">
        <v>29.039999999999999</v>
      </c>
      <c r="I151" s="235"/>
      <c r="J151" s="231"/>
      <c r="K151" s="231"/>
      <c r="L151" s="236"/>
      <c r="M151" s="237"/>
      <c r="N151" s="238"/>
      <c r="O151" s="238"/>
      <c r="P151" s="238"/>
      <c r="Q151" s="238"/>
      <c r="R151" s="238"/>
      <c r="S151" s="238"/>
      <c r="T151" s="239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40" t="s">
        <v>149</v>
      </c>
      <c r="AU151" s="240" t="s">
        <v>86</v>
      </c>
      <c r="AV151" s="14" t="s">
        <v>86</v>
      </c>
      <c r="AW151" s="14" t="s">
        <v>37</v>
      </c>
      <c r="AX151" s="14" t="s">
        <v>76</v>
      </c>
      <c r="AY151" s="240" t="s">
        <v>140</v>
      </c>
    </row>
    <row r="152" s="14" customFormat="1">
      <c r="A152" s="14"/>
      <c r="B152" s="230"/>
      <c r="C152" s="231"/>
      <c r="D152" s="221" t="s">
        <v>149</v>
      </c>
      <c r="E152" s="232" t="s">
        <v>31</v>
      </c>
      <c r="F152" s="233" t="s">
        <v>732</v>
      </c>
      <c r="G152" s="231"/>
      <c r="H152" s="234">
        <v>9.8699999999999992</v>
      </c>
      <c r="I152" s="235"/>
      <c r="J152" s="231"/>
      <c r="K152" s="231"/>
      <c r="L152" s="236"/>
      <c r="M152" s="237"/>
      <c r="N152" s="238"/>
      <c r="O152" s="238"/>
      <c r="P152" s="238"/>
      <c r="Q152" s="238"/>
      <c r="R152" s="238"/>
      <c r="S152" s="238"/>
      <c r="T152" s="239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40" t="s">
        <v>149</v>
      </c>
      <c r="AU152" s="240" t="s">
        <v>86</v>
      </c>
      <c r="AV152" s="14" t="s">
        <v>86</v>
      </c>
      <c r="AW152" s="14" t="s">
        <v>37</v>
      </c>
      <c r="AX152" s="14" t="s">
        <v>76</v>
      </c>
      <c r="AY152" s="240" t="s">
        <v>140</v>
      </c>
    </row>
    <row r="153" s="14" customFormat="1">
      <c r="A153" s="14"/>
      <c r="B153" s="230"/>
      <c r="C153" s="231"/>
      <c r="D153" s="221" t="s">
        <v>149</v>
      </c>
      <c r="E153" s="232" t="s">
        <v>31</v>
      </c>
      <c r="F153" s="233" t="s">
        <v>733</v>
      </c>
      <c r="G153" s="231"/>
      <c r="H153" s="234">
        <v>19.5</v>
      </c>
      <c r="I153" s="235"/>
      <c r="J153" s="231"/>
      <c r="K153" s="231"/>
      <c r="L153" s="236"/>
      <c r="M153" s="237"/>
      <c r="N153" s="238"/>
      <c r="O153" s="238"/>
      <c r="P153" s="238"/>
      <c r="Q153" s="238"/>
      <c r="R153" s="238"/>
      <c r="S153" s="238"/>
      <c r="T153" s="239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40" t="s">
        <v>149</v>
      </c>
      <c r="AU153" s="240" t="s">
        <v>86</v>
      </c>
      <c r="AV153" s="14" t="s">
        <v>86</v>
      </c>
      <c r="AW153" s="14" t="s">
        <v>37</v>
      </c>
      <c r="AX153" s="14" t="s">
        <v>76</v>
      </c>
      <c r="AY153" s="240" t="s">
        <v>140</v>
      </c>
    </row>
    <row r="154" s="14" customFormat="1">
      <c r="A154" s="14"/>
      <c r="B154" s="230"/>
      <c r="C154" s="231"/>
      <c r="D154" s="221" t="s">
        <v>149</v>
      </c>
      <c r="E154" s="232" t="s">
        <v>31</v>
      </c>
      <c r="F154" s="233" t="s">
        <v>734</v>
      </c>
      <c r="G154" s="231"/>
      <c r="H154" s="234">
        <v>1.375</v>
      </c>
      <c r="I154" s="235"/>
      <c r="J154" s="231"/>
      <c r="K154" s="231"/>
      <c r="L154" s="236"/>
      <c r="M154" s="237"/>
      <c r="N154" s="238"/>
      <c r="O154" s="238"/>
      <c r="P154" s="238"/>
      <c r="Q154" s="238"/>
      <c r="R154" s="238"/>
      <c r="S154" s="238"/>
      <c r="T154" s="239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40" t="s">
        <v>149</v>
      </c>
      <c r="AU154" s="240" t="s">
        <v>86</v>
      </c>
      <c r="AV154" s="14" t="s">
        <v>86</v>
      </c>
      <c r="AW154" s="14" t="s">
        <v>37</v>
      </c>
      <c r="AX154" s="14" t="s">
        <v>76</v>
      </c>
      <c r="AY154" s="240" t="s">
        <v>140</v>
      </c>
    </row>
    <row r="155" s="14" customFormat="1">
      <c r="A155" s="14"/>
      <c r="B155" s="230"/>
      <c r="C155" s="231"/>
      <c r="D155" s="221" t="s">
        <v>149</v>
      </c>
      <c r="E155" s="232" t="s">
        <v>31</v>
      </c>
      <c r="F155" s="233" t="s">
        <v>735</v>
      </c>
      <c r="G155" s="231"/>
      <c r="H155" s="234">
        <v>4.5</v>
      </c>
      <c r="I155" s="235"/>
      <c r="J155" s="231"/>
      <c r="K155" s="231"/>
      <c r="L155" s="236"/>
      <c r="M155" s="237"/>
      <c r="N155" s="238"/>
      <c r="O155" s="238"/>
      <c r="P155" s="238"/>
      <c r="Q155" s="238"/>
      <c r="R155" s="238"/>
      <c r="S155" s="238"/>
      <c r="T155" s="239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40" t="s">
        <v>149</v>
      </c>
      <c r="AU155" s="240" t="s">
        <v>86</v>
      </c>
      <c r="AV155" s="14" t="s">
        <v>86</v>
      </c>
      <c r="AW155" s="14" t="s">
        <v>37</v>
      </c>
      <c r="AX155" s="14" t="s">
        <v>76</v>
      </c>
      <c r="AY155" s="240" t="s">
        <v>140</v>
      </c>
    </row>
    <row r="156" s="14" customFormat="1">
      <c r="A156" s="14"/>
      <c r="B156" s="230"/>
      <c r="C156" s="231"/>
      <c r="D156" s="221" t="s">
        <v>149</v>
      </c>
      <c r="E156" s="232" t="s">
        <v>31</v>
      </c>
      <c r="F156" s="233" t="s">
        <v>736</v>
      </c>
      <c r="G156" s="231"/>
      <c r="H156" s="234">
        <v>3.25</v>
      </c>
      <c r="I156" s="235"/>
      <c r="J156" s="231"/>
      <c r="K156" s="231"/>
      <c r="L156" s="236"/>
      <c r="M156" s="237"/>
      <c r="N156" s="238"/>
      <c r="O156" s="238"/>
      <c r="P156" s="238"/>
      <c r="Q156" s="238"/>
      <c r="R156" s="238"/>
      <c r="S156" s="238"/>
      <c r="T156" s="239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40" t="s">
        <v>149</v>
      </c>
      <c r="AU156" s="240" t="s">
        <v>86</v>
      </c>
      <c r="AV156" s="14" t="s">
        <v>86</v>
      </c>
      <c r="AW156" s="14" t="s">
        <v>37</v>
      </c>
      <c r="AX156" s="14" t="s">
        <v>76</v>
      </c>
      <c r="AY156" s="240" t="s">
        <v>140</v>
      </c>
    </row>
    <row r="157" s="14" customFormat="1">
      <c r="A157" s="14"/>
      <c r="B157" s="230"/>
      <c r="C157" s="231"/>
      <c r="D157" s="221" t="s">
        <v>149</v>
      </c>
      <c r="E157" s="232" t="s">
        <v>31</v>
      </c>
      <c r="F157" s="233" t="s">
        <v>737</v>
      </c>
      <c r="G157" s="231"/>
      <c r="H157" s="234">
        <v>8.75</v>
      </c>
      <c r="I157" s="235"/>
      <c r="J157" s="231"/>
      <c r="K157" s="231"/>
      <c r="L157" s="236"/>
      <c r="M157" s="237"/>
      <c r="N157" s="238"/>
      <c r="O157" s="238"/>
      <c r="P157" s="238"/>
      <c r="Q157" s="238"/>
      <c r="R157" s="238"/>
      <c r="S157" s="238"/>
      <c r="T157" s="239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40" t="s">
        <v>149</v>
      </c>
      <c r="AU157" s="240" t="s">
        <v>86</v>
      </c>
      <c r="AV157" s="14" t="s">
        <v>86</v>
      </c>
      <c r="AW157" s="14" t="s">
        <v>37</v>
      </c>
      <c r="AX157" s="14" t="s">
        <v>76</v>
      </c>
      <c r="AY157" s="240" t="s">
        <v>140</v>
      </c>
    </row>
    <row r="158" s="14" customFormat="1">
      <c r="A158" s="14"/>
      <c r="B158" s="230"/>
      <c r="C158" s="231"/>
      <c r="D158" s="221" t="s">
        <v>149</v>
      </c>
      <c r="E158" s="232" t="s">
        <v>31</v>
      </c>
      <c r="F158" s="233" t="s">
        <v>738</v>
      </c>
      <c r="G158" s="231"/>
      <c r="H158" s="234">
        <v>17.75</v>
      </c>
      <c r="I158" s="235"/>
      <c r="J158" s="231"/>
      <c r="K158" s="231"/>
      <c r="L158" s="236"/>
      <c r="M158" s="237"/>
      <c r="N158" s="238"/>
      <c r="O158" s="238"/>
      <c r="P158" s="238"/>
      <c r="Q158" s="238"/>
      <c r="R158" s="238"/>
      <c r="S158" s="238"/>
      <c r="T158" s="239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40" t="s">
        <v>149</v>
      </c>
      <c r="AU158" s="240" t="s">
        <v>86</v>
      </c>
      <c r="AV158" s="14" t="s">
        <v>86</v>
      </c>
      <c r="AW158" s="14" t="s">
        <v>37</v>
      </c>
      <c r="AX158" s="14" t="s">
        <v>76</v>
      </c>
      <c r="AY158" s="240" t="s">
        <v>140</v>
      </c>
    </row>
    <row r="159" s="14" customFormat="1">
      <c r="A159" s="14"/>
      <c r="B159" s="230"/>
      <c r="C159" s="231"/>
      <c r="D159" s="221" t="s">
        <v>149</v>
      </c>
      <c r="E159" s="232" t="s">
        <v>31</v>
      </c>
      <c r="F159" s="233" t="s">
        <v>739</v>
      </c>
      <c r="G159" s="231"/>
      <c r="H159" s="234">
        <v>0.75</v>
      </c>
      <c r="I159" s="235"/>
      <c r="J159" s="231"/>
      <c r="K159" s="231"/>
      <c r="L159" s="236"/>
      <c r="M159" s="237"/>
      <c r="N159" s="238"/>
      <c r="O159" s="238"/>
      <c r="P159" s="238"/>
      <c r="Q159" s="238"/>
      <c r="R159" s="238"/>
      <c r="S159" s="238"/>
      <c r="T159" s="239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40" t="s">
        <v>149</v>
      </c>
      <c r="AU159" s="240" t="s">
        <v>86</v>
      </c>
      <c r="AV159" s="14" t="s">
        <v>86</v>
      </c>
      <c r="AW159" s="14" t="s">
        <v>37</v>
      </c>
      <c r="AX159" s="14" t="s">
        <v>76</v>
      </c>
      <c r="AY159" s="240" t="s">
        <v>140</v>
      </c>
    </row>
    <row r="160" s="14" customFormat="1">
      <c r="A160" s="14"/>
      <c r="B160" s="230"/>
      <c r="C160" s="231"/>
      <c r="D160" s="221" t="s">
        <v>149</v>
      </c>
      <c r="E160" s="232" t="s">
        <v>31</v>
      </c>
      <c r="F160" s="233" t="s">
        <v>740</v>
      </c>
      <c r="G160" s="231"/>
      <c r="H160" s="234">
        <v>2.75</v>
      </c>
      <c r="I160" s="235"/>
      <c r="J160" s="231"/>
      <c r="K160" s="231"/>
      <c r="L160" s="236"/>
      <c r="M160" s="237"/>
      <c r="N160" s="238"/>
      <c r="O160" s="238"/>
      <c r="P160" s="238"/>
      <c r="Q160" s="238"/>
      <c r="R160" s="238"/>
      <c r="S160" s="238"/>
      <c r="T160" s="239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40" t="s">
        <v>149</v>
      </c>
      <c r="AU160" s="240" t="s">
        <v>86</v>
      </c>
      <c r="AV160" s="14" t="s">
        <v>86</v>
      </c>
      <c r="AW160" s="14" t="s">
        <v>37</v>
      </c>
      <c r="AX160" s="14" t="s">
        <v>76</v>
      </c>
      <c r="AY160" s="240" t="s">
        <v>140</v>
      </c>
    </row>
    <row r="161" s="14" customFormat="1">
      <c r="A161" s="14"/>
      <c r="B161" s="230"/>
      <c r="C161" s="231"/>
      <c r="D161" s="221" t="s">
        <v>149</v>
      </c>
      <c r="E161" s="232" t="s">
        <v>31</v>
      </c>
      <c r="F161" s="233" t="s">
        <v>741</v>
      </c>
      <c r="G161" s="231"/>
      <c r="H161" s="234">
        <v>0.75</v>
      </c>
      <c r="I161" s="235"/>
      <c r="J161" s="231"/>
      <c r="K161" s="231"/>
      <c r="L161" s="236"/>
      <c r="M161" s="237"/>
      <c r="N161" s="238"/>
      <c r="O161" s="238"/>
      <c r="P161" s="238"/>
      <c r="Q161" s="238"/>
      <c r="R161" s="238"/>
      <c r="S161" s="238"/>
      <c r="T161" s="239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40" t="s">
        <v>149</v>
      </c>
      <c r="AU161" s="240" t="s">
        <v>86</v>
      </c>
      <c r="AV161" s="14" t="s">
        <v>86</v>
      </c>
      <c r="AW161" s="14" t="s">
        <v>37</v>
      </c>
      <c r="AX161" s="14" t="s">
        <v>76</v>
      </c>
      <c r="AY161" s="240" t="s">
        <v>140</v>
      </c>
    </row>
    <row r="162" s="14" customFormat="1">
      <c r="A162" s="14"/>
      <c r="B162" s="230"/>
      <c r="C162" s="231"/>
      <c r="D162" s="221" t="s">
        <v>149</v>
      </c>
      <c r="E162" s="232" t="s">
        <v>31</v>
      </c>
      <c r="F162" s="233" t="s">
        <v>742</v>
      </c>
      <c r="G162" s="231"/>
      <c r="H162" s="234">
        <v>7.25</v>
      </c>
      <c r="I162" s="235"/>
      <c r="J162" s="231"/>
      <c r="K162" s="231"/>
      <c r="L162" s="236"/>
      <c r="M162" s="237"/>
      <c r="N162" s="238"/>
      <c r="O162" s="238"/>
      <c r="P162" s="238"/>
      <c r="Q162" s="238"/>
      <c r="R162" s="238"/>
      <c r="S162" s="238"/>
      <c r="T162" s="239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40" t="s">
        <v>149</v>
      </c>
      <c r="AU162" s="240" t="s">
        <v>86</v>
      </c>
      <c r="AV162" s="14" t="s">
        <v>86</v>
      </c>
      <c r="AW162" s="14" t="s">
        <v>37</v>
      </c>
      <c r="AX162" s="14" t="s">
        <v>76</v>
      </c>
      <c r="AY162" s="240" t="s">
        <v>140</v>
      </c>
    </row>
    <row r="163" s="14" customFormat="1">
      <c r="A163" s="14"/>
      <c r="B163" s="230"/>
      <c r="C163" s="231"/>
      <c r="D163" s="221" t="s">
        <v>149</v>
      </c>
      <c r="E163" s="232" t="s">
        <v>31</v>
      </c>
      <c r="F163" s="233" t="s">
        <v>743</v>
      </c>
      <c r="G163" s="231"/>
      <c r="H163" s="234">
        <v>-151.74100000000001</v>
      </c>
      <c r="I163" s="235"/>
      <c r="J163" s="231"/>
      <c r="K163" s="231"/>
      <c r="L163" s="236"/>
      <c r="M163" s="237"/>
      <c r="N163" s="238"/>
      <c r="O163" s="238"/>
      <c r="P163" s="238"/>
      <c r="Q163" s="238"/>
      <c r="R163" s="238"/>
      <c r="S163" s="238"/>
      <c r="T163" s="239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40" t="s">
        <v>149</v>
      </c>
      <c r="AU163" s="240" t="s">
        <v>86</v>
      </c>
      <c r="AV163" s="14" t="s">
        <v>86</v>
      </c>
      <c r="AW163" s="14" t="s">
        <v>37</v>
      </c>
      <c r="AX163" s="14" t="s">
        <v>76</v>
      </c>
      <c r="AY163" s="240" t="s">
        <v>140</v>
      </c>
    </row>
    <row r="164" s="16" customFormat="1">
      <c r="A164" s="16"/>
      <c r="B164" s="252"/>
      <c r="C164" s="253"/>
      <c r="D164" s="221" t="s">
        <v>149</v>
      </c>
      <c r="E164" s="254" t="s">
        <v>31</v>
      </c>
      <c r="F164" s="255" t="s">
        <v>262</v>
      </c>
      <c r="G164" s="253"/>
      <c r="H164" s="256">
        <v>151.73999999999998</v>
      </c>
      <c r="I164" s="257"/>
      <c r="J164" s="253"/>
      <c r="K164" s="253"/>
      <c r="L164" s="258"/>
      <c r="M164" s="259"/>
      <c r="N164" s="260"/>
      <c r="O164" s="260"/>
      <c r="P164" s="260"/>
      <c r="Q164" s="260"/>
      <c r="R164" s="260"/>
      <c r="S164" s="260"/>
      <c r="T164" s="261"/>
      <c r="U164" s="16"/>
      <c r="V164" s="16"/>
      <c r="W164" s="16"/>
      <c r="X164" s="16"/>
      <c r="Y164" s="16"/>
      <c r="Z164" s="16"/>
      <c r="AA164" s="16"/>
      <c r="AB164" s="16"/>
      <c r="AC164" s="16"/>
      <c r="AD164" s="16"/>
      <c r="AE164" s="16"/>
      <c r="AT164" s="262" t="s">
        <v>149</v>
      </c>
      <c r="AU164" s="262" t="s">
        <v>86</v>
      </c>
      <c r="AV164" s="16" t="s">
        <v>263</v>
      </c>
      <c r="AW164" s="16" t="s">
        <v>37</v>
      </c>
      <c r="AX164" s="16" t="s">
        <v>76</v>
      </c>
      <c r="AY164" s="262" t="s">
        <v>140</v>
      </c>
    </row>
    <row r="165" s="13" customFormat="1">
      <c r="A165" s="13"/>
      <c r="B165" s="219"/>
      <c r="C165" s="220"/>
      <c r="D165" s="221" t="s">
        <v>149</v>
      </c>
      <c r="E165" s="222" t="s">
        <v>31</v>
      </c>
      <c r="F165" s="223" t="s">
        <v>744</v>
      </c>
      <c r="G165" s="220"/>
      <c r="H165" s="222" t="s">
        <v>31</v>
      </c>
      <c r="I165" s="224"/>
      <c r="J165" s="220"/>
      <c r="K165" s="220"/>
      <c r="L165" s="225"/>
      <c r="M165" s="226"/>
      <c r="N165" s="227"/>
      <c r="O165" s="227"/>
      <c r="P165" s="227"/>
      <c r="Q165" s="227"/>
      <c r="R165" s="227"/>
      <c r="S165" s="227"/>
      <c r="T165" s="228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29" t="s">
        <v>149</v>
      </c>
      <c r="AU165" s="229" t="s">
        <v>86</v>
      </c>
      <c r="AV165" s="13" t="s">
        <v>84</v>
      </c>
      <c r="AW165" s="13" t="s">
        <v>37</v>
      </c>
      <c r="AX165" s="13" t="s">
        <v>76</v>
      </c>
      <c r="AY165" s="229" t="s">
        <v>140</v>
      </c>
    </row>
    <row r="166" s="14" customFormat="1">
      <c r="A166" s="14"/>
      <c r="B166" s="230"/>
      <c r="C166" s="231"/>
      <c r="D166" s="221" t="s">
        <v>149</v>
      </c>
      <c r="E166" s="232" t="s">
        <v>31</v>
      </c>
      <c r="F166" s="233" t="s">
        <v>745</v>
      </c>
      <c r="G166" s="231"/>
      <c r="H166" s="234">
        <v>1539.0940000000001</v>
      </c>
      <c r="I166" s="235"/>
      <c r="J166" s="231"/>
      <c r="K166" s="231"/>
      <c r="L166" s="236"/>
      <c r="M166" s="237"/>
      <c r="N166" s="238"/>
      <c r="O166" s="238"/>
      <c r="P166" s="238"/>
      <c r="Q166" s="238"/>
      <c r="R166" s="238"/>
      <c r="S166" s="238"/>
      <c r="T166" s="239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40" t="s">
        <v>149</v>
      </c>
      <c r="AU166" s="240" t="s">
        <v>86</v>
      </c>
      <c r="AV166" s="14" t="s">
        <v>86</v>
      </c>
      <c r="AW166" s="14" t="s">
        <v>37</v>
      </c>
      <c r="AX166" s="14" t="s">
        <v>76</v>
      </c>
      <c r="AY166" s="240" t="s">
        <v>140</v>
      </c>
    </row>
    <row r="167" s="15" customFormat="1">
      <c r="A167" s="15"/>
      <c r="B167" s="241"/>
      <c r="C167" s="242"/>
      <c r="D167" s="221" t="s">
        <v>149</v>
      </c>
      <c r="E167" s="243" t="s">
        <v>31</v>
      </c>
      <c r="F167" s="244" t="s">
        <v>204</v>
      </c>
      <c r="G167" s="242"/>
      <c r="H167" s="245">
        <v>1690.8340000000001</v>
      </c>
      <c r="I167" s="246"/>
      <c r="J167" s="242"/>
      <c r="K167" s="242"/>
      <c r="L167" s="247"/>
      <c r="M167" s="248"/>
      <c r="N167" s="249"/>
      <c r="O167" s="249"/>
      <c r="P167" s="249"/>
      <c r="Q167" s="249"/>
      <c r="R167" s="249"/>
      <c r="S167" s="249"/>
      <c r="T167" s="250"/>
      <c r="U167" s="15"/>
      <c r="V167" s="15"/>
      <c r="W167" s="15"/>
      <c r="X167" s="15"/>
      <c r="Y167" s="15"/>
      <c r="Z167" s="15"/>
      <c r="AA167" s="15"/>
      <c r="AB167" s="15"/>
      <c r="AC167" s="15"/>
      <c r="AD167" s="15"/>
      <c r="AE167" s="15"/>
      <c r="AT167" s="251" t="s">
        <v>149</v>
      </c>
      <c r="AU167" s="251" t="s">
        <v>86</v>
      </c>
      <c r="AV167" s="15" t="s">
        <v>147</v>
      </c>
      <c r="AW167" s="15" t="s">
        <v>37</v>
      </c>
      <c r="AX167" s="15" t="s">
        <v>84</v>
      </c>
      <c r="AY167" s="251" t="s">
        <v>140</v>
      </c>
    </row>
    <row r="168" s="2" customFormat="1" ht="21.75" customHeight="1">
      <c r="A168" s="40"/>
      <c r="B168" s="41"/>
      <c r="C168" s="206" t="s">
        <v>263</v>
      </c>
      <c r="D168" s="206" t="s">
        <v>142</v>
      </c>
      <c r="E168" s="207" t="s">
        <v>269</v>
      </c>
      <c r="F168" s="208" t="s">
        <v>746</v>
      </c>
      <c r="G168" s="209" t="s">
        <v>145</v>
      </c>
      <c r="H168" s="210">
        <v>151.59100000000001</v>
      </c>
      <c r="I168" s="211"/>
      <c r="J168" s="212">
        <f>ROUND(I168*H168,2)</f>
        <v>0</v>
      </c>
      <c r="K168" s="208" t="s">
        <v>146</v>
      </c>
      <c r="L168" s="46"/>
      <c r="M168" s="213" t="s">
        <v>31</v>
      </c>
      <c r="N168" s="214" t="s">
        <v>47</v>
      </c>
      <c r="O168" s="86"/>
      <c r="P168" s="215">
        <f>O168*H168</f>
        <v>0</v>
      </c>
      <c r="Q168" s="215">
        <v>0</v>
      </c>
      <c r="R168" s="215">
        <f>Q168*H168</f>
        <v>0</v>
      </c>
      <c r="S168" s="215">
        <v>0</v>
      </c>
      <c r="T168" s="216">
        <f>S168*H168</f>
        <v>0</v>
      </c>
      <c r="U168" s="40"/>
      <c r="V168" s="40"/>
      <c r="W168" s="40"/>
      <c r="X168" s="40"/>
      <c r="Y168" s="40"/>
      <c r="Z168" s="40"/>
      <c r="AA168" s="40"/>
      <c r="AB168" s="40"/>
      <c r="AC168" s="40"/>
      <c r="AD168" s="40"/>
      <c r="AE168" s="40"/>
      <c r="AR168" s="217" t="s">
        <v>147</v>
      </c>
      <c r="AT168" s="217" t="s">
        <v>142</v>
      </c>
      <c r="AU168" s="217" t="s">
        <v>86</v>
      </c>
      <c r="AY168" s="19" t="s">
        <v>140</v>
      </c>
      <c r="BE168" s="218">
        <f>IF(N168="základní",J168,0)</f>
        <v>0</v>
      </c>
      <c r="BF168" s="218">
        <f>IF(N168="snížená",J168,0)</f>
        <v>0</v>
      </c>
      <c r="BG168" s="218">
        <f>IF(N168="zákl. přenesená",J168,0)</f>
        <v>0</v>
      </c>
      <c r="BH168" s="218">
        <f>IF(N168="sníž. přenesená",J168,0)</f>
        <v>0</v>
      </c>
      <c r="BI168" s="218">
        <f>IF(N168="nulová",J168,0)</f>
        <v>0</v>
      </c>
      <c r="BJ168" s="19" t="s">
        <v>84</v>
      </c>
      <c r="BK168" s="218">
        <f>ROUND(I168*H168,2)</f>
        <v>0</v>
      </c>
      <c r="BL168" s="19" t="s">
        <v>147</v>
      </c>
      <c r="BM168" s="217" t="s">
        <v>747</v>
      </c>
    </row>
    <row r="169" s="14" customFormat="1">
      <c r="A169" s="14"/>
      <c r="B169" s="230"/>
      <c r="C169" s="231"/>
      <c r="D169" s="221" t="s">
        <v>149</v>
      </c>
      <c r="E169" s="232" t="s">
        <v>31</v>
      </c>
      <c r="F169" s="233" t="s">
        <v>748</v>
      </c>
      <c r="G169" s="231"/>
      <c r="H169" s="234">
        <v>151.59100000000001</v>
      </c>
      <c r="I169" s="235"/>
      <c r="J169" s="231"/>
      <c r="K169" s="231"/>
      <c r="L169" s="236"/>
      <c r="M169" s="237"/>
      <c r="N169" s="238"/>
      <c r="O169" s="238"/>
      <c r="P169" s="238"/>
      <c r="Q169" s="238"/>
      <c r="R169" s="238"/>
      <c r="S169" s="238"/>
      <c r="T169" s="239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40" t="s">
        <v>149</v>
      </c>
      <c r="AU169" s="240" t="s">
        <v>86</v>
      </c>
      <c r="AV169" s="14" t="s">
        <v>86</v>
      </c>
      <c r="AW169" s="14" t="s">
        <v>37</v>
      </c>
      <c r="AX169" s="14" t="s">
        <v>84</v>
      </c>
      <c r="AY169" s="240" t="s">
        <v>140</v>
      </c>
    </row>
    <row r="170" s="2" customFormat="1">
      <c r="A170" s="40"/>
      <c r="B170" s="41"/>
      <c r="C170" s="206" t="s">
        <v>147</v>
      </c>
      <c r="D170" s="206" t="s">
        <v>142</v>
      </c>
      <c r="E170" s="207" t="s">
        <v>273</v>
      </c>
      <c r="F170" s="208" t="s">
        <v>274</v>
      </c>
      <c r="G170" s="209" t="s">
        <v>145</v>
      </c>
      <c r="H170" s="210">
        <v>0.20100000000000001</v>
      </c>
      <c r="I170" s="211"/>
      <c r="J170" s="212">
        <f>ROUND(I170*H170,2)</f>
        <v>0</v>
      </c>
      <c r="K170" s="208" t="s">
        <v>146</v>
      </c>
      <c r="L170" s="46"/>
      <c r="M170" s="213" t="s">
        <v>31</v>
      </c>
      <c r="N170" s="214" t="s">
        <v>47</v>
      </c>
      <c r="O170" s="86"/>
      <c r="P170" s="215">
        <f>O170*H170</f>
        <v>0</v>
      </c>
      <c r="Q170" s="215">
        <v>0</v>
      </c>
      <c r="R170" s="215">
        <f>Q170*H170</f>
        <v>0</v>
      </c>
      <c r="S170" s="215">
        <v>0</v>
      </c>
      <c r="T170" s="216">
        <f>S170*H170</f>
        <v>0</v>
      </c>
      <c r="U170" s="40"/>
      <c r="V170" s="40"/>
      <c r="W170" s="40"/>
      <c r="X170" s="40"/>
      <c r="Y170" s="40"/>
      <c r="Z170" s="40"/>
      <c r="AA170" s="40"/>
      <c r="AB170" s="40"/>
      <c r="AC170" s="40"/>
      <c r="AD170" s="40"/>
      <c r="AE170" s="40"/>
      <c r="AR170" s="217" t="s">
        <v>147</v>
      </c>
      <c r="AT170" s="217" t="s">
        <v>142</v>
      </c>
      <c r="AU170" s="217" t="s">
        <v>86</v>
      </c>
      <c r="AY170" s="19" t="s">
        <v>140</v>
      </c>
      <c r="BE170" s="218">
        <f>IF(N170="základní",J170,0)</f>
        <v>0</v>
      </c>
      <c r="BF170" s="218">
        <f>IF(N170="snížená",J170,0)</f>
        <v>0</v>
      </c>
      <c r="BG170" s="218">
        <f>IF(N170="zákl. přenesená",J170,0)</f>
        <v>0</v>
      </c>
      <c r="BH170" s="218">
        <f>IF(N170="sníž. přenesená",J170,0)</f>
        <v>0</v>
      </c>
      <c r="BI170" s="218">
        <f>IF(N170="nulová",J170,0)</f>
        <v>0</v>
      </c>
      <c r="BJ170" s="19" t="s">
        <v>84</v>
      </c>
      <c r="BK170" s="218">
        <f>ROUND(I170*H170,2)</f>
        <v>0</v>
      </c>
      <c r="BL170" s="19" t="s">
        <v>147</v>
      </c>
      <c r="BM170" s="217" t="s">
        <v>749</v>
      </c>
    </row>
    <row r="171" s="13" customFormat="1">
      <c r="A171" s="13"/>
      <c r="B171" s="219"/>
      <c r="C171" s="220"/>
      <c r="D171" s="221" t="s">
        <v>149</v>
      </c>
      <c r="E171" s="222" t="s">
        <v>31</v>
      </c>
      <c r="F171" s="223" t="s">
        <v>276</v>
      </c>
      <c r="G171" s="220"/>
      <c r="H171" s="222" t="s">
        <v>31</v>
      </c>
      <c r="I171" s="224"/>
      <c r="J171" s="220"/>
      <c r="K171" s="220"/>
      <c r="L171" s="225"/>
      <c r="M171" s="226"/>
      <c r="N171" s="227"/>
      <c r="O171" s="227"/>
      <c r="P171" s="227"/>
      <c r="Q171" s="227"/>
      <c r="R171" s="227"/>
      <c r="S171" s="227"/>
      <c r="T171" s="228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29" t="s">
        <v>149</v>
      </c>
      <c r="AU171" s="229" t="s">
        <v>86</v>
      </c>
      <c r="AV171" s="13" t="s">
        <v>84</v>
      </c>
      <c r="AW171" s="13" t="s">
        <v>37</v>
      </c>
      <c r="AX171" s="13" t="s">
        <v>76</v>
      </c>
      <c r="AY171" s="229" t="s">
        <v>140</v>
      </c>
    </row>
    <row r="172" s="14" customFormat="1">
      <c r="A172" s="14"/>
      <c r="B172" s="230"/>
      <c r="C172" s="231"/>
      <c r="D172" s="221" t="s">
        <v>149</v>
      </c>
      <c r="E172" s="232" t="s">
        <v>31</v>
      </c>
      <c r="F172" s="233" t="s">
        <v>277</v>
      </c>
      <c r="G172" s="231"/>
      <c r="H172" s="234">
        <v>0.20100000000000001</v>
      </c>
      <c r="I172" s="235"/>
      <c r="J172" s="231"/>
      <c r="K172" s="231"/>
      <c r="L172" s="236"/>
      <c r="M172" s="237"/>
      <c r="N172" s="238"/>
      <c r="O172" s="238"/>
      <c r="P172" s="238"/>
      <c r="Q172" s="238"/>
      <c r="R172" s="238"/>
      <c r="S172" s="238"/>
      <c r="T172" s="239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40" t="s">
        <v>149</v>
      </c>
      <c r="AU172" s="240" t="s">
        <v>86</v>
      </c>
      <c r="AV172" s="14" t="s">
        <v>86</v>
      </c>
      <c r="AW172" s="14" t="s">
        <v>37</v>
      </c>
      <c r="AX172" s="14" t="s">
        <v>84</v>
      </c>
      <c r="AY172" s="240" t="s">
        <v>140</v>
      </c>
    </row>
    <row r="173" s="2" customFormat="1">
      <c r="A173" s="40"/>
      <c r="B173" s="41"/>
      <c r="C173" s="206" t="s">
        <v>278</v>
      </c>
      <c r="D173" s="206" t="s">
        <v>142</v>
      </c>
      <c r="E173" s="207" t="s">
        <v>279</v>
      </c>
      <c r="F173" s="208" t="s">
        <v>280</v>
      </c>
      <c r="G173" s="209" t="s">
        <v>145</v>
      </c>
      <c r="H173" s="210">
        <v>0.10100000000000001</v>
      </c>
      <c r="I173" s="211"/>
      <c r="J173" s="212">
        <f>ROUND(I173*H173,2)</f>
        <v>0</v>
      </c>
      <c r="K173" s="208" t="s">
        <v>146</v>
      </c>
      <c r="L173" s="46"/>
      <c r="M173" s="213" t="s">
        <v>31</v>
      </c>
      <c r="N173" s="214" t="s">
        <v>47</v>
      </c>
      <c r="O173" s="86"/>
      <c r="P173" s="215">
        <f>O173*H173</f>
        <v>0</v>
      </c>
      <c r="Q173" s="215">
        <v>0</v>
      </c>
      <c r="R173" s="215">
        <f>Q173*H173</f>
        <v>0</v>
      </c>
      <c r="S173" s="215">
        <v>0</v>
      </c>
      <c r="T173" s="216">
        <f>S173*H173</f>
        <v>0</v>
      </c>
      <c r="U173" s="40"/>
      <c r="V173" s="40"/>
      <c r="W173" s="40"/>
      <c r="X173" s="40"/>
      <c r="Y173" s="40"/>
      <c r="Z173" s="40"/>
      <c r="AA173" s="40"/>
      <c r="AB173" s="40"/>
      <c r="AC173" s="40"/>
      <c r="AD173" s="40"/>
      <c r="AE173" s="40"/>
      <c r="AR173" s="217" t="s">
        <v>147</v>
      </c>
      <c r="AT173" s="217" t="s">
        <v>142</v>
      </c>
      <c r="AU173" s="217" t="s">
        <v>86</v>
      </c>
      <c r="AY173" s="19" t="s">
        <v>140</v>
      </c>
      <c r="BE173" s="218">
        <f>IF(N173="základní",J173,0)</f>
        <v>0</v>
      </c>
      <c r="BF173" s="218">
        <f>IF(N173="snížená",J173,0)</f>
        <v>0</v>
      </c>
      <c r="BG173" s="218">
        <f>IF(N173="zákl. přenesená",J173,0)</f>
        <v>0</v>
      </c>
      <c r="BH173" s="218">
        <f>IF(N173="sníž. přenesená",J173,0)</f>
        <v>0</v>
      </c>
      <c r="BI173" s="218">
        <f>IF(N173="nulová",J173,0)</f>
        <v>0</v>
      </c>
      <c r="BJ173" s="19" t="s">
        <v>84</v>
      </c>
      <c r="BK173" s="218">
        <f>ROUND(I173*H173,2)</f>
        <v>0</v>
      </c>
      <c r="BL173" s="19" t="s">
        <v>147</v>
      </c>
      <c r="BM173" s="217" t="s">
        <v>750</v>
      </c>
    </row>
    <row r="174" s="14" customFormat="1">
      <c r="A174" s="14"/>
      <c r="B174" s="230"/>
      <c r="C174" s="231"/>
      <c r="D174" s="221" t="s">
        <v>149</v>
      </c>
      <c r="E174" s="232" t="s">
        <v>31</v>
      </c>
      <c r="F174" s="233" t="s">
        <v>282</v>
      </c>
      <c r="G174" s="231"/>
      <c r="H174" s="234">
        <v>0.10100000000000001</v>
      </c>
      <c r="I174" s="235"/>
      <c r="J174" s="231"/>
      <c r="K174" s="231"/>
      <c r="L174" s="236"/>
      <c r="M174" s="237"/>
      <c r="N174" s="238"/>
      <c r="O174" s="238"/>
      <c r="P174" s="238"/>
      <c r="Q174" s="238"/>
      <c r="R174" s="238"/>
      <c r="S174" s="238"/>
      <c r="T174" s="239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40" t="s">
        <v>149</v>
      </c>
      <c r="AU174" s="240" t="s">
        <v>86</v>
      </c>
      <c r="AV174" s="14" t="s">
        <v>86</v>
      </c>
      <c r="AW174" s="14" t="s">
        <v>37</v>
      </c>
      <c r="AX174" s="14" t="s">
        <v>84</v>
      </c>
      <c r="AY174" s="240" t="s">
        <v>140</v>
      </c>
    </row>
    <row r="175" s="2" customFormat="1">
      <c r="A175" s="40"/>
      <c r="B175" s="41"/>
      <c r="C175" s="206" t="s">
        <v>283</v>
      </c>
      <c r="D175" s="206" t="s">
        <v>142</v>
      </c>
      <c r="E175" s="207" t="s">
        <v>751</v>
      </c>
      <c r="F175" s="208" t="s">
        <v>752</v>
      </c>
      <c r="G175" s="209" t="s">
        <v>145</v>
      </c>
      <c r="H175" s="210">
        <v>39.240000000000002</v>
      </c>
      <c r="I175" s="211"/>
      <c r="J175" s="212">
        <f>ROUND(I175*H175,2)</f>
        <v>0</v>
      </c>
      <c r="K175" s="208" t="s">
        <v>146</v>
      </c>
      <c r="L175" s="46"/>
      <c r="M175" s="213" t="s">
        <v>31</v>
      </c>
      <c r="N175" s="214" t="s">
        <v>47</v>
      </c>
      <c r="O175" s="86"/>
      <c r="P175" s="215">
        <f>O175*H175</f>
        <v>0</v>
      </c>
      <c r="Q175" s="215">
        <v>0</v>
      </c>
      <c r="R175" s="215">
        <f>Q175*H175</f>
        <v>0</v>
      </c>
      <c r="S175" s="215">
        <v>0</v>
      </c>
      <c r="T175" s="216">
        <f>S175*H175</f>
        <v>0</v>
      </c>
      <c r="U175" s="40"/>
      <c r="V175" s="40"/>
      <c r="W175" s="40"/>
      <c r="X175" s="40"/>
      <c r="Y175" s="40"/>
      <c r="Z175" s="40"/>
      <c r="AA175" s="40"/>
      <c r="AB175" s="40"/>
      <c r="AC175" s="40"/>
      <c r="AD175" s="40"/>
      <c r="AE175" s="40"/>
      <c r="AR175" s="217" t="s">
        <v>147</v>
      </c>
      <c r="AT175" s="217" t="s">
        <v>142</v>
      </c>
      <c r="AU175" s="217" t="s">
        <v>86</v>
      </c>
      <c r="AY175" s="19" t="s">
        <v>140</v>
      </c>
      <c r="BE175" s="218">
        <f>IF(N175="základní",J175,0)</f>
        <v>0</v>
      </c>
      <c r="BF175" s="218">
        <f>IF(N175="snížená",J175,0)</f>
        <v>0</v>
      </c>
      <c r="BG175" s="218">
        <f>IF(N175="zákl. přenesená",J175,0)</f>
        <v>0</v>
      </c>
      <c r="BH175" s="218">
        <f>IF(N175="sníž. přenesená",J175,0)</f>
        <v>0</v>
      </c>
      <c r="BI175" s="218">
        <f>IF(N175="nulová",J175,0)</f>
        <v>0</v>
      </c>
      <c r="BJ175" s="19" t="s">
        <v>84</v>
      </c>
      <c r="BK175" s="218">
        <f>ROUND(I175*H175,2)</f>
        <v>0</v>
      </c>
      <c r="BL175" s="19" t="s">
        <v>147</v>
      </c>
      <c r="BM175" s="217" t="s">
        <v>753</v>
      </c>
    </row>
    <row r="176" s="13" customFormat="1">
      <c r="A176" s="13"/>
      <c r="B176" s="219"/>
      <c r="C176" s="220"/>
      <c r="D176" s="221" t="s">
        <v>149</v>
      </c>
      <c r="E176" s="222" t="s">
        <v>31</v>
      </c>
      <c r="F176" s="223" t="s">
        <v>754</v>
      </c>
      <c r="G176" s="220"/>
      <c r="H176" s="222" t="s">
        <v>31</v>
      </c>
      <c r="I176" s="224"/>
      <c r="J176" s="220"/>
      <c r="K176" s="220"/>
      <c r="L176" s="225"/>
      <c r="M176" s="226"/>
      <c r="N176" s="227"/>
      <c r="O176" s="227"/>
      <c r="P176" s="227"/>
      <c r="Q176" s="227"/>
      <c r="R176" s="227"/>
      <c r="S176" s="227"/>
      <c r="T176" s="228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29" t="s">
        <v>149</v>
      </c>
      <c r="AU176" s="229" t="s">
        <v>86</v>
      </c>
      <c r="AV176" s="13" t="s">
        <v>84</v>
      </c>
      <c r="AW176" s="13" t="s">
        <v>37</v>
      </c>
      <c r="AX176" s="13" t="s">
        <v>76</v>
      </c>
      <c r="AY176" s="229" t="s">
        <v>140</v>
      </c>
    </row>
    <row r="177" s="14" customFormat="1">
      <c r="A177" s="14"/>
      <c r="B177" s="230"/>
      <c r="C177" s="231"/>
      <c r="D177" s="221" t="s">
        <v>149</v>
      </c>
      <c r="E177" s="232" t="s">
        <v>31</v>
      </c>
      <c r="F177" s="233" t="s">
        <v>755</v>
      </c>
      <c r="G177" s="231"/>
      <c r="H177" s="234">
        <v>0.71999999999999997</v>
      </c>
      <c r="I177" s="235"/>
      <c r="J177" s="231"/>
      <c r="K177" s="231"/>
      <c r="L177" s="236"/>
      <c r="M177" s="237"/>
      <c r="N177" s="238"/>
      <c r="O177" s="238"/>
      <c r="P177" s="238"/>
      <c r="Q177" s="238"/>
      <c r="R177" s="238"/>
      <c r="S177" s="238"/>
      <c r="T177" s="239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40" t="s">
        <v>149</v>
      </c>
      <c r="AU177" s="240" t="s">
        <v>86</v>
      </c>
      <c r="AV177" s="14" t="s">
        <v>86</v>
      </c>
      <c r="AW177" s="14" t="s">
        <v>37</v>
      </c>
      <c r="AX177" s="14" t="s">
        <v>76</v>
      </c>
      <c r="AY177" s="240" t="s">
        <v>140</v>
      </c>
    </row>
    <row r="178" s="14" customFormat="1">
      <c r="A178" s="14"/>
      <c r="B178" s="230"/>
      <c r="C178" s="231"/>
      <c r="D178" s="221" t="s">
        <v>149</v>
      </c>
      <c r="E178" s="232" t="s">
        <v>31</v>
      </c>
      <c r="F178" s="233" t="s">
        <v>756</v>
      </c>
      <c r="G178" s="231"/>
      <c r="H178" s="234">
        <v>0.98999999999999999</v>
      </c>
      <c r="I178" s="235"/>
      <c r="J178" s="231"/>
      <c r="K178" s="231"/>
      <c r="L178" s="236"/>
      <c r="M178" s="237"/>
      <c r="N178" s="238"/>
      <c r="O178" s="238"/>
      <c r="P178" s="238"/>
      <c r="Q178" s="238"/>
      <c r="R178" s="238"/>
      <c r="S178" s="238"/>
      <c r="T178" s="239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40" t="s">
        <v>149</v>
      </c>
      <c r="AU178" s="240" t="s">
        <v>86</v>
      </c>
      <c r="AV178" s="14" t="s">
        <v>86</v>
      </c>
      <c r="AW178" s="14" t="s">
        <v>37</v>
      </c>
      <c r="AX178" s="14" t="s">
        <v>76</v>
      </c>
      <c r="AY178" s="240" t="s">
        <v>140</v>
      </c>
    </row>
    <row r="179" s="14" customFormat="1">
      <c r="A179" s="14"/>
      <c r="B179" s="230"/>
      <c r="C179" s="231"/>
      <c r="D179" s="221" t="s">
        <v>149</v>
      </c>
      <c r="E179" s="232" t="s">
        <v>31</v>
      </c>
      <c r="F179" s="233" t="s">
        <v>757</v>
      </c>
      <c r="G179" s="231"/>
      <c r="H179" s="234">
        <v>0.98999999999999999</v>
      </c>
      <c r="I179" s="235"/>
      <c r="J179" s="231"/>
      <c r="K179" s="231"/>
      <c r="L179" s="236"/>
      <c r="M179" s="237"/>
      <c r="N179" s="238"/>
      <c r="O179" s="238"/>
      <c r="P179" s="238"/>
      <c r="Q179" s="238"/>
      <c r="R179" s="238"/>
      <c r="S179" s="238"/>
      <c r="T179" s="239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40" t="s">
        <v>149</v>
      </c>
      <c r="AU179" s="240" t="s">
        <v>86</v>
      </c>
      <c r="AV179" s="14" t="s">
        <v>86</v>
      </c>
      <c r="AW179" s="14" t="s">
        <v>37</v>
      </c>
      <c r="AX179" s="14" t="s">
        <v>76</v>
      </c>
      <c r="AY179" s="240" t="s">
        <v>140</v>
      </c>
    </row>
    <row r="180" s="14" customFormat="1">
      <c r="A180" s="14"/>
      <c r="B180" s="230"/>
      <c r="C180" s="231"/>
      <c r="D180" s="221" t="s">
        <v>149</v>
      </c>
      <c r="E180" s="232" t="s">
        <v>31</v>
      </c>
      <c r="F180" s="233" t="s">
        <v>758</v>
      </c>
      <c r="G180" s="231"/>
      <c r="H180" s="234">
        <v>9.1799999999999997</v>
      </c>
      <c r="I180" s="235"/>
      <c r="J180" s="231"/>
      <c r="K180" s="231"/>
      <c r="L180" s="236"/>
      <c r="M180" s="237"/>
      <c r="N180" s="238"/>
      <c r="O180" s="238"/>
      <c r="P180" s="238"/>
      <c r="Q180" s="238"/>
      <c r="R180" s="238"/>
      <c r="S180" s="238"/>
      <c r="T180" s="239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40" t="s">
        <v>149</v>
      </c>
      <c r="AU180" s="240" t="s">
        <v>86</v>
      </c>
      <c r="AV180" s="14" t="s">
        <v>86</v>
      </c>
      <c r="AW180" s="14" t="s">
        <v>37</v>
      </c>
      <c r="AX180" s="14" t="s">
        <v>76</v>
      </c>
      <c r="AY180" s="240" t="s">
        <v>140</v>
      </c>
    </row>
    <row r="181" s="14" customFormat="1">
      <c r="A181" s="14"/>
      <c r="B181" s="230"/>
      <c r="C181" s="231"/>
      <c r="D181" s="221" t="s">
        <v>149</v>
      </c>
      <c r="E181" s="232" t="s">
        <v>31</v>
      </c>
      <c r="F181" s="233" t="s">
        <v>759</v>
      </c>
      <c r="G181" s="231"/>
      <c r="H181" s="234">
        <v>27.359999999999999</v>
      </c>
      <c r="I181" s="235"/>
      <c r="J181" s="231"/>
      <c r="K181" s="231"/>
      <c r="L181" s="236"/>
      <c r="M181" s="237"/>
      <c r="N181" s="238"/>
      <c r="O181" s="238"/>
      <c r="P181" s="238"/>
      <c r="Q181" s="238"/>
      <c r="R181" s="238"/>
      <c r="S181" s="238"/>
      <c r="T181" s="239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40" t="s">
        <v>149</v>
      </c>
      <c r="AU181" s="240" t="s">
        <v>86</v>
      </c>
      <c r="AV181" s="14" t="s">
        <v>86</v>
      </c>
      <c r="AW181" s="14" t="s">
        <v>37</v>
      </c>
      <c r="AX181" s="14" t="s">
        <v>76</v>
      </c>
      <c r="AY181" s="240" t="s">
        <v>140</v>
      </c>
    </row>
    <row r="182" s="15" customFormat="1">
      <c r="A182" s="15"/>
      <c r="B182" s="241"/>
      <c r="C182" s="242"/>
      <c r="D182" s="221" t="s">
        <v>149</v>
      </c>
      <c r="E182" s="243" t="s">
        <v>31</v>
      </c>
      <c r="F182" s="244" t="s">
        <v>204</v>
      </c>
      <c r="G182" s="242"/>
      <c r="H182" s="245">
        <v>39.239999999999995</v>
      </c>
      <c r="I182" s="246"/>
      <c r="J182" s="242"/>
      <c r="K182" s="242"/>
      <c r="L182" s="247"/>
      <c r="M182" s="248"/>
      <c r="N182" s="249"/>
      <c r="O182" s="249"/>
      <c r="P182" s="249"/>
      <c r="Q182" s="249"/>
      <c r="R182" s="249"/>
      <c r="S182" s="249"/>
      <c r="T182" s="250"/>
      <c r="U182" s="15"/>
      <c r="V182" s="15"/>
      <c r="W182" s="15"/>
      <c r="X182" s="15"/>
      <c r="Y182" s="15"/>
      <c r="Z182" s="15"/>
      <c r="AA182" s="15"/>
      <c r="AB182" s="15"/>
      <c r="AC182" s="15"/>
      <c r="AD182" s="15"/>
      <c r="AE182" s="15"/>
      <c r="AT182" s="251" t="s">
        <v>149</v>
      </c>
      <c r="AU182" s="251" t="s">
        <v>86</v>
      </c>
      <c r="AV182" s="15" t="s">
        <v>147</v>
      </c>
      <c r="AW182" s="15" t="s">
        <v>37</v>
      </c>
      <c r="AX182" s="15" t="s">
        <v>84</v>
      </c>
      <c r="AY182" s="251" t="s">
        <v>140</v>
      </c>
    </row>
    <row r="183" s="2" customFormat="1">
      <c r="A183" s="40"/>
      <c r="B183" s="41"/>
      <c r="C183" s="206" t="s">
        <v>293</v>
      </c>
      <c r="D183" s="206" t="s">
        <v>142</v>
      </c>
      <c r="E183" s="207" t="s">
        <v>303</v>
      </c>
      <c r="F183" s="208" t="s">
        <v>304</v>
      </c>
      <c r="G183" s="209" t="s">
        <v>145</v>
      </c>
      <c r="H183" s="210">
        <v>139.93000000000001</v>
      </c>
      <c r="I183" s="211"/>
      <c r="J183" s="212">
        <f>ROUND(I183*H183,2)</f>
        <v>0</v>
      </c>
      <c r="K183" s="208" t="s">
        <v>146</v>
      </c>
      <c r="L183" s="46"/>
      <c r="M183" s="213" t="s">
        <v>31</v>
      </c>
      <c r="N183" s="214" t="s">
        <v>47</v>
      </c>
      <c r="O183" s="86"/>
      <c r="P183" s="215">
        <f>O183*H183</f>
        <v>0</v>
      </c>
      <c r="Q183" s="215">
        <v>0</v>
      </c>
      <c r="R183" s="215">
        <f>Q183*H183</f>
        <v>0</v>
      </c>
      <c r="S183" s="215">
        <v>0</v>
      </c>
      <c r="T183" s="216">
        <f>S183*H183</f>
        <v>0</v>
      </c>
      <c r="U183" s="40"/>
      <c r="V183" s="40"/>
      <c r="W183" s="40"/>
      <c r="X183" s="40"/>
      <c r="Y183" s="40"/>
      <c r="Z183" s="40"/>
      <c r="AA183" s="40"/>
      <c r="AB183" s="40"/>
      <c r="AC183" s="40"/>
      <c r="AD183" s="40"/>
      <c r="AE183" s="40"/>
      <c r="AR183" s="217" t="s">
        <v>147</v>
      </c>
      <c r="AT183" s="217" t="s">
        <v>142</v>
      </c>
      <c r="AU183" s="217" t="s">
        <v>86</v>
      </c>
      <c r="AY183" s="19" t="s">
        <v>140</v>
      </c>
      <c r="BE183" s="218">
        <f>IF(N183="základní",J183,0)</f>
        <v>0</v>
      </c>
      <c r="BF183" s="218">
        <f>IF(N183="snížená",J183,0)</f>
        <v>0</v>
      </c>
      <c r="BG183" s="218">
        <f>IF(N183="zákl. přenesená",J183,0)</f>
        <v>0</v>
      </c>
      <c r="BH183" s="218">
        <f>IF(N183="sníž. přenesená",J183,0)</f>
        <v>0</v>
      </c>
      <c r="BI183" s="218">
        <f>IF(N183="nulová",J183,0)</f>
        <v>0</v>
      </c>
      <c r="BJ183" s="19" t="s">
        <v>84</v>
      </c>
      <c r="BK183" s="218">
        <f>ROUND(I183*H183,2)</f>
        <v>0</v>
      </c>
      <c r="BL183" s="19" t="s">
        <v>147</v>
      </c>
      <c r="BM183" s="217" t="s">
        <v>760</v>
      </c>
    </row>
    <row r="184" s="14" customFormat="1">
      <c r="A184" s="14"/>
      <c r="B184" s="230"/>
      <c r="C184" s="231"/>
      <c r="D184" s="221" t="s">
        <v>149</v>
      </c>
      <c r="E184" s="232" t="s">
        <v>31</v>
      </c>
      <c r="F184" s="233" t="s">
        <v>761</v>
      </c>
      <c r="G184" s="231"/>
      <c r="H184" s="234">
        <v>139.93000000000001</v>
      </c>
      <c r="I184" s="235"/>
      <c r="J184" s="231"/>
      <c r="K184" s="231"/>
      <c r="L184" s="236"/>
      <c r="M184" s="237"/>
      <c r="N184" s="238"/>
      <c r="O184" s="238"/>
      <c r="P184" s="238"/>
      <c r="Q184" s="238"/>
      <c r="R184" s="238"/>
      <c r="S184" s="238"/>
      <c r="T184" s="239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40" t="s">
        <v>149</v>
      </c>
      <c r="AU184" s="240" t="s">
        <v>86</v>
      </c>
      <c r="AV184" s="14" t="s">
        <v>86</v>
      </c>
      <c r="AW184" s="14" t="s">
        <v>37</v>
      </c>
      <c r="AX184" s="14" t="s">
        <v>84</v>
      </c>
      <c r="AY184" s="240" t="s">
        <v>140</v>
      </c>
    </row>
    <row r="185" s="2" customFormat="1">
      <c r="A185" s="40"/>
      <c r="B185" s="41"/>
      <c r="C185" s="206" t="s">
        <v>297</v>
      </c>
      <c r="D185" s="206" t="s">
        <v>142</v>
      </c>
      <c r="E185" s="207" t="s">
        <v>308</v>
      </c>
      <c r="F185" s="208" t="s">
        <v>309</v>
      </c>
      <c r="G185" s="209" t="s">
        <v>145</v>
      </c>
      <c r="H185" s="210">
        <v>2089.6030000000001</v>
      </c>
      <c r="I185" s="211"/>
      <c r="J185" s="212">
        <f>ROUND(I185*H185,2)</f>
        <v>0</v>
      </c>
      <c r="K185" s="208" t="s">
        <v>146</v>
      </c>
      <c r="L185" s="46"/>
      <c r="M185" s="213" t="s">
        <v>31</v>
      </c>
      <c r="N185" s="214" t="s">
        <v>47</v>
      </c>
      <c r="O185" s="86"/>
      <c r="P185" s="215">
        <f>O185*H185</f>
        <v>0</v>
      </c>
      <c r="Q185" s="215">
        <v>0</v>
      </c>
      <c r="R185" s="215">
        <f>Q185*H185</f>
        <v>0</v>
      </c>
      <c r="S185" s="215">
        <v>0</v>
      </c>
      <c r="T185" s="216">
        <f>S185*H185</f>
        <v>0</v>
      </c>
      <c r="U185" s="40"/>
      <c r="V185" s="40"/>
      <c r="W185" s="40"/>
      <c r="X185" s="40"/>
      <c r="Y185" s="40"/>
      <c r="Z185" s="40"/>
      <c r="AA185" s="40"/>
      <c r="AB185" s="40"/>
      <c r="AC185" s="40"/>
      <c r="AD185" s="40"/>
      <c r="AE185" s="40"/>
      <c r="AR185" s="217" t="s">
        <v>147</v>
      </c>
      <c r="AT185" s="217" t="s">
        <v>142</v>
      </c>
      <c r="AU185" s="217" t="s">
        <v>86</v>
      </c>
      <c r="AY185" s="19" t="s">
        <v>140</v>
      </c>
      <c r="BE185" s="218">
        <f>IF(N185="základní",J185,0)</f>
        <v>0</v>
      </c>
      <c r="BF185" s="218">
        <f>IF(N185="snížená",J185,0)</f>
        <v>0</v>
      </c>
      <c r="BG185" s="218">
        <f>IF(N185="zákl. přenesená",J185,0)</f>
        <v>0</v>
      </c>
      <c r="BH185" s="218">
        <f>IF(N185="sníž. přenesená",J185,0)</f>
        <v>0</v>
      </c>
      <c r="BI185" s="218">
        <f>IF(N185="nulová",J185,0)</f>
        <v>0</v>
      </c>
      <c r="BJ185" s="19" t="s">
        <v>84</v>
      </c>
      <c r="BK185" s="218">
        <f>ROUND(I185*H185,2)</f>
        <v>0</v>
      </c>
      <c r="BL185" s="19" t="s">
        <v>147</v>
      </c>
      <c r="BM185" s="217" t="s">
        <v>762</v>
      </c>
    </row>
    <row r="186" s="14" customFormat="1">
      <c r="A186" s="14"/>
      <c r="B186" s="230"/>
      <c r="C186" s="231"/>
      <c r="D186" s="221" t="s">
        <v>149</v>
      </c>
      <c r="E186" s="232" t="s">
        <v>31</v>
      </c>
      <c r="F186" s="233" t="s">
        <v>763</v>
      </c>
      <c r="G186" s="231"/>
      <c r="H186" s="234">
        <v>1842.5750000000001</v>
      </c>
      <c r="I186" s="235"/>
      <c r="J186" s="231"/>
      <c r="K186" s="231"/>
      <c r="L186" s="236"/>
      <c r="M186" s="237"/>
      <c r="N186" s="238"/>
      <c r="O186" s="238"/>
      <c r="P186" s="238"/>
      <c r="Q186" s="238"/>
      <c r="R186" s="238"/>
      <c r="S186" s="238"/>
      <c r="T186" s="239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40" t="s">
        <v>149</v>
      </c>
      <c r="AU186" s="240" t="s">
        <v>86</v>
      </c>
      <c r="AV186" s="14" t="s">
        <v>86</v>
      </c>
      <c r="AW186" s="14" t="s">
        <v>37</v>
      </c>
      <c r="AX186" s="14" t="s">
        <v>76</v>
      </c>
      <c r="AY186" s="240" t="s">
        <v>140</v>
      </c>
    </row>
    <row r="187" s="14" customFormat="1">
      <c r="A187" s="14"/>
      <c r="B187" s="230"/>
      <c r="C187" s="231"/>
      <c r="D187" s="221" t="s">
        <v>149</v>
      </c>
      <c r="E187" s="232" t="s">
        <v>31</v>
      </c>
      <c r="F187" s="233" t="s">
        <v>764</v>
      </c>
      <c r="G187" s="231"/>
      <c r="H187" s="234">
        <v>247.02799999999999</v>
      </c>
      <c r="I187" s="235"/>
      <c r="J187" s="231"/>
      <c r="K187" s="231"/>
      <c r="L187" s="236"/>
      <c r="M187" s="237"/>
      <c r="N187" s="238"/>
      <c r="O187" s="238"/>
      <c r="P187" s="238"/>
      <c r="Q187" s="238"/>
      <c r="R187" s="238"/>
      <c r="S187" s="238"/>
      <c r="T187" s="239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40" t="s">
        <v>149</v>
      </c>
      <c r="AU187" s="240" t="s">
        <v>86</v>
      </c>
      <c r="AV187" s="14" t="s">
        <v>86</v>
      </c>
      <c r="AW187" s="14" t="s">
        <v>37</v>
      </c>
      <c r="AX187" s="14" t="s">
        <v>76</v>
      </c>
      <c r="AY187" s="240" t="s">
        <v>140</v>
      </c>
    </row>
    <row r="188" s="15" customFormat="1">
      <c r="A188" s="15"/>
      <c r="B188" s="241"/>
      <c r="C188" s="242"/>
      <c r="D188" s="221" t="s">
        <v>149</v>
      </c>
      <c r="E188" s="243" t="s">
        <v>31</v>
      </c>
      <c r="F188" s="244" t="s">
        <v>204</v>
      </c>
      <c r="G188" s="242"/>
      <c r="H188" s="245">
        <v>2089.6030000000001</v>
      </c>
      <c r="I188" s="246"/>
      <c r="J188" s="242"/>
      <c r="K188" s="242"/>
      <c r="L188" s="247"/>
      <c r="M188" s="248"/>
      <c r="N188" s="249"/>
      <c r="O188" s="249"/>
      <c r="P188" s="249"/>
      <c r="Q188" s="249"/>
      <c r="R188" s="249"/>
      <c r="S188" s="249"/>
      <c r="T188" s="250"/>
      <c r="U188" s="15"/>
      <c r="V188" s="15"/>
      <c r="W188" s="15"/>
      <c r="X188" s="15"/>
      <c r="Y188" s="15"/>
      <c r="Z188" s="15"/>
      <c r="AA188" s="15"/>
      <c r="AB188" s="15"/>
      <c r="AC188" s="15"/>
      <c r="AD188" s="15"/>
      <c r="AE188" s="15"/>
      <c r="AT188" s="251" t="s">
        <v>149</v>
      </c>
      <c r="AU188" s="251" t="s">
        <v>86</v>
      </c>
      <c r="AV188" s="15" t="s">
        <v>147</v>
      </c>
      <c r="AW188" s="15" t="s">
        <v>37</v>
      </c>
      <c r="AX188" s="15" t="s">
        <v>84</v>
      </c>
      <c r="AY188" s="251" t="s">
        <v>140</v>
      </c>
    </row>
    <row r="189" s="2" customFormat="1">
      <c r="A189" s="40"/>
      <c r="B189" s="41"/>
      <c r="C189" s="206" t="s">
        <v>302</v>
      </c>
      <c r="D189" s="206" t="s">
        <v>142</v>
      </c>
      <c r="E189" s="207" t="s">
        <v>314</v>
      </c>
      <c r="F189" s="208" t="s">
        <v>315</v>
      </c>
      <c r="G189" s="209" t="s">
        <v>145</v>
      </c>
      <c r="H189" s="210">
        <v>10448.014999999999</v>
      </c>
      <c r="I189" s="211"/>
      <c r="J189" s="212">
        <f>ROUND(I189*H189,2)</f>
        <v>0</v>
      </c>
      <c r="K189" s="208" t="s">
        <v>146</v>
      </c>
      <c r="L189" s="46"/>
      <c r="M189" s="213" t="s">
        <v>31</v>
      </c>
      <c r="N189" s="214" t="s">
        <v>47</v>
      </c>
      <c r="O189" s="86"/>
      <c r="P189" s="215">
        <f>O189*H189</f>
        <v>0</v>
      </c>
      <c r="Q189" s="215">
        <v>0</v>
      </c>
      <c r="R189" s="215">
        <f>Q189*H189</f>
        <v>0</v>
      </c>
      <c r="S189" s="215">
        <v>0</v>
      </c>
      <c r="T189" s="216">
        <f>S189*H189</f>
        <v>0</v>
      </c>
      <c r="U189" s="40"/>
      <c r="V189" s="40"/>
      <c r="W189" s="40"/>
      <c r="X189" s="40"/>
      <c r="Y189" s="40"/>
      <c r="Z189" s="40"/>
      <c r="AA189" s="40"/>
      <c r="AB189" s="40"/>
      <c r="AC189" s="40"/>
      <c r="AD189" s="40"/>
      <c r="AE189" s="40"/>
      <c r="AR189" s="217" t="s">
        <v>147</v>
      </c>
      <c r="AT189" s="217" t="s">
        <v>142</v>
      </c>
      <c r="AU189" s="217" t="s">
        <v>86</v>
      </c>
      <c r="AY189" s="19" t="s">
        <v>140</v>
      </c>
      <c r="BE189" s="218">
        <f>IF(N189="základní",J189,0)</f>
        <v>0</v>
      </c>
      <c r="BF189" s="218">
        <f>IF(N189="snížená",J189,0)</f>
        <v>0</v>
      </c>
      <c r="BG189" s="218">
        <f>IF(N189="zákl. přenesená",J189,0)</f>
        <v>0</v>
      </c>
      <c r="BH189" s="218">
        <f>IF(N189="sníž. přenesená",J189,0)</f>
        <v>0</v>
      </c>
      <c r="BI189" s="218">
        <f>IF(N189="nulová",J189,0)</f>
        <v>0</v>
      </c>
      <c r="BJ189" s="19" t="s">
        <v>84</v>
      </c>
      <c r="BK189" s="218">
        <f>ROUND(I189*H189,2)</f>
        <v>0</v>
      </c>
      <c r="BL189" s="19" t="s">
        <v>147</v>
      </c>
      <c r="BM189" s="217" t="s">
        <v>765</v>
      </c>
    </row>
    <row r="190" s="14" customFormat="1">
      <c r="A190" s="14"/>
      <c r="B190" s="230"/>
      <c r="C190" s="231"/>
      <c r="D190" s="221" t="s">
        <v>149</v>
      </c>
      <c r="E190" s="232" t="s">
        <v>31</v>
      </c>
      <c r="F190" s="233" t="s">
        <v>766</v>
      </c>
      <c r="G190" s="231"/>
      <c r="H190" s="234">
        <v>9212.875</v>
      </c>
      <c r="I190" s="235"/>
      <c r="J190" s="231"/>
      <c r="K190" s="231"/>
      <c r="L190" s="236"/>
      <c r="M190" s="237"/>
      <c r="N190" s="238"/>
      <c r="O190" s="238"/>
      <c r="P190" s="238"/>
      <c r="Q190" s="238"/>
      <c r="R190" s="238"/>
      <c r="S190" s="238"/>
      <c r="T190" s="239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40" t="s">
        <v>149</v>
      </c>
      <c r="AU190" s="240" t="s">
        <v>86</v>
      </c>
      <c r="AV190" s="14" t="s">
        <v>86</v>
      </c>
      <c r="AW190" s="14" t="s">
        <v>37</v>
      </c>
      <c r="AX190" s="14" t="s">
        <v>76</v>
      </c>
      <c r="AY190" s="240" t="s">
        <v>140</v>
      </c>
    </row>
    <row r="191" s="14" customFormat="1">
      <c r="A191" s="14"/>
      <c r="B191" s="230"/>
      <c r="C191" s="231"/>
      <c r="D191" s="221" t="s">
        <v>149</v>
      </c>
      <c r="E191" s="232" t="s">
        <v>31</v>
      </c>
      <c r="F191" s="233" t="s">
        <v>767</v>
      </c>
      <c r="G191" s="231"/>
      <c r="H191" s="234">
        <v>1235.1400000000001</v>
      </c>
      <c r="I191" s="235"/>
      <c r="J191" s="231"/>
      <c r="K191" s="231"/>
      <c r="L191" s="236"/>
      <c r="M191" s="237"/>
      <c r="N191" s="238"/>
      <c r="O191" s="238"/>
      <c r="P191" s="238"/>
      <c r="Q191" s="238"/>
      <c r="R191" s="238"/>
      <c r="S191" s="238"/>
      <c r="T191" s="239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40" t="s">
        <v>149</v>
      </c>
      <c r="AU191" s="240" t="s">
        <v>86</v>
      </c>
      <c r="AV191" s="14" t="s">
        <v>86</v>
      </c>
      <c r="AW191" s="14" t="s">
        <v>37</v>
      </c>
      <c r="AX191" s="14" t="s">
        <v>76</v>
      </c>
      <c r="AY191" s="240" t="s">
        <v>140</v>
      </c>
    </row>
    <row r="192" s="15" customFormat="1">
      <c r="A192" s="15"/>
      <c r="B192" s="241"/>
      <c r="C192" s="242"/>
      <c r="D192" s="221" t="s">
        <v>149</v>
      </c>
      <c r="E192" s="243" t="s">
        <v>31</v>
      </c>
      <c r="F192" s="244" t="s">
        <v>204</v>
      </c>
      <c r="G192" s="242"/>
      <c r="H192" s="245">
        <v>10448.014999999999</v>
      </c>
      <c r="I192" s="246"/>
      <c r="J192" s="242"/>
      <c r="K192" s="242"/>
      <c r="L192" s="247"/>
      <c r="M192" s="248"/>
      <c r="N192" s="249"/>
      <c r="O192" s="249"/>
      <c r="P192" s="249"/>
      <c r="Q192" s="249"/>
      <c r="R192" s="249"/>
      <c r="S192" s="249"/>
      <c r="T192" s="250"/>
      <c r="U192" s="15"/>
      <c r="V192" s="15"/>
      <c r="W192" s="15"/>
      <c r="X192" s="15"/>
      <c r="Y192" s="15"/>
      <c r="Z192" s="15"/>
      <c r="AA192" s="15"/>
      <c r="AB192" s="15"/>
      <c r="AC192" s="15"/>
      <c r="AD192" s="15"/>
      <c r="AE192" s="15"/>
      <c r="AT192" s="251" t="s">
        <v>149</v>
      </c>
      <c r="AU192" s="251" t="s">
        <v>86</v>
      </c>
      <c r="AV192" s="15" t="s">
        <v>147</v>
      </c>
      <c r="AW192" s="15" t="s">
        <v>37</v>
      </c>
      <c r="AX192" s="15" t="s">
        <v>84</v>
      </c>
      <c r="AY192" s="251" t="s">
        <v>140</v>
      </c>
    </row>
    <row r="193" s="2" customFormat="1" ht="33" customHeight="1">
      <c r="A193" s="40"/>
      <c r="B193" s="41"/>
      <c r="C193" s="206" t="s">
        <v>307</v>
      </c>
      <c r="D193" s="206" t="s">
        <v>142</v>
      </c>
      <c r="E193" s="207" t="s">
        <v>768</v>
      </c>
      <c r="F193" s="208" t="s">
        <v>769</v>
      </c>
      <c r="G193" s="209" t="s">
        <v>145</v>
      </c>
      <c r="H193" s="210">
        <v>39.240000000000002</v>
      </c>
      <c r="I193" s="211"/>
      <c r="J193" s="212">
        <f>ROUND(I193*H193,2)</f>
        <v>0</v>
      </c>
      <c r="K193" s="208" t="s">
        <v>770</v>
      </c>
      <c r="L193" s="46"/>
      <c r="M193" s="213" t="s">
        <v>31</v>
      </c>
      <c r="N193" s="214" t="s">
        <v>47</v>
      </c>
      <c r="O193" s="86"/>
      <c r="P193" s="215">
        <f>O193*H193</f>
        <v>0</v>
      </c>
      <c r="Q193" s="215">
        <v>0</v>
      </c>
      <c r="R193" s="215">
        <f>Q193*H193</f>
        <v>0</v>
      </c>
      <c r="S193" s="215">
        <v>0</v>
      </c>
      <c r="T193" s="216">
        <f>S193*H193</f>
        <v>0</v>
      </c>
      <c r="U193" s="40"/>
      <c r="V193" s="40"/>
      <c r="W193" s="40"/>
      <c r="X193" s="40"/>
      <c r="Y193" s="40"/>
      <c r="Z193" s="40"/>
      <c r="AA193" s="40"/>
      <c r="AB193" s="40"/>
      <c r="AC193" s="40"/>
      <c r="AD193" s="40"/>
      <c r="AE193" s="40"/>
      <c r="AR193" s="217" t="s">
        <v>147</v>
      </c>
      <c r="AT193" s="217" t="s">
        <v>142</v>
      </c>
      <c r="AU193" s="217" t="s">
        <v>86</v>
      </c>
      <c r="AY193" s="19" t="s">
        <v>140</v>
      </c>
      <c r="BE193" s="218">
        <f>IF(N193="základní",J193,0)</f>
        <v>0</v>
      </c>
      <c r="BF193" s="218">
        <f>IF(N193="snížená",J193,0)</f>
        <v>0</v>
      </c>
      <c r="BG193" s="218">
        <f>IF(N193="zákl. přenesená",J193,0)</f>
        <v>0</v>
      </c>
      <c r="BH193" s="218">
        <f>IF(N193="sníž. přenesená",J193,0)</f>
        <v>0</v>
      </c>
      <c r="BI193" s="218">
        <f>IF(N193="nulová",J193,0)</f>
        <v>0</v>
      </c>
      <c r="BJ193" s="19" t="s">
        <v>84</v>
      </c>
      <c r="BK193" s="218">
        <f>ROUND(I193*H193,2)</f>
        <v>0</v>
      </c>
      <c r="BL193" s="19" t="s">
        <v>147</v>
      </c>
      <c r="BM193" s="217" t="s">
        <v>771</v>
      </c>
    </row>
    <row r="194" s="13" customFormat="1">
      <c r="A194" s="13"/>
      <c r="B194" s="219"/>
      <c r="C194" s="220"/>
      <c r="D194" s="221" t="s">
        <v>149</v>
      </c>
      <c r="E194" s="222" t="s">
        <v>31</v>
      </c>
      <c r="F194" s="223" t="s">
        <v>772</v>
      </c>
      <c r="G194" s="220"/>
      <c r="H194" s="222" t="s">
        <v>31</v>
      </c>
      <c r="I194" s="224"/>
      <c r="J194" s="220"/>
      <c r="K194" s="220"/>
      <c r="L194" s="225"/>
      <c r="M194" s="226"/>
      <c r="N194" s="227"/>
      <c r="O194" s="227"/>
      <c r="P194" s="227"/>
      <c r="Q194" s="227"/>
      <c r="R194" s="227"/>
      <c r="S194" s="227"/>
      <c r="T194" s="228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29" t="s">
        <v>149</v>
      </c>
      <c r="AU194" s="229" t="s">
        <v>86</v>
      </c>
      <c r="AV194" s="13" t="s">
        <v>84</v>
      </c>
      <c r="AW194" s="13" t="s">
        <v>37</v>
      </c>
      <c r="AX194" s="13" t="s">
        <v>76</v>
      </c>
      <c r="AY194" s="229" t="s">
        <v>140</v>
      </c>
    </row>
    <row r="195" s="14" customFormat="1">
      <c r="A195" s="14"/>
      <c r="B195" s="230"/>
      <c r="C195" s="231"/>
      <c r="D195" s="221" t="s">
        <v>149</v>
      </c>
      <c r="E195" s="232" t="s">
        <v>31</v>
      </c>
      <c r="F195" s="233" t="s">
        <v>773</v>
      </c>
      <c r="G195" s="231"/>
      <c r="H195" s="234">
        <v>0.71999999999999997</v>
      </c>
      <c r="I195" s="235"/>
      <c r="J195" s="231"/>
      <c r="K195" s="231"/>
      <c r="L195" s="236"/>
      <c r="M195" s="237"/>
      <c r="N195" s="238"/>
      <c r="O195" s="238"/>
      <c r="P195" s="238"/>
      <c r="Q195" s="238"/>
      <c r="R195" s="238"/>
      <c r="S195" s="238"/>
      <c r="T195" s="239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40" t="s">
        <v>149</v>
      </c>
      <c r="AU195" s="240" t="s">
        <v>86</v>
      </c>
      <c r="AV195" s="14" t="s">
        <v>86</v>
      </c>
      <c r="AW195" s="14" t="s">
        <v>37</v>
      </c>
      <c r="AX195" s="14" t="s">
        <v>76</v>
      </c>
      <c r="AY195" s="240" t="s">
        <v>140</v>
      </c>
    </row>
    <row r="196" s="14" customFormat="1">
      <c r="A196" s="14"/>
      <c r="B196" s="230"/>
      <c r="C196" s="231"/>
      <c r="D196" s="221" t="s">
        <v>149</v>
      </c>
      <c r="E196" s="232" t="s">
        <v>31</v>
      </c>
      <c r="F196" s="233" t="s">
        <v>774</v>
      </c>
      <c r="G196" s="231"/>
      <c r="H196" s="234">
        <v>0.98999999999999999</v>
      </c>
      <c r="I196" s="235"/>
      <c r="J196" s="231"/>
      <c r="K196" s="231"/>
      <c r="L196" s="236"/>
      <c r="M196" s="237"/>
      <c r="N196" s="238"/>
      <c r="O196" s="238"/>
      <c r="P196" s="238"/>
      <c r="Q196" s="238"/>
      <c r="R196" s="238"/>
      <c r="S196" s="238"/>
      <c r="T196" s="239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40" t="s">
        <v>149</v>
      </c>
      <c r="AU196" s="240" t="s">
        <v>86</v>
      </c>
      <c r="AV196" s="14" t="s">
        <v>86</v>
      </c>
      <c r="AW196" s="14" t="s">
        <v>37</v>
      </c>
      <c r="AX196" s="14" t="s">
        <v>76</v>
      </c>
      <c r="AY196" s="240" t="s">
        <v>140</v>
      </c>
    </row>
    <row r="197" s="14" customFormat="1">
      <c r="A197" s="14"/>
      <c r="B197" s="230"/>
      <c r="C197" s="231"/>
      <c r="D197" s="221" t="s">
        <v>149</v>
      </c>
      <c r="E197" s="232" t="s">
        <v>31</v>
      </c>
      <c r="F197" s="233" t="s">
        <v>775</v>
      </c>
      <c r="G197" s="231"/>
      <c r="H197" s="234">
        <v>0.98999999999999999</v>
      </c>
      <c r="I197" s="235"/>
      <c r="J197" s="231"/>
      <c r="K197" s="231"/>
      <c r="L197" s="236"/>
      <c r="M197" s="237"/>
      <c r="N197" s="238"/>
      <c r="O197" s="238"/>
      <c r="P197" s="238"/>
      <c r="Q197" s="238"/>
      <c r="R197" s="238"/>
      <c r="S197" s="238"/>
      <c r="T197" s="239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40" t="s">
        <v>149</v>
      </c>
      <c r="AU197" s="240" t="s">
        <v>86</v>
      </c>
      <c r="AV197" s="14" t="s">
        <v>86</v>
      </c>
      <c r="AW197" s="14" t="s">
        <v>37</v>
      </c>
      <c r="AX197" s="14" t="s">
        <v>76</v>
      </c>
      <c r="AY197" s="240" t="s">
        <v>140</v>
      </c>
    </row>
    <row r="198" s="14" customFormat="1">
      <c r="A198" s="14"/>
      <c r="B198" s="230"/>
      <c r="C198" s="231"/>
      <c r="D198" s="221" t="s">
        <v>149</v>
      </c>
      <c r="E198" s="232" t="s">
        <v>31</v>
      </c>
      <c r="F198" s="233" t="s">
        <v>758</v>
      </c>
      <c r="G198" s="231"/>
      <c r="H198" s="234">
        <v>9.1799999999999997</v>
      </c>
      <c r="I198" s="235"/>
      <c r="J198" s="231"/>
      <c r="K198" s="231"/>
      <c r="L198" s="236"/>
      <c r="M198" s="237"/>
      <c r="N198" s="238"/>
      <c r="O198" s="238"/>
      <c r="P198" s="238"/>
      <c r="Q198" s="238"/>
      <c r="R198" s="238"/>
      <c r="S198" s="238"/>
      <c r="T198" s="239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40" t="s">
        <v>149</v>
      </c>
      <c r="AU198" s="240" t="s">
        <v>86</v>
      </c>
      <c r="AV198" s="14" t="s">
        <v>86</v>
      </c>
      <c r="AW198" s="14" t="s">
        <v>37</v>
      </c>
      <c r="AX198" s="14" t="s">
        <v>76</v>
      </c>
      <c r="AY198" s="240" t="s">
        <v>140</v>
      </c>
    </row>
    <row r="199" s="14" customFormat="1">
      <c r="A199" s="14"/>
      <c r="B199" s="230"/>
      <c r="C199" s="231"/>
      <c r="D199" s="221" t="s">
        <v>149</v>
      </c>
      <c r="E199" s="232" t="s">
        <v>31</v>
      </c>
      <c r="F199" s="233" t="s">
        <v>776</v>
      </c>
      <c r="G199" s="231"/>
      <c r="H199" s="234">
        <v>27.359999999999999</v>
      </c>
      <c r="I199" s="235"/>
      <c r="J199" s="231"/>
      <c r="K199" s="231"/>
      <c r="L199" s="236"/>
      <c r="M199" s="237"/>
      <c r="N199" s="238"/>
      <c r="O199" s="238"/>
      <c r="P199" s="238"/>
      <c r="Q199" s="238"/>
      <c r="R199" s="238"/>
      <c r="S199" s="238"/>
      <c r="T199" s="239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40" t="s">
        <v>149</v>
      </c>
      <c r="AU199" s="240" t="s">
        <v>86</v>
      </c>
      <c r="AV199" s="14" t="s">
        <v>86</v>
      </c>
      <c r="AW199" s="14" t="s">
        <v>37</v>
      </c>
      <c r="AX199" s="14" t="s">
        <v>76</v>
      </c>
      <c r="AY199" s="240" t="s">
        <v>140</v>
      </c>
    </row>
    <row r="200" s="15" customFormat="1">
      <c r="A200" s="15"/>
      <c r="B200" s="241"/>
      <c r="C200" s="242"/>
      <c r="D200" s="221" t="s">
        <v>149</v>
      </c>
      <c r="E200" s="243" t="s">
        <v>31</v>
      </c>
      <c r="F200" s="244" t="s">
        <v>204</v>
      </c>
      <c r="G200" s="242"/>
      <c r="H200" s="245">
        <v>39.239999999999995</v>
      </c>
      <c r="I200" s="246"/>
      <c r="J200" s="242"/>
      <c r="K200" s="242"/>
      <c r="L200" s="247"/>
      <c r="M200" s="248"/>
      <c r="N200" s="249"/>
      <c r="O200" s="249"/>
      <c r="P200" s="249"/>
      <c r="Q200" s="249"/>
      <c r="R200" s="249"/>
      <c r="S200" s="249"/>
      <c r="T200" s="250"/>
      <c r="U200" s="15"/>
      <c r="V200" s="15"/>
      <c r="W200" s="15"/>
      <c r="X200" s="15"/>
      <c r="Y200" s="15"/>
      <c r="Z200" s="15"/>
      <c r="AA200" s="15"/>
      <c r="AB200" s="15"/>
      <c r="AC200" s="15"/>
      <c r="AD200" s="15"/>
      <c r="AE200" s="15"/>
      <c r="AT200" s="251" t="s">
        <v>149</v>
      </c>
      <c r="AU200" s="251" t="s">
        <v>86</v>
      </c>
      <c r="AV200" s="15" t="s">
        <v>147</v>
      </c>
      <c r="AW200" s="15" t="s">
        <v>37</v>
      </c>
      <c r="AX200" s="15" t="s">
        <v>84</v>
      </c>
      <c r="AY200" s="251" t="s">
        <v>140</v>
      </c>
    </row>
    <row r="201" s="2" customFormat="1" ht="16.5" customHeight="1">
      <c r="A201" s="40"/>
      <c r="B201" s="41"/>
      <c r="C201" s="263" t="s">
        <v>313</v>
      </c>
      <c r="D201" s="263" t="s">
        <v>331</v>
      </c>
      <c r="E201" s="264" t="s">
        <v>777</v>
      </c>
      <c r="F201" s="265" t="s">
        <v>778</v>
      </c>
      <c r="G201" s="266" t="s">
        <v>334</v>
      </c>
      <c r="H201" s="267">
        <v>70.632000000000005</v>
      </c>
      <c r="I201" s="268"/>
      <c r="J201" s="269">
        <f>ROUND(I201*H201,2)</f>
        <v>0</v>
      </c>
      <c r="K201" s="265" t="s">
        <v>146</v>
      </c>
      <c r="L201" s="270"/>
      <c r="M201" s="271" t="s">
        <v>31</v>
      </c>
      <c r="N201" s="272" t="s">
        <v>47</v>
      </c>
      <c r="O201" s="86"/>
      <c r="P201" s="215">
        <f>O201*H201</f>
        <v>0</v>
      </c>
      <c r="Q201" s="215">
        <v>1</v>
      </c>
      <c r="R201" s="215">
        <f>Q201*H201</f>
        <v>70.632000000000005</v>
      </c>
      <c r="S201" s="215">
        <v>0</v>
      </c>
      <c r="T201" s="216">
        <f>S201*H201</f>
        <v>0</v>
      </c>
      <c r="U201" s="40"/>
      <c r="V201" s="40"/>
      <c r="W201" s="40"/>
      <c r="X201" s="40"/>
      <c r="Y201" s="40"/>
      <c r="Z201" s="40"/>
      <c r="AA201" s="40"/>
      <c r="AB201" s="40"/>
      <c r="AC201" s="40"/>
      <c r="AD201" s="40"/>
      <c r="AE201" s="40"/>
      <c r="AR201" s="217" t="s">
        <v>297</v>
      </c>
      <c r="AT201" s="217" t="s">
        <v>331</v>
      </c>
      <c r="AU201" s="217" t="s">
        <v>86</v>
      </c>
      <c r="AY201" s="19" t="s">
        <v>140</v>
      </c>
      <c r="BE201" s="218">
        <f>IF(N201="základní",J201,0)</f>
        <v>0</v>
      </c>
      <c r="BF201" s="218">
        <f>IF(N201="snížená",J201,0)</f>
        <v>0</v>
      </c>
      <c r="BG201" s="218">
        <f>IF(N201="zákl. přenesená",J201,0)</f>
        <v>0</v>
      </c>
      <c r="BH201" s="218">
        <f>IF(N201="sníž. přenesená",J201,0)</f>
        <v>0</v>
      </c>
      <c r="BI201" s="218">
        <f>IF(N201="nulová",J201,0)</f>
        <v>0</v>
      </c>
      <c r="BJ201" s="19" t="s">
        <v>84</v>
      </c>
      <c r="BK201" s="218">
        <f>ROUND(I201*H201,2)</f>
        <v>0</v>
      </c>
      <c r="BL201" s="19" t="s">
        <v>147</v>
      </c>
      <c r="BM201" s="217" t="s">
        <v>779</v>
      </c>
    </row>
    <row r="202" s="14" customFormat="1">
      <c r="A202" s="14"/>
      <c r="B202" s="230"/>
      <c r="C202" s="231"/>
      <c r="D202" s="221" t="s">
        <v>149</v>
      </c>
      <c r="E202" s="232" t="s">
        <v>31</v>
      </c>
      <c r="F202" s="233" t="s">
        <v>780</v>
      </c>
      <c r="G202" s="231"/>
      <c r="H202" s="234">
        <v>70.632000000000005</v>
      </c>
      <c r="I202" s="235"/>
      <c r="J202" s="231"/>
      <c r="K202" s="231"/>
      <c r="L202" s="236"/>
      <c r="M202" s="237"/>
      <c r="N202" s="238"/>
      <c r="O202" s="238"/>
      <c r="P202" s="238"/>
      <c r="Q202" s="238"/>
      <c r="R202" s="238"/>
      <c r="S202" s="238"/>
      <c r="T202" s="239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40" t="s">
        <v>149</v>
      </c>
      <c r="AU202" s="240" t="s">
        <v>86</v>
      </c>
      <c r="AV202" s="14" t="s">
        <v>86</v>
      </c>
      <c r="AW202" s="14" t="s">
        <v>37</v>
      </c>
      <c r="AX202" s="14" t="s">
        <v>84</v>
      </c>
      <c r="AY202" s="240" t="s">
        <v>140</v>
      </c>
    </row>
    <row r="203" s="2" customFormat="1">
      <c r="A203" s="40"/>
      <c r="B203" s="41"/>
      <c r="C203" s="206" t="s">
        <v>318</v>
      </c>
      <c r="D203" s="206" t="s">
        <v>142</v>
      </c>
      <c r="E203" s="207" t="s">
        <v>284</v>
      </c>
      <c r="F203" s="208" t="s">
        <v>285</v>
      </c>
      <c r="G203" s="209" t="s">
        <v>145</v>
      </c>
      <c r="H203" s="210">
        <v>207.78800000000001</v>
      </c>
      <c r="I203" s="211"/>
      <c r="J203" s="212">
        <f>ROUND(I203*H203,2)</f>
        <v>0</v>
      </c>
      <c r="K203" s="208" t="s">
        <v>146</v>
      </c>
      <c r="L203" s="46"/>
      <c r="M203" s="213" t="s">
        <v>31</v>
      </c>
      <c r="N203" s="214" t="s">
        <v>47</v>
      </c>
      <c r="O203" s="86"/>
      <c r="P203" s="215">
        <f>O203*H203</f>
        <v>0</v>
      </c>
      <c r="Q203" s="215">
        <v>0</v>
      </c>
      <c r="R203" s="215">
        <f>Q203*H203</f>
        <v>0</v>
      </c>
      <c r="S203" s="215">
        <v>0</v>
      </c>
      <c r="T203" s="216">
        <f>S203*H203</f>
        <v>0</v>
      </c>
      <c r="U203" s="40"/>
      <c r="V203" s="40"/>
      <c r="W203" s="40"/>
      <c r="X203" s="40"/>
      <c r="Y203" s="40"/>
      <c r="Z203" s="40"/>
      <c r="AA203" s="40"/>
      <c r="AB203" s="40"/>
      <c r="AC203" s="40"/>
      <c r="AD203" s="40"/>
      <c r="AE203" s="40"/>
      <c r="AR203" s="217" t="s">
        <v>147</v>
      </c>
      <c r="AT203" s="217" t="s">
        <v>142</v>
      </c>
      <c r="AU203" s="217" t="s">
        <v>86</v>
      </c>
      <c r="AY203" s="19" t="s">
        <v>140</v>
      </c>
      <c r="BE203" s="218">
        <f>IF(N203="základní",J203,0)</f>
        <v>0</v>
      </c>
      <c r="BF203" s="218">
        <f>IF(N203="snížená",J203,0)</f>
        <v>0</v>
      </c>
      <c r="BG203" s="218">
        <f>IF(N203="zákl. přenesená",J203,0)</f>
        <v>0</v>
      </c>
      <c r="BH203" s="218">
        <f>IF(N203="sníž. přenesená",J203,0)</f>
        <v>0</v>
      </c>
      <c r="BI203" s="218">
        <f>IF(N203="nulová",J203,0)</f>
        <v>0</v>
      </c>
      <c r="BJ203" s="19" t="s">
        <v>84</v>
      </c>
      <c r="BK203" s="218">
        <f>ROUND(I203*H203,2)</f>
        <v>0</v>
      </c>
      <c r="BL203" s="19" t="s">
        <v>147</v>
      </c>
      <c r="BM203" s="217" t="s">
        <v>781</v>
      </c>
    </row>
    <row r="204" s="13" customFormat="1">
      <c r="A204" s="13"/>
      <c r="B204" s="219"/>
      <c r="C204" s="220"/>
      <c r="D204" s="221" t="s">
        <v>149</v>
      </c>
      <c r="E204" s="222" t="s">
        <v>31</v>
      </c>
      <c r="F204" s="223" t="s">
        <v>287</v>
      </c>
      <c r="G204" s="220"/>
      <c r="H204" s="222" t="s">
        <v>31</v>
      </c>
      <c r="I204" s="224"/>
      <c r="J204" s="220"/>
      <c r="K204" s="220"/>
      <c r="L204" s="225"/>
      <c r="M204" s="226"/>
      <c r="N204" s="227"/>
      <c r="O204" s="227"/>
      <c r="P204" s="227"/>
      <c r="Q204" s="227"/>
      <c r="R204" s="227"/>
      <c r="S204" s="227"/>
      <c r="T204" s="228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29" t="s">
        <v>149</v>
      </c>
      <c r="AU204" s="229" t="s">
        <v>86</v>
      </c>
      <c r="AV204" s="13" t="s">
        <v>84</v>
      </c>
      <c r="AW204" s="13" t="s">
        <v>37</v>
      </c>
      <c r="AX204" s="13" t="s">
        <v>76</v>
      </c>
      <c r="AY204" s="229" t="s">
        <v>140</v>
      </c>
    </row>
    <row r="205" s="14" customFormat="1">
      <c r="A205" s="14"/>
      <c r="B205" s="230"/>
      <c r="C205" s="231"/>
      <c r="D205" s="221" t="s">
        <v>149</v>
      </c>
      <c r="E205" s="232" t="s">
        <v>31</v>
      </c>
      <c r="F205" s="233" t="s">
        <v>782</v>
      </c>
      <c r="G205" s="231"/>
      <c r="H205" s="234">
        <v>116.732</v>
      </c>
      <c r="I205" s="235"/>
      <c r="J205" s="231"/>
      <c r="K205" s="231"/>
      <c r="L205" s="236"/>
      <c r="M205" s="237"/>
      <c r="N205" s="238"/>
      <c r="O205" s="238"/>
      <c r="P205" s="238"/>
      <c r="Q205" s="238"/>
      <c r="R205" s="238"/>
      <c r="S205" s="238"/>
      <c r="T205" s="239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40" t="s">
        <v>149</v>
      </c>
      <c r="AU205" s="240" t="s">
        <v>86</v>
      </c>
      <c r="AV205" s="14" t="s">
        <v>86</v>
      </c>
      <c r="AW205" s="14" t="s">
        <v>37</v>
      </c>
      <c r="AX205" s="14" t="s">
        <v>76</v>
      </c>
      <c r="AY205" s="240" t="s">
        <v>140</v>
      </c>
    </row>
    <row r="206" s="14" customFormat="1">
      <c r="A206" s="14"/>
      <c r="B206" s="230"/>
      <c r="C206" s="231"/>
      <c r="D206" s="221" t="s">
        <v>149</v>
      </c>
      <c r="E206" s="232" t="s">
        <v>31</v>
      </c>
      <c r="F206" s="233" t="s">
        <v>783</v>
      </c>
      <c r="G206" s="231"/>
      <c r="H206" s="234">
        <v>15.568</v>
      </c>
      <c r="I206" s="235"/>
      <c r="J206" s="231"/>
      <c r="K206" s="231"/>
      <c r="L206" s="236"/>
      <c r="M206" s="237"/>
      <c r="N206" s="238"/>
      <c r="O206" s="238"/>
      <c r="P206" s="238"/>
      <c r="Q206" s="238"/>
      <c r="R206" s="238"/>
      <c r="S206" s="238"/>
      <c r="T206" s="239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40" t="s">
        <v>149</v>
      </c>
      <c r="AU206" s="240" t="s">
        <v>86</v>
      </c>
      <c r="AV206" s="14" t="s">
        <v>86</v>
      </c>
      <c r="AW206" s="14" t="s">
        <v>37</v>
      </c>
      <c r="AX206" s="14" t="s">
        <v>76</v>
      </c>
      <c r="AY206" s="240" t="s">
        <v>140</v>
      </c>
    </row>
    <row r="207" s="14" customFormat="1">
      <c r="A207" s="14"/>
      <c r="B207" s="230"/>
      <c r="C207" s="231"/>
      <c r="D207" s="221" t="s">
        <v>149</v>
      </c>
      <c r="E207" s="232" t="s">
        <v>31</v>
      </c>
      <c r="F207" s="233" t="s">
        <v>784</v>
      </c>
      <c r="G207" s="231"/>
      <c r="H207" s="234">
        <v>11.060000000000001</v>
      </c>
      <c r="I207" s="235"/>
      <c r="J207" s="231"/>
      <c r="K207" s="231"/>
      <c r="L207" s="236"/>
      <c r="M207" s="237"/>
      <c r="N207" s="238"/>
      <c r="O207" s="238"/>
      <c r="P207" s="238"/>
      <c r="Q207" s="238"/>
      <c r="R207" s="238"/>
      <c r="S207" s="238"/>
      <c r="T207" s="239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40" t="s">
        <v>149</v>
      </c>
      <c r="AU207" s="240" t="s">
        <v>86</v>
      </c>
      <c r="AV207" s="14" t="s">
        <v>86</v>
      </c>
      <c r="AW207" s="14" t="s">
        <v>37</v>
      </c>
      <c r="AX207" s="14" t="s">
        <v>76</v>
      </c>
      <c r="AY207" s="240" t="s">
        <v>140</v>
      </c>
    </row>
    <row r="208" s="14" customFormat="1">
      <c r="A208" s="14"/>
      <c r="B208" s="230"/>
      <c r="C208" s="231"/>
      <c r="D208" s="221" t="s">
        <v>149</v>
      </c>
      <c r="E208" s="232" t="s">
        <v>31</v>
      </c>
      <c r="F208" s="233" t="s">
        <v>785</v>
      </c>
      <c r="G208" s="231"/>
      <c r="H208" s="234">
        <v>18.004000000000001</v>
      </c>
      <c r="I208" s="235"/>
      <c r="J208" s="231"/>
      <c r="K208" s="231"/>
      <c r="L208" s="236"/>
      <c r="M208" s="237"/>
      <c r="N208" s="238"/>
      <c r="O208" s="238"/>
      <c r="P208" s="238"/>
      <c r="Q208" s="238"/>
      <c r="R208" s="238"/>
      <c r="S208" s="238"/>
      <c r="T208" s="239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40" t="s">
        <v>149</v>
      </c>
      <c r="AU208" s="240" t="s">
        <v>86</v>
      </c>
      <c r="AV208" s="14" t="s">
        <v>86</v>
      </c>
      <c r="AW208" s="14" t="s">
        <v>37</v>
      </c>
      <c r="AX208" s="14" t="s">
        <v>76</v>
      </c>
      <c r="AY208" s="240" t="s">
        <v>140</v>
      </c>
    </row>
    <row r="209" s="14" customFormat="1">
      <c r="A209" s="14"/>
      <c r="B209" s="230"/>
      <c r="C209" s="231"/>
      <c r="D209" s="221" t="s">
        <v>149</v>
      </c>
      <c r="E209" s="232" t="s">
        <v>31</v>
      </c>
      <c r="F209" s="233" t="s">
        <v>786</v>
      </c>
      <c r="G209" s="231"/>
      <c r="H209" s="234">
        <v>46.423999999999999</v>
      </c>
      <c r="I209" s="235"/>
      <c r="J209" s="231"/>
      <c r="K209" s="231"/>
      <c r="L209" s="236"/>
      <c r="M209" s="237"/>
      <c r="N209" s="238"/>
      <c r="O209" s="238"/>
      <c r="P209" s="238"/>
      <c r="Q209" s="238"/>
      <c r="R209" s="238"/>
      <c r="S209" s="238"/>
      <c r="T209" s="239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40" t="s">
        <v>149</v>
      </c>
      <c r="AU209" s="240" t="s">
        <v>86</v>
      </c>
      <c r="AV209" s="14" t="s">
        <v>86</v>
      </c>
      <c r="AW209" s="14" t="s">
        <v>37</v>
      </c>
      <c r="AX209" s="14" t="s">
        <v>76</v>
      </c>
      <c r="AY209" s="240" t="s">
        <v>140</v>
      </c>
    </row>
    <row r="210" s="15" customFormat="1">
      <c r="A210" s="15"/>
      <c r="B210" s="241"/>
      <c r="C210" s="242"/>
      <c r="D210" s="221" t="s">
        <v>149</v>
      </c>
      <c r="E210" s="243" t="s">
        <v>31</v>
      </c>
      <c r="F210" s="244" t="s">
        <v>204</v>
      </c>
      <c r="G210" s="242"/>
      <c r="H210" s="245">
        <v>207.78800000000001</v>
      </c>
      <c r="I210" s="246"/>
      <c r="J210" s="242"/>
      <c r="K210" s="242"/>
      <c r="L210" s="247"/>
      <c r="M210" s="248"/>
      <c r="N210" s="249"/>
      <c r="O210" s="249"/>
      <c r="P210" s="249"/>
      <c r="Q210" s="249"/>
      <c r="R210" s="249"/>
      <c r="S210" s="249"/>
      <c r="T210" s="250"/>
      <c r="U210" s="15"/>
      <c r="V210" s="15"/>
      <c r="W210" s="15"/>
      <c r="X210" s="15"/>
      <c r="Y210" s="15"/>
      <c r="Z210" s="15"/>
      <c r="AA210" s="15"/>
      <c r="AB210" s="15"/>
      <c r="AC210" s="15"/>
      <c r="AD210" s="15"/>
      <c r="AE210" s="15"/>
      <c r="AT210" s="251" t="s">
        <v>149</v>
      </c>
      <c r="AU210" s="251" t="s">
        <v>86</v>
      </c>
      <c r="AV210" s="15" t="s">
        <v>147</v>
      </c>
      <c r="AW210" s="15" t="s">
        <v>37</v>
      </c>
      <c r="AX210" s="15" t="s">
        <v>84</v>
      </c>
      <c r="AY210" s="251" t="s">
        <v>140</v>
      </c>
    </row>
    <row r="211" s="2" customFormat="1" ht="33" customHeight="1">
      <c r="A211" s="40"/>
      <c r="B211" s="41"/>
      <c r="C211" s="206" t="s">
        <v>323</v>
      </c>
      <c r="D211" s="206" t="s">
        <v>142</v>
      </c>
      <c r="E211" s="207" t="s">
        <v>298</v>
      </c>
      <c r="F211" s="208" t="s">
        <v>299</v>
      </c>
      <c r="G211" s="209" t="s">
        <v>145</v>
      </c>
      <c r="H211" s="210">
        <v>380.39999999999998</v>
      </c>
      <c r="I211" s="211"/>
      <c r="J211" s="212">
        <f>ROUND(I211*H211,2)</f>
        <v>0</v>
      </c>
      <c r="K211" s="208" t="s">
        <v>146</v>
      </c>
      <c r="L211" s="46"/>
      <c r="M211" s="213" t="s">
        <v>31</v>
      </c>
      <c r="N211" s="214" t="s">
        <v>47</v>
      </c>
      <c r="O211" s="86"/>
      <c r="P211" s="215">
        <f>O211*H211</f>
        <v>0</v>
      </c>
      <c r="Q211" s="215">
        <v>0</v>
      </c>
      <c r="R211" s="215">
        <f>Q211*H211</f>
        <v>0</v>
      </c>
      <c r="S211" s="215">
        <v>0</v>
      </c>
      <c r="T211" s="216">
        <f>S211*H211</f>
        <v>0</v>
      </c>
      <c r="U211" s="40"/>
      <c r="V211" s="40"/>
      <c r="W211" s="40"/>
      <c r="X211" s="40"/>
      <c r="Y211" s="40"/>
      <c r="Z211" s="40"/>
      <c r="AA211" s="40"/>
      <c r="AB211" s="40"/>
      <c r="AC211" s="40"/>
      <c r="AD211" s="40"/>
      <c r="AE211" s="40"/>
      <c r="AR211" s="217" t="s">
        <v>147</v>
      </c>
      <c r="AT211" s="217" t="s">
        <v>142</v>
      </c>
      <c r="AU211" s="217" t="s">
        <v>86</v>
      </c>
      <c r="AY211" s="19" t="s">
        <v>140</v>
      </c>
      <c r="BE211" s="218">
        <f>IF(N211="základní",J211,0)</f>
        <v>0</v>
      </c>
      <c r="BF211" s="218">
        <f>IF(N211="snížená",J211,0)</f>
        <v>0</v>
      </c>
      <c r="BG211" s="218">
        <f>IF(N211="zákl. přenesená",J211,0)</f>
        <v>0</v>
      </c>
      <c r="BH211" s="218">
        <f>IF(N211="sníž. přenesená",J211,0)</f>
        <v>0</v>
      </c>
      <c r="BI211" s="218">
        <f>IF(N211="nulová",J211,0)</f>
        <v>0</v>
      </c>
      <c r="BJ211" s="19" t="s">
        <v>84</v>
      </c>
      <c r="BK211" s="218">
        <f>ROUND(I211*H211,2)</f>
        <v>0</v>
      </c>
      <c r="BL211" s="19" t="s">
        <v>147</v>
      </c>
      <c r="BM211" s="217" t="s">
        <v>787</v>
      </c>
    </row>
    <row r="212" s="14" customFormat="1">
      <c r="A212" s="14"/>
      <c r="B212" s="230"/>
      <c r="C212" s="231"/>
      <c r="D212" s="221" t="s">
        <v>149</v>
      </c>
      <c r="E212" s="232" t="s">
        <v>31</v>
      </c>
      <c r="F212" s="233" t="s">
        <v>788</v>
      </c>
      <c r="G212" s="231"/>
      <c r="H212" s="234">
        <v>380.39999999999998</v>
      </c>
      <c r="I212" s="235"/>
      <c r="J212" s="231"/>
      <c r="K212" s="231"/>
      <c r="L212" s="236"/>
      <c r="M212" s="237"/>
      <c r="N212" s="238"/>
      <c r="O212" s="238"/>
      <c r="P212" s="238"/>
      <c r="Q212" s="238"/>
      <c r="R212" s="238"/>
      <c r="S212" s="238"/>
      <c r="T212" s="239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40" t="s">
        <v>149</v>
      </c>
      <c r="AU212" s="240" t="s">
        <v>86</v>
      </c>
      <c r="AV212" s="14" t="s">
        <v>86</v>
      </c>
      <c r="AW212" s="14" t="s">
        <v>37</v>
      </c>
      <c r="AX212" s="14" t="s">
        <v>84</v>
      </c>
      <c r="AY212" s="240" t="s">
        <v>140</v>
      </c>
    </row>
    <row r="213" s="2" customFormat="1">
      <c r="A213" s="40"/>
      <c r="B213" s="41"/>
      <c r="C213" s="206" t="s">
        <v>330</v>
      </c>
      <c r="D213" s="206" t="s">
        <v>142</v>
      </c>
      <c r="E213" s="207" t="s">
        <v>319</v>
      </c>
      <c r="F213" s="208" t="s">
        <v>320</v>
      </c>
      <c r="G213" s="209" t="s">
        <v>145</v>
      </c>
      <c r="H213" s="210">
        <v>190.19999999999999</v>
      </c>
      <c r="I213" s="211"/>
      <c r="J213" s="212">
        <f>ROUND(I213*H213,2)</f>
        <v>0</v>
      </c>
      <c r="K213" s="208" t="s">
        <v>146</v>
      </c>
      <c r="L213" s="46"/>
      <c r="M213" s="213" t="s">
        <v>31</v>
      </c>
      <c r="N213" s="214" t="s">
        <v>47</v>
      </c>
      <c r="O213" s="86"/>
      <c r="P213" s="215">
        <f>O213*H213</f>
        <v>0</v>
      </c>
      <c r="Q213" s="215">
        <v>0</v>
      </c>
      <c r="R213" s="215">
        <f>Q213*H213</f>
        <v>0</v>
      </c>
      <c r="S213" s="215">
        <v>0</v>
      </c>
      <c r="T213" s="216">
        <f>S213*H213</f>
        <v>0</v>
      </c>
      <c r="U213" s="40"/>
      <c r="V213" s="40"/>
      <c r="W213" s="40"/>
      <c r="X213" s="40"/>
      <c r="Y213" s="40"/>
      <c r="Z213" s="40"/>
      <c r="AA213" s="40"/>
      <c r="AB213" s="40"/>
      <c r="AC213" s="40"/>
      <c r="AD213" s="40"/>
      <c r="AE213" s="40"/>
      <c r="AR213" s="217" t="s">
        <v>147</v>
      </c>
      <c r="AT213" s="217" t="s">
        <v>142</v>
      </c>
      <c r="AU213" s="217" t="s">
        <v>86</v>
      </c>
      <c r="AY213" s="19" t="s">
        <v>140</v>
      </c>
      <c r="BE213" s="218">
        <f>IF(N213="základní",J213,0)</f>
        <v>0</v>
      </c>
      <c r="BF213" s="218">
        <f>IF(N213="snížená",J213,0)</f>
        <v>0</v>
      </c>
      <c r="BG213" s="218">
        <f>IF(N213="zákl. přenesená",J213,0)</f>
        <v>0</v>
      </c>
      <c r="BH213" s="218">
        <f>IF(N213="sníž. přenesená",J213,0)</f>
        <v>0</v>
      </c>
      <c r="BI213" s="218">
        <f>IF(N213="nulová",J213,0)</f>
        <v>0</v>
      </c>
      <c r="BJ213" s="19" t="s">
        <v>84</v>
      </c>
      <c r="BK213" s="218">
        <f>ROUND(I213*H213,2)</f>
        <v>0</v>
      </c>
      <c r="BL213" s="19" t="s">
        <v>147</v>
      </c>
      <c r="BM213" s="217" t="s">
        <v>789</v>
      </c>
    </row>
    <row r="214" s="14" customFormat="1">
      <c r="A214" s="14"/>
      <c r="B214" s="230"/>
      <c r="C214" s="231"/>
      <c r="D214" s="221" t="s">
        <v>149</v>
      </c>
      <c r="E214" s="232" t="s">
        <v>31</v>
      </c>
      <c r="F214" s="233" t="s">
        <v>790</v>
      </c>
      <c r="G214" s="231"/>
      <c r="H214" s="234">
        <v>190.19999999999999</v>
      </c>
      <c r="I214" s="235"/>
      <c r="J214" s="231"/>
      <c r="K214" s="231"/>
      <c r="L214" s="236"/>
      <c r="M214" s="237"/>
      <c r="N214" s="238"/>
      <c r="O214" s="238"/>
      <c r="P214" s="238"/>
      <c r="Q214" s="238"/>
      <c r="R214" s="238"/>
      <c r="S214" s="238"/>
      <c r="T214" s="239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40" t="s">
        <v>149</v>
      </c>
      <c r="AU214" s="240" t="s">
        <v>86</v>
      </c>
      <c r="AV214" s="14" t="s">
        <v>86</v>
      </c>
      <c r="AW214" s="14" t="s">
        <v>37</v>
      </c>
      <c r="AX214" s="14" t="s">
        <v>84</v>
      </c>
      <c r="AY214" s="240" t="s">
        <v>140</v>
      </c>
    </row>
    <row r="215" s="2" customFormat="1" ht="33" customHeight="1">
      <c r="A215" s="40"/>
      <c r="B215" s="41"/>
      <c r="C215" s="206" t="s">
        <v>8</v>
      </c>
      <c r="D215" s="206" t="s">
        <v>142</v>
      </c>
      <c r="E215" s="207" t="s">
        <v>324</v>
      </c>
      <c r="F215" s="208" t="s">
        <v>325</v>
      </c>
      <c r="G215" s="209" t="s">
        <v>145</v>
      </c>
      <c r="H215" s="210">
        <v>3.8500000000000001</v>
      </c>
      <c r="I215" s="211"/>
      <c r="J215" s="212">
        <f>ROUND(I215*H215,2)</f>
        <v>0</v>
      </c>
      <c r="K215" s="208" t="s">
        <v>146</v>
      </c>
      <c r="L215" s="46"/>
      <c r="M215" s="213" t="s">
        <v>31</v>
      </c>
      <c r="N215" s="214" t="s">
        <v>47</v>
      </c>
      <c r="O215" s="86"/>
      <c r="P215" s="215">
        <f>O215*H215</f>
        <v>0</v>
      </c>
      <c r="Q215" s="215">
        <v>0</v>
      </c>
      <c r="R215" s="215">
        <f>Q215*H215</f>
        <v>0</v>
      </c>
      <c r="S215" s="215">
        <v>0</v>
      </c>
      <c r="T215" s="216">
        <f>S215*H215</f>
        <v>0</v>
      </c>
      <c r="U215" s="40"/>
      <c r="V215" s="40"/>
      <c r="W215" s="40"/>
      <c r="X215" s="40"/>
      <c r="Y215" s="40"/>
      <c r="Z215" s="40"/>
      <c r="AA215" s="40"/>
      <c r="AB215" s="40"/>
      <c r="AC215" s="40"/>
      <c r="AD215" s="40"/>
      <c r="AE215" s="40"/>
      <c r="AR215" s="217" t="s">
        <v>147</v>
      </c>
      <c r="AT215" s="217" t="s">
        <v>142</v>
      </c>
      <c r="AU215" s="217" t="s">
        <v>86</v>
      </c>
      <c r="AY215" s="19" t="s">
        <v>140</v>
      </c>
      <c r="BE215" s="218">
        <f>IF(N215="základní",J215,0)</f>
        <v>0</v>
      </c>
      <c r="BF215" s="218">
        <f>IF(N215="snížená",J215,0)</f>
        <v>0</v>
      </c>
      <c r="BG215" s="218">
        <f>IF(N215="zákl. přenesená",J215,0)</f>
        <v>0</v>
      </c>
      <c r="BH215" s="218">
        <f>IF(N215="sníž. přenesená",J215,0)</f>
        <v>0</v>
      </c>
      <c r="BI215" s="218">
        <f>IF(N215="nulová",J215,0)</f>
        <v>0</v>
      </c>
      <c r="BJ215" s="19" t="s">
        <v>84</v>
      </c>
      <c r="BK215" s="218">
        <f>ROUND(I215*H215,2)</f>
        <v>0</v>
      </c>
      <c r="BL215" s="19" t="s">
        <v>147</v>
      </c>
      <c r="BM215" s="217" t="s">
        <v>791</v>
      </c>
    </row>
    <row r="216" s="14" customFormat="1">
      <c r="A216" s="14"/>
      <c r="B216" s="230"/>
      <c r="C216" s="231"/>
      <c r="D216" s="221" t="s">
        <v>149</v>
      </c>
      <c r="E216" s="232" t="s">
        <v>31</v>
      </c>
      <c r="F216" s="233" t="s">
        <v>792</v>
      </c>
      <c r="G216" s="231"/>
      <c r="H216" s="234">
        <v>3.8500000000000001</v>
      </c>
      <c r="I216" s="235"/>
      <c r="J216" s="231"/>
      <c r="K216" s="231"/>
      <c r="L216" s="236"/>
      <c r="M216" s="237"/>
      <c r="N216" s="238"/>
      <c r="O216" s="238"/>
      <c r="P216" s="238"/>
      <c r="Q216" s="238"/>
      <c r="R216" s="238"/>
      <c r="S216" s="238"/>
      <c r="T216" s="239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40" t="s">
        <v>149</v>
      </c>
      <c r="AU216" s="240" t="s">
        <v>86</v>
      </c>
      <c r="AV216" s="14" t="s">
        <v>86</v>
      </c>
      <c r="AW216" s="14" t="s">
        <v>37</v>
      </c>
      <c r="AX216" s="14" t="s">
        <v>84</v>
      </c>
      <c r="AY216" s="240" t="s">
        <v>140</v>
      </c>
    </row>
    <row r="217" s="2" customFormat="1" ht="16.5" customHeight="1">
      <c r="A217" s="40"/>
      <c r="B217" s="41"/>
      <c r="C217" s="263" t="s">
        <v>341</v>
      </c>
      <c r="D217" s="263" t="s">
        <v>331</v>
      </c>
      <c r="E217" s="264" t="s">
        <v>332</v>
      </c>
      <c r="F217" s="265" t="s">
        <v>333</v>
      </c>
      <c r="G217" s="266" t="s">
        <v>334</v>
      </c>
      <c r="H217" s="267">
        <v>6.9299999999999997</v>
      </c>
      <c r="I217" s="268"/>
      <c r="J217" s="269">
        <f>ROUND(I217*H217,2)</f>
        <v>0</v>
      </c>
      <c r="K217" s="265" t="s">
        <v>146</v>
      </c>
      <c r="L217" s="270"/>
      <c r="M217" s="271" t="s">
        <v>31</v>
      </c>
      <c r="N217" s="272" t="s">
        <v>47</v>
      </c>
      <c r="O217" s="86"/>
      <c r="P217" s="215">
        <f>O217*H217</f>
        <v>0</v>
      </c>
      <c r="Q217" s="215">
        <v>1</v>
      </c>
      <c r="R217" s="215">
        <f>Q217*H217</f>
        <v>6.9299999999999997</v>
      </c>
      <c r="S217" s="215">
        <v>0</v>
      </c>
      <c r="T217" s="216">
        <f>S217*H217</f>
        <v>0</v>
      </c>
      <c r="U217" s="40"/>
      <c r="V217" s="40"/>
      <c r="W217" s="40"/>
      <c r="X217" s="40"/>
      <c r="Y217" s="40"/>
      <c r="Z217" s="40"/>
      <c r="AA217" s="40"/>
      <c r="AB217" s="40"/>
      <c r="AC217" s="40"/>
      <c r="AD217" s="40"/>
      <c r="AE217" s="40"/>
      <c r="AR217" s="217" t="s">
        <v>297</v>
      </c>
      <c r="AT217" s="217" t="s">
        <v>331</v>
      </c>
      <c r="AU217" s="217" t="s">
        <v>86</v>
      </c>
      <c r="AY217" s="19" t="s">
        <v>140</v>
      </c>
      <c r="BE217" s="218">
        <f>IF(N217="základní",J217,0)</f>
        <v>0</v>
      </c>
      <c r="BF217" s="218">
        <f>IF(N217="snížená",J217,0)</f>
        <v>0</v>
      </c>
      <c r="BG217" s="218">
        <f>IF(N217="zákl. přenesená",J217,0)</f>
        <v>0</v>
      </c>
      <c r="BH217" s="218">
        <f>IF(N217="sníž. přenesená",J217,0)</f>
        <v>0</v>
      </c>
      <c r="BI217" s="218">
        <f>IF(N217="nulová",J217,0)</f>
        <v>0</v>
      </c>
      <c r="BJ217" s="19" t="s">
        <v>84</v>
      </c>
      <c r="BK217" s="218">
        <f>ROUND(I217*H217,2)</f>
        <v>0</v>
      </c>
      <c r="BL217" s="19" t="s">
        <v>147</v>
      </c>
      <c r="BM217" s="217" t="s">
        <v>793</v>
      </c>
    </row>
    <row r="218" s="14" customFormat="1">
      <c r="A218" s="14"/>
      <c r="B218" s="230"/>
      <c r="C218" s="231"/>
      <c r="D218" s="221" t="s">
        <v>149</v>
      </c>
      <c r="E218" s="232" t="s">
        <v>31</v>
      </c>
      <c r="F218" s="233" t="s">
        <v>794</v>
      </c>
      <c r="G218" s="231"/>
      <c r="H218" s="234">
        <v>6.9299999999999997</v>
      </c>
      <c r="I218" s="235"/>
      <c r="J218" s="231"/>
      <c r="K218" s="231"/>
      <c r="L218" s="236"/>
      <c r="M218" s="237"/>
      <c r="N218" s="238"/>
      <c r="O218" s="238"/>
      <c r="P218" s="238"/>
      <c r="Q218" s="238"/>
      <c r="R218" s="238"/>
      <c r="S218" s="238"/>
      <c r="T218" s="239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40" t="s">
        <v>149</v>
      </c>
      <c r="AU218" s="240" t="s">
        <v>86</v>
      </c>
      <c r="AV218" s="14" t="s">
        <v>86</v>
      </c>
      <c r="AW218" s="14" t="s">
        <v>37</v>
      </c>
      <c r="AX218" s="14" t="s">
        <v>84</v>
      </c>
      <c r="AY218" s="240" t="s">
        <v>140</v>
      </c>
    </row>
    <row r="219" s="2" customFormat="1">
      <c r="A219" s="40"/>
      <c r="B219" s="41"/>
      <c r="C219" s="206" t="s">
        <v>400</v>
      </c>
      <c r="D219" s="206" t="s">
        <v>142</v>
      </c>
      <c r="E219" s="207" t="s">
        <v>337</v>
      </c>
      <c r="F219" s="208" t="s">
        <v>338</v>
      </c>
      <c r="G219" s="209" t="s">
        <v>334</v>
      </c>
      <c r="H219" s="210">
        <v>3761.2849999999999</v>
      </c>
      <c r="I219" s="211"/>
      <c r="J219" s="212">
        <f>ROUND(I219*H219,2)</f>
        <v>0</v>
      </c>
      <c r="K219" s="208" t="s">
        <v>146</v>
      </c>
      <c r="L219" s="46"/>
      <c r="M219" s="213" t="s">
        <v>31</v>
      </c>
      <c r="N219" s="214" t="s">
        <v>47</v>
      </c>
      <c r="O219" s="86"/>
      <c r="P219" s="215">
        <f>O219*H219</f>
        <v>0</v>
      </c>
      <c r="Q219" s="215">
        <v>0</v>
      </c>
      <c r="R219" s="215">
        <f>Q219*H219</f>
        <v>0</v>
      </c>
      <c r="S219" s="215">
        <v>0</v>
      </c>
      <c r="T219" s="216">
        <f>S219*H219</f>
        <v>0</v>
      </c>
      <c r="U219" s="40"/>
      <c r="V219" s="40"/>
      <c r="W219" s="40"/>
      <c r="X219" s="40"/>
      <c r="Y219" s="40"/>
      <c r="Z219" s="40"/>
      <c r="AA219" s="40"/>
      <c r="AB219" s="40"/>
      <c r="AC219" s="40"/>
      <c r="AD219" s="40"/>
      <c r="AE219" s="40"/>
      <c r="AR219" s="217" t="s">
        <v>147</v>
      </c>
      <c r="AT219" s="217" t="s">
        <v>142</v>
      </c>
      <c r="AU219" s="217" t="s">
        <v>86</v>
      </c>
      <c r="AY219" s="19" t="s">
        <v>140</v>
      </c>
      <c r="BE219" s="218">
        <f>IF(N219="základní",J219,0)</f>
        <v>0</v>
      </c>
      <c r="BF219" s="218">
        <f>IF(N219="snížená",J219,0)</f>
        <v>0</v>
      </c>
      <c r="BG219" s="218">
        <f>IF(N219="zákl. přenesená",J219,0)</f>
        <v>0</v>
      </c>
      <c r="BH219" s="218">
        <f>IF(N219="sníž. přenesená",J219,0)</f>
        <v>0</v>
      </c>
      <c r="BI219" s="218">
        <f>IF(N219="nulová",J219,0)</f>
        <v>0</v>
      </c>
      <c r="BJ219" s="19" t="s">
        <v>84</v>
      </c>
      <c r="BK219" s="218">
        <f>ROUND(I219*H219,2)</f>
        <v>0</v>
      </c>
      <c r="BL219" s="19" t="s">
        <v>147</v>
      </c>
      <c r="BM219" s="217" t="s">
        <v>795</v>
      </c>
    </row>
    <row r="220" s="14" customFormat="1">
      <c r="A220" s="14"/>
      <c r="B220" s="230"/>
      <c r="C220" s="231"/>
      <c r="D220" s="221" t="s">
        <v>149</v>
      </c>
      <c r="E220" s="232" t="s">
        <v>31</v>
      </c>
      <c r="F220" s="233" t="s">
        <v>796</v>
      </c>
      <c r="G220" s="231"/>
      <c r="H220" s="234">
        <v>3761.2849999999999</v>
      </c>
      <c r="I220" s="235"/>
      <c r="J220" s="231"/>
      <c r="K220" s="231"/>
      <c r="L220" s="236"/>
      <c r="M220" s="237"/>
      <c r="N220" s="238"/>
      <c r="O220" s="238"/>
      <c r="P220" s="238"/>
      <c r="Q220" s="238"/>
      <c r="R220" s="238"/>
      <c r="S220" s="238"/>
      <c r="T220" s="239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40" t="s">
        <v>149</v>
      </c>
      <c r="AU220" s="240" t="s">
        <v>86</v>
      </c>
      <c r="AV220" s="14" t="s">
        <v>86</v>
      </c>
      <c r="AW220" s="14" t="s">
        <v>37</v>
      </c>
      <c r="AX220" s="14" t="s">
        <v>84</v>
      </c>
      <c r="AY220" s="240" t="s">
        <v>140</v>
      </c>
    </row>
    <row r="221" s="2" customFormat="1">
      <c r="A221" s="40"/>
      <c r="B221" s="41"/>
      <c r="C221" s="206" t="s">
        <v>403</v>
      </c>
      <c r="D221" s="206" t="s">
        <v>142</v>
      </c>
      <c r="E221" s="207" t="s">
        <v>342</v>
      </c>
      <c r="F221" s="208" t="s">
        <v>343</v>
      </c>
      <c r="G221" s="209" t="s">
        <v>145</v>
      </c>
      <c r="H221" s="210">
        <v>1746.8820000000001</v>
      </c>
      <c r="I221" s="211"/>
      <c r="J221" s="212">
        <f>ROUND(I221*H221,2)</f>
        <v>0</v>
      </c>
      <c r="K221" s="208" t="s">
        <v>146</v>
      </c>
      <c r="L221" s="46"/>
      <c r="M221" s="213" t="s">
        <v>31</v>
      </c>
      <c r="N221" s="214" t="s">
        <v>47</v>
      </c>
      <c r="O221" s="86"/>
      <c r="P221" s="215">
        <f>O221*H221</f>
        <v>0</v>
      </c>
      <c r="Q221" s="215">
        <v>0</v>
      </c>
      <c r="R221" s="215">
        <f>Q221*H221</f>
        <v>0</v>
      </c>
      <c r="S221" s="215">
        <v>0</v>
      </c>
      <c r="T221" s="216">
        <f>S221*H221</f>
        <v>0</v>
      </c>
      <c r="U221" s="40"/>
      <c r="V221" s="40"/>
      <c r="W221" s="40"/>
      <c r="X221" s="40"/>
      <c r="Y221" s="40"/>
      <c r="Z221" s="40"/>
      <c r="AA221" s="40"/>
      <c r="AB221" s="40"/>
      <c r="AC221" s="40"/>
      <c r="AD221" s="40"/>
      <c r="AE221" s="40"/>
      <c r="AR221" s="217" t="s">
        <v>147</v>
      </c>
      <c r="AT221" s="217" t="s">
        <v>142</v>
      </c>
      <c r="AU221" s="217" t="s">
        <v>86</v>
      </c>
      <c r="AY221" s="19" t="s">
        <v>140</v>
      </c>
      <c r="BE221" s="218">
        <f>IF(N221="základní",J221,0)</f>
        <v>0</v>
      </c>
      <c r="BF221" s="218">
        <f>IF(N221="snížená",J221,0)</f>
        <v>0</v>
      </c>
      <c r="BG221" s="218">
        <f>IF(N221="zákl. přenesená",J221,0)</f>
        <v>0</v>
      </c>
      <c r="BH221" s="218">
        <f>IF(N221="sníž. přenesená",J221,0)</f>
        <v>0</v>
      </c>
      <c r="BI221" s="218">
        <f>IF(N221="nulová",J221,0)</f>
        <v>0</v>
      </c>
      <c r="BJ221" s="19" t="s">
        <v>84</v>
      </c>
      <c r="BK221" s="218">
        <f>ROUND(I221*H221,2)</f>
        <v>0</v>
      </c>
      <c r="BL221" s="19" t="s">
        <v>147</v>
      </c>
      <c r="BM221" s="217" t="s">
        <v>797</v>
      </c>
    </row>
    <row r="222" s="13" customFormat="1">
      <c r="A222" s="13"/>
      <c r="B222" s="219"/>
      <c r="C222" s="220"/>
      <c r="D222" s="221" t="s">
        <v>149</v>
      </c>
      <c r="E222" s="222" t="s">
        <v>31</v>
      </c>
      <c r="F222" s="223" t="s">
        <v>798</v>
      </c>
      <c r="G222" s="220"/>
      <c r="H222" s="222" t="s">
        <v>31</v>
      </c>
      <c r="I222" s="224"/>
      <c r="J222" s="220"/>
      <c r="K222" s="220"/>
      <c r="L222" s="225"/>
      <c r="M222" s="226"/>
      <c r="N222" s="227"/>
      <c r="O222" s="227"/>
      <c r="P222" s="227"/>
      <c r="Q222" s="227"/>
      <c r="R222" s="227"/>
      <c r="S222" s="227"/>
      <c r="T222" s="228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29" t="s">
        <v>149</v>
      </c>
      <c r="AU222" s="229" t="s">
        <v>86</v>
      </c>
      <c r="AV222" s="13" t="s">
        <v>84</v>
      </c>
      <c r="AW222" s="13" t="s">
        <v>37</v>
      </c>
      <c r="AX222" s="13" t="s">
        <v>76</v>
      </c>
      <c r="AY222" s="229" t="s">
        <v>140</v>
      </c>
    </row>
    <row r="223" s="14" customFormat="1">
      <c r="A223" s="14"/>
      <c r="B223" s="230"/>
      <c r="C223" s="231"/>
      <c r="D223" s="221" t="s">
        <v>149</v>
      </c>
      <c r="E223" s="232" t="s">
        <v>31</v>
      </c>
      <c r="F223" s="233" t="s">
        <v>799</v>
      </c>
      <c r="G223" s="231"/>
      <c r="H223" s="234">
        <v>24</v>
      </c>
      <c r="I223" s="235"/>
      <c r="J223" s="231"/>
      <c r="K223" s="231"/>
      <c r="L223" s="236"/>
      <c r="M223" s="237"/>
      <c r="N223" s="238"/>
      <c r="O223" s="238"/>
      <c r="P223" s="238"/>
      <c r="Q223" s="238"/>
      <c r="R223" s="238"/>
      <c r="S223" s="238"/>
      <c r="T223" s="239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40" t="s">
        <v>149</v>
      </c>
      <c r="AU223" s="240" t="s">
        <v>86</v>
      </c>
      <c r="AV223" s="14" t="s">
        <v>86</v>
      </c>
      <c r="AW223" s="14" t="s">
        <v>37</v>
      </c>
      <c r="AX223" s="14" t="s">
        <v>76</v>
      </c>
      <c r="AY223" s="240" t="s">
        <v>140</v>
      </c>
    </row>
    <row r="224" s="14" customFormat="1">
      <c r="A224" s="14"/>
      <c r="B224" s="230"/>
      <c r="C224" s="231"/>
      <c r="D224" s="221" t="s">
        <v>149</v>
      </c>
      <c r="E224" s="232" t="s">
        <v>31</v>
      </c>
      <c r="F224" s="233" t="s">
        <v>800</v>
      </c>
      <c r="G224" s="231"/>
      <c r="H224" s="234">
        <v>75.599999999999994</v>
      </c>
      <c r="I224" s="235"/>
      <c r="J224" s="231"/>
      <c r="K224" s="231"/>
      <c r="L224" s="236"/>
      <c r="M224" s="237"/>
      <c r="N224" s="238"/>
      <c r="O224" s="238"/>
      <c r="P224" s="238"/>
      <c r="Q224" s="238"/>
      <c r="R224" s="238"/>
      <c r="S224" s="238"/>
      <c r="T224" s="239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40" t="s">
        <v>149</v>
      </c>
      <c r="AU224" s="240" t="s">
        <v>86</v>
      </c>
      <c r="AV224" s="14" t="s">
        <v>86</v>
      </c>
      <c r="AW224" s="14" t="s">
        <v>37</v>
      </c>
      <c r="AX224" s="14" t="s">
        <v>76</v>
      </c>
      <c r="AY224" s="240" t="s">
        <v>140</v>
      </c>
    </row>
    <row r="225" s="14" customFormat="1">
      <c r="A225" s="14"/>
      <c r="B225" s="230"/>
      <c r="C225" s="231"/>
      <c r="D225" s="221" t="s">
        <v>149</v>
      </c>
      <c r="E225" s="232" t="s">
        <v>31</v>
      </c>
      <c r="F225" s="233" t="s">
        <v>801</v>
      </c>
      <c r="G225" s="231"/>
      <c r="H225" s="234">
        <v>60</v>
      </c>
      <c r="I225" s="235"/>
      <c r="J225" s="231"/>
      <c r="K225" s="231"/>
      <c r="L225" s="236"/>
      <c r="M225" s="237"/>
      <c r="N225" s="238"/>
      <c r="O225" s="238"/>
      <c r="P225" s="238"/>
      <c r="Q225" s="238"/>
      <c r="R225" s="238"/>
      <c r="S225" s="238"/>
      <c r="T225" s="239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40" t="s">
        <v>149</v>
      </c>
      <c r="AU225" s="240" t="s">
        <v>86</v>
      </c>
      <c r="AV225" s="14" t="s">
        <v>86</v>
      </c>
      <c r="AW225" s="14" t="s">
        <v>37</v>
      </c>
      <c r="AX225" s="14" t="s">
        <v>76</v>
      </c>
      <c r="AY225" s="240" t="s">
        <v>140</v>
      </c>
    </row>
    <row r="226" s="14" customFormat="1">
      <c r="A226" s="14"/>
      <c r="B226" s="230"/>
      <c r="C226" s="231"/>
      <c r="D226" s="221" t="s">
        <v>149</v>
      </c>
      <c r="E226" s="232" t="s">
        <v>31</v>
      </c>
      <c r="F226" s="233" t="s">
        <v>802</v>
      </c>
      <c r="G226" s="231"/>
      <c r="H226" s="234">
        <v>63.299999999999997</v>
      </c>
      <c r="I226" s="235"/>
      <c r="J226" s="231"/>
      <c r="K226" s="231"/>
      <c r="L226" s="236"/>
      <c r="M226" s="237"/>
      <c r="N226" s="238"/>
      <c r="O226" s="238"/>
      <c r="P226" s="238"/>
      <c r="Q226" s="238"/>
      <c r="R226" s="238"/>
      <c r="S226" s="238"/>
      <c r="T226" s="239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40" t="s">
        <v>149</v>
      </c>
      <c r="AU226" s="240" t="s">
        <v>86</v>
      </c>
      <c r="AV226" s="14" t="s">
        <v>86</v>
      </c>
      <c r="AW226" s="14" t="s">
        <v>37</v>
      </c>
      <c r="AX226" s="14" t="s">
        <v>76</v>
      </c>
      <c r="AY226" s="240" t="s">
        <v>140</v>
      </c>
    </row>
    <row r="227" s="14" customFormat="1">
      <c r="A227" s="14"/>
      <c r="B227" s="230"/>
      <c r="C227" s="231"/>
      <c r="D227" s="221" t="s">
        <v>149</v>
      </c>
      <c r="E227" s="232" t="s">
        <v>31</v>
      </c>
      <c r="F227" s="233" t="s">
        <v>803</v>
      </c>
      <c r="G227" s="231"/>
      <c r="H227" s="234">
        <v>43.450000000000003</v>
      </c>
      <c r="I227" s="235"/>
      <c r="J227" s="231"/>
      <c r="K227" s="231"/>
      <c r="L227" s="236"/>
      <c r="M227" s="237"/>
      <c r="N227" s="238"/>
      <c r="O227" s="238"/>
      <c r="P227" s="238"/>
      <c r="Q227" s="238"/>
      <c r="R227" s="238"/>
      <c r="S227" s="238"/>
      <c r="T227" s="239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40" t="s">
        <v>149</v>
      </c>
      <c r="AU227" s="240" t="s">
        <v>86</v>
      </c>
      <c r="AV227" s="14" t="s">
        <v>86</v>
      </c>
      <c r="AW227" s="14" t="s">
        <v>37</v>
      </c>
      <c r="AX227" s="14" t="s">
        <v>76</v>
      </c>
      <c r="AY227" s="240" t="s">
        <v>140</v>
      </c>
    </row>
    <row r="228" s="14" customFormat="1">
      <c r="A228" s="14"/>
      <c r="B228" s="230"/>
      <c r="C228" s="231"/>
      <c r="D228" s="221" t="s">
        <v>149</v>
      </c>
      <c r="E228" s="232" t="s">
        <v>31</v>
      </c>
      <c r="F228" s="233" t="s">
        <v>804</v>
      </c>
      <c r="G228" s="231"/>
      <c r="H228" s="234">
        <v>43.5</v>
      </c>
      <c r="I228" s="235"/>
      <c r="J228" s="231"/>
      <c r="K228" s="231"/>
      <c r="L228" s="236"/>
      <c r="M228" s="237"/>
      <c r="N228" s="238"/>
      <c r="O228" s="238"/>
      <c r="P228" s="238"/>
      <c r="Q228" s="238"/>
      <c r="R228" s="238"/>
      <c r="S228" s="238"/>
      <c r="T228" s="239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40" t="s">
        <v>149</v>
      </c>
      <c r="AU228" s="240" t="s">
        <v>86</v>
      </c>
      <c r="AV228" s="14" t="s">
        <v>86</v>
      </c>
      <c r="AW228" s="14" t="s">
        <v>37</v>
      </c>
      <c r="AX228" s="14" t="s">
        <v>76</v>
      </c>
      <c r="AY228" s="240" t="s">
        <v>140</v>
      </c>
    </row>
    <row r="229" s="14" customFormat="1">
      <c r="A229" s="14"/>
      <c r="B229" s="230"/>
      <c r="C229" s="231"/>
      <c r="D229" s="221" t="s">
        <v>149</v>
      </c>
      <c r="E229" s="232" t="s">
        <v>31</v>
      </c>
      <c r="F229" s="233" t="s">
        <v>805</v>
      </c>
      <c r="G229" s="231"/>
      <c r="H229" s="234">
        <v>77</v>
      </c>
      <c r="I229" s="235"/>
      <c r="J229" s="231"/>
      <c r="K229" s="231"/>
      <c r="L229" s="236"/>
      <c r="M229" s="237"/>
      <c r="N229" s="238"/>
      <c r="O229" s="238"/>
      <c r="P229" s="238"/>
      <c r="Q229" s="238"/>
      <c r="R229" s="238"/>
      <c r="S229" s="238"/>
      <c r="T229" s="239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40" t="s">
        <v>149</v>
      </c>
      <c r="AU229" s="240" t="s">
        <v>86</v>
      </c>
      <c r="AV229" s="14" t="s">
        <v>86</v>
      </c>
      <c r="AW229" s="14" t="s">
        <v>37</v>
      </c>
      <c r="AX229" s="14" t="s">
        <v>76</v>
      </c>
      <c r="AY229" s="240" t="s">
        <v>140</v>
      </c>
    </row>
    <row r="230" s="14" customFormat="1">
      <c r="A230" s="14"/>
      <c r="B230" s="230"/>
      <c r="C230" s="231"/>
      <c r="D230" s="221" t="s">
        <v>149</v>
      </c>
      <c r="E230" s="232" t="s">
        <v>31</v>
      </c>
      <c r="F230" s="233" t="s">
        <v>806</v>
      </c>
      <c r="G230" s="231"/>
      <c r="H230" s="234">
        <v>48.674999999999997</v>
      </c>
      <c r="I230" s="235"/>
      <c r="J230" s="231"/>
      <c r="K230" s="231"/>
      <c r="L230" s="236"/>
      <c r="M230" s="237"/>
      <c r="N230" s="238"/>
      <c r="O230" s="238"/>
      <c r="P230" s="238"/>
      <c r="Q230" s="238"/>
      <c r="R230" s="238"/>
      <c r="S230" s="238"/>
      <c r="T230" s="239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40" t="s">
        <v>149</v>
      </c>
      <c r="AU230" s="240" t="s">
        <v>86</v>
      </c>
      <c r="AV230" s="14" t="s">
        <v>86</v>
      </c>
      <c r="AW230" s="14" t="s">
        <v>37</v>
      </c>
      <c r="AX230" s="14" t="s">
        <v>76</v>
      </c>
      <c r="AY230" s="240" t="s">
        <v>140</v>
      </c>
    </row>
    <row r="231" s="14" customFormat="1">
      <c r="A231" s="14"/>
      <c r="B231" s="230"/>
      <c r="C231" s="231"/>
      <c r="D231" s="221" t="s">
        <v>149</v>
      </c>
      <c r="E231" s="232" t="s">
        <v>31</v>
      </c>
      <c r="F231" s="233" t="s">
        <v>807</v>
      </c>
      <c r="G231" s="231"/>
      <c r="H231" s="234">
        <v>42.5</v>
      </c>
      <c r="I231" s="235"/>
      <c r="J231" s="231"/>
      <c r="K231" s="231"/>
      <c r="L231" s="236"/>
      <c r="M231" s="237"/>
      <c r="N231" s="238"/>
      <c r="O231" s="238"/>
      <c r="P231" s="238"/>
      <c r="Q231" s="238"/>
      <c r="R231" s="238"/>
      <c r="S231" s="238"/>
      <c r="T231" s="239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40" t="s">
        <v>149</v>
      </c>
      <c r="AU231" s="240" t="s">
        <v>86</v>
      </c>
      <c r="AV231" s="14" t="s">
        <v>86</v>
      </c>
      <c r="AW231" s="14" t="s">
        <v>37</v>
      </c>
      <c r="AX231" s="14" t="s">
        <v>76</v>
      </c>
      <c r="AY231" s="240" t="s">
        <v>140</v>
      </c>
    </row>
    <row r="232" s="14" customFormat="1">
      <c r="A232" s="14"/>
      <c r="B232" s="230"/>
      <c r="C232" s="231"/>
      <c r="D232" s="221" t="s">
        <v>149</v>
      </c>
      <c r="E232" s="232" t="s">
        <v>31</v>
      </c>
      <c r="F232" s="233" t="s">
        <v>808</v>
      </c>
      <c r="G232" s="231"/>
      <c r="H232" s="234">
        <v>71.25</v>
      </c>
      <c r="I232" s="235"/>
      <c r="J232" s="231"/>
      <c r="K232" s="231"/>
      <c r="L232" s="236"/>
      <c r="M232" s="237"/>
      <c r="N232" s="238"/>
      <c r="O232" s="238"/>
      <c r="P232" s="238"/>
      <c r="Q232" s="238"/>
      <c r="R232" s="238"/>
      <c r="S232" s="238"/>
      <c r="T232" s="239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40" t="s">
        <v>149</v>
      </c>
      <c r="AU232" s="240" t="s">
        <v>86</v>
      </c>
      <c r="AV232" s="14" t="s">
        <v>86</v>
      </c>
      <c r="AW232" s="14" t="s">
        <v>37</v>
      </c>
      <c r="AX232" s="14" t="s">
        <v>76</v>
      </c>
      <c r="AY232" s="240" t="s">
        <v>140</v>
      </c>
    </row>
    <row r="233" s="14" customFormat="1">
      <c r="A233" s="14"/>
      <c r="B233" s="230"/>
      <c r="C233" s="231"/>
      <c r="D233" s="221" t="s">
        <v>149</v>
      </c>
      <c r="E233" s="232" t="s">
        <v>31</v>
      </c>
      <c r="F233" s="233" t="s">
        <v>809</v>
      </c>
      <c r="G233" s="231"/>
      <c r="H233" s="234">
        <v>37.799999999999997</v>
      </c>
      <c r="I233" s="235"/>
      <c r="J233" s="231"/>
      <c r="K233" s="231"/>
      <c r="L233" s="236"/>
      <c r="M233" s="237"/>
      <c r="N233" s="238"/>
      <c r="O233" s="238"/>
      <c r="P233" s="238"/>
      <c r="Q233" s="238"/>
      <c r="R233" s="238"/>
      <c r="S233" s="238"/>
      <c r="T233" s="239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40" t="s">
        <v>149</v>
      </c>
      <c r="AU233" s="240" t="s">
        <v>86</v>
      </c>
      <c r="AV233" s="14" t="s">
        <v>86</v>
      </c>
      <c r="AW233" s="14" t="s">
        <v>37</v>
      </c>
      <c r="AX233" s="14" t="s">
        <v>76</v>
      </c>
      <c r="AY233" s="240" t="s">
        <v>140</v>
      </c>
    </row>
    <row r="234" s="14" customFormat="1">
      <c r="A234" s="14"/>
      <c r="B234" s="230"/>
      <c r="C234" s="231"/>
      <c r="D234" s="221" t="s">
        <v>149</v>
      </c>
      <c r="E234" s="232" t="s">
        <v>31</v>
      </c>
      <c r="F234" s="233" t="s">
        <v>810</v>
      </c>
      <c r="G234" s="231"/>
      <c r="H234" s="234">
        <v>60.75</v>
      </c>
      <c r="I234" s="235"/>
      <c r="J234" s="231"/>
      <c r="K234" s="231"/>
      <c r="L234" s="236"/>
      <c r="M234" s="237"/>
      <c r="N234" s="238"/>
      <c r="O234" s="238"/>
      <c r="P234" s="238"/>
      <c r="Q234" s="238"/>
      <c r="R234" s="238"/>
      <c r="S234" s="238"/>
      <c r="T234" s="239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40" t="s">
        <v>149</v>
      </c>
      <c r="AU234" s="240" t="s">
        <v>86</v>
      </c>
      <c r="AV234" s="14" t="s">
        <v>86</v>
      </c>
      <c r="AW234" s="14" t="s">
        <v>37</v>
      </c>
      <c r="AX234" s="14" t="s">
        <v>76</v>
      </c>
      <c r="AY234" s="240" t="s">
        <v>140</v>
      </c>
    </row>
    <row r="235" s="14" customFormat="1">
      <c r="A235" s="14"/>
      <c r="B235" s="230"/>
      <c r="C235" s="231"/>
      <c r="D235" s="221" t="s">
        <v>149</v>
      </c>
      <c r="E235" s="232" t="s">
        <v>31</v>
      </c>
      <c r="F235" s="233" t="s">
        <v>811</v>
      </c>
      <c r="G235" s="231"/>
      <c r="H235" s="234">
        <v>48</v>
      </c>
      <c r="I235" s="235"/>
      <c r="J235" s="231"/>
      <c r="K235" s="231"/>
      <c r="L235" s="236"/>
      <c r="M235" s="237"/>
      <c r="N235" s="238"/>
      <c r="O235" s="238"/>
      <c r="P235" s="238"/>
      <c r="Q235" s="238"/>
      <c r="R235" s="238"/>
      <c r="S235" s="238"/>
      <c r="T235" s="239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40" t="s">
        <v>149</v>
      </c>
      <c r="AU235" s="240" t="s">
        <v>86</v>
      </c>
      <c r="AV235" s="14" t="s">
        <v>86</v>
      </c>
      <c r="AW235" s="14" t="s">
        <v>37</v>
      </c>
      <c r="AX235" s="14" t="s">
        <v>76</v>
      </c>
      <c r="AY235" s="240" t="s">
        <v>140</v>
      </c>
    </row>
    <row r="236" s="14" customFormat="1">
      <c r="A236" s="14"/>
      <c r="B236" s="230"/>
      <c r="C236" s="231"/>
      <c r="D236" s="221" t="s">
        <v>149</v>
      </c>
      <c r="E236" s="232" t="s">
        <v>31</v>
      </c>
      <c r="F236" s="233" t="s">
        <v>812</v>
      </c>
      <c r="G236" s="231"/>
      <c r="H236" s="234">
        <v>46.350000000000001</v>
      </c>
      <c r="I236" s="235"/>
      <c r="J236" s="231"/>
      <c r="K236" s="231"/>
      <c r="L236" s="236"/>
      <c r="M236" s="237"/>
      <c r="N236" s="238"/>
      <c r="O236" s="238"/>
      <c r="P236" s="238"/>
      <c r="Q236" s="238"/>
      <c r="R236" s="238"/>
      <c r="S236" s="238"/>
      <c r="T236" s="239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40" t="s">
        <v>149</v>
      </c>
      <c r="AU236" s="240" t="s">
        <v>86</v>
      </c>
      <c r="AV236" s="14" t="s">
        <v>86</v>
      </c>
      <c r="AW236" s="14" t="s">
        <v>37</v>
      </c>
      <c r="AX236" s="14" t="s">
        <v>76</v>
      </c>
      <c r="AY236" s="240" t="s">
        <v>140</v>
      </c>
    </row>
    <row r="237" s="14" customFormat="1">
      <c r="A237" s="14"/>
      <c r="B237" s="230"/>
      <c r="C237" s="231"/>
      <c r="D237" s="221" t="s">
        <v>149</v>
      </c>
      <c r="E237" s="232" t="s">
        <v>31</v>
      </c>
      <c r="F237" s="233" t="s">
        <v>813</v>
      </c>
      <c r="G237" s="231"/>
      <c r="H237" s="234">
        <v>33.774999999999999</v>
      </c>
      <c r="I237" s="235"/>
      <c r="J237" s="231"/>
      <c r="K237" s="231"/>
      <c r="L237" s="236"/>
      <c r="M237" s="237"/>
      <c r="N237" s="238"/>
      <c r="O237" s="238"/>
      <c r="P237" s="238"/>
      <c r="Q237" s="238"/>
      <c r="R237" s="238"/>
      <c r="S237" s="238"/>
      <c r="T237" s="239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40" t="s">
        <v>149</v>
      </c>
      <c r="AU237" s="240" t="s">
        <v>86</v>
      </c>
      <c r="AV237" s="14" t="s">
        <v>86</v>
      </c>
      <c r="AW237" s="14" t="s">
        <v>37</v>
      </c>
      <c r="AX237" s="14" t="s">
        <v>76</v>
      </c>
      <c r="AY237" s="240" t="s">
        <v>140</v>
      </c>
    </row>
    <row r="238" s="14" customFormat="1">
      <c r="A238" s="14"/>
      <c r="B238" s="230"/>
      <c r="C238" s="231"/>
      <c r="D238" s="221" t="s">
        <v>149</v>
      </c>
      <c r="E238" s="232" t="s">
        <v>31</v>
      </c>
      <c r="F238" s="233" t="s">
        <v>814</v>
      </c>
      <c r="G238" s="231"/>
      <c r="H238" s="234">
        <v>28.800000000000001</v>
      </c>
      <c r="I238" s="235"/>
      <c r="J238" s="231"/>
      <c r="K238" s="231"/>
      <c r="L238" s="236"/>
      <c r="M238" s="237"/>
      <c r="N238" s="238"/>
      <c r="O238" s="238"/>
      <c r="P238" s="238"/>
      <c r="Q238" s="238"/>
      <c r="R238" s="238"/>
      <c r="S238" s="238"/>
      <c r="T238" s="239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40" t="s">
        <v>149</v>
      </c>
      <c r="AU238" s="240" t="s">
        <v>86</v>
      </c>
      <c r="AV238" s="14" t="s">
        <v>86</v>
      </c>
      <c r="AW238" s="14" t="s">
        <v>37</v>
      </c>
      <c r="AX238" s="14" t="s">
        <v>76</v>
      </c>
      <c r="AY238" s="240" t="s">
        <v>140</v>
      </c>
    </row>
    <row r="239" s="14" customFormat="1">
      <c r="A239" s="14"/>
      <c r="B239" s="230"/>
      <c r="C239" s="231"/>
      <c r="D239" s="221" t="s">
        <v>149</v>
      </c>
      <c r="E239" s="232" t="s">
        <v>31</v>
      </c>
      <c r="F239" s="233" t="s">
        <v>815</v>
      </c>
      <c r="G239" s="231"/>
      <c r="H239" s="234">
        <v>41.625</v>
      </c>
      <c r="I239" s="235"/>
      <c r="J239" s="231"/>
      <c r="K239" s="231"/>
      <c r="L239" s="236"/>
      <c r="M239" s="237"/>
      <c r="N239" s="238"/>
      <c r="O239" s="238"/>
      <c r="P239" s="238"/>
      <c r="Q239" s="238"/>
      <c r="R239" s="238"/>
      <c r="S239" s="238"/>
      <c r="T239" s="239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40" t="s">
        <v>149</v>
      </c>
      <c r="AU239" s="240" t="s">
        <v>86</v>
      </c>
      <c r="AV239" s="14" t="s">
        <v>86</v>
      </c>
      <c r="AW239" s="14" t="s">
        <v>37</v>
      </c>
      <c r="AX239" s="14" t="s">
        <v>76</v>
      </c>
      <c r="AY239" s="240" t="s">
        <v>140</v>
      </c>
    </row>
    <row r="240" s="14" customFormat="1">
      <c r="A240" s="14"/>
      <c r="B240" s="230"/>
      <c r="C240" s="231"/>
      <c r="D240" s="221" t="s">
        <v>149</v>
      </c>
      <c r="E240" s="232" t="s">
        <v>31</v>
      </c>
      <c r="F240" s="233" t="s">
        <v>816</v>
      </c>
      <c r="G240" s="231"/>
      <c r="H240" s="234">
        <v>47.700000000000003</v>
      </c>
      <c r="I240" s="235"/>
      <c r="J240" s="231"/>
      <c r="K240" s="231"/>
      <c r="L240" s="236"/>
      <c r="M240" s="237"/>
      <c r="N240" s="238"/>
      <c r="O240" s="238"/>
      <c r="P240" s="238"/>
      <c r="Q240" s="238"/>
      <c r="R240" s="238"/>
      <c r="S240" s="238"/>
      <c r="T240" s="239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40" t="s">
        <v>149</v>
      </c>
      <c r="AU240" s="240" t="s">
        <v>86</v>
      </c>
      <c r="AV240" s="14" t="s">
        <v>86</v>
      </c>
      <c r="AW240" s="14" t="s">
        <v>37</v>
      </c>
      <c r="AX240" s="14" t="s">
        <v>76</v>
      </c>
      <c r="AY240" s="240" t="s">
        <v>140</v>
      </c>
    </row>
    <row r="241" s="14" customFormat="1">
      <c r="A241" s="14"/>
      <c r="B241" s="230"/>
      <c r="C241" s="231"/>
      <c r="D241" s="221" t="s">
        <v>149</v>
      </c>
      <c r="E241" s="232" t="s">
        <v>31</v>
      </c>
      <c r="F241" s="233" t="s">
        <v>817</v>
      </c>
      <c r="G241" s="231"/>
      <c r="H241" s="234">
        <v>49.799999999999997</v>
      </c>
      <c r="I241" s="235"/>
      <c r="J241" s="231"/>
      <c r="K241" s="231"/>
      <c r="L241" s="236"/>
      <c r="M241" s="237"/>
      <c r="N241" s="238"/>
      <c r="O241" s="238"/>
      <c r="P241" s="238"/>
      <c r="Q241" s="238"/>
      <c r="R241" s="238"/>
      <c r="S241" s="238"/>
      <c r="T241" s="239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40" t="s">
        <v>149</v>
      </c>
      <c r="AU241" s="240" t="s">
        <v>86</v>
      </c>
      <c r="AV241" s="14" t="s">
        <v>86</v>
      </c>
      <c r="AW241" s="14" t="s">
        <v>37</v>
      </c>
      <c r="AX241" s="14" t="s">
        <v>76</v>
      </c>
      <c r="AY241" s="240" t="s">
        <v>140</v>
      </c>
    </row>
    <row r="242" s="14" customFormat="1">
      <c r="A242" s="14"/>
      <c r="B242" s="230"/>
      <c r="C242" s="231"/>
      <c r="D242" s="221" t="s">
        <v>149</v>
      </c>
      <c r="E242" s="232" t="s">
        <v>31</v>
      </c>
      <c r="F242" s="233" t="s">
        <v>818</v>
      </c>
      <c r="G242" s="231"/>
      <c r="H242" s="234">
        <v>40.643999999999998</v>
      </c>
      <c r="I242" s="235"/>
      <c r="J242" s="231"/>
      <c r="K242" s="231"/>
      <c r="L242" s="236"/>
      <c r="M242" s="237"/>
      <c r="N242" s="238"/>
      <c r="O242" s="238"/>
      <c r="P242" s="238"/>
      <c r="Q242" s="238"/>
      <c r="R242" s="238"/>
      <c r="S242" s="238"/>
      <c r="T242" s="239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40" t="s">
        <v>149</v>
      </c>
      <c r="AU242" s="240" t="s">
        <v>86</v>
      </c>
      <c r="AV242" s="14" t="s">
        <v>86</v>
      </c>
      <c r="AW242" s="14" t="s">
        <v>37</v>
      </c>
      <c r="AX242" s="14" t="s">
        <v>76</v>
      </c>
      <c r="AY242" s="240" t="s">
        <v>140</v>
      </c>
    </row>
    <row r="243" s="14" customFormat="1">
      <c r="A243" s="14"/>
      <c r="B243" s="230"/>
      <c r="C243" s="231"/>
      <c r="D243" s="221" t="s">
        <v>149</v>
      </c>
      <c r="E243" s="232" t="s">
        <v>31</v>
      </c>
      <c r="F243" s="233" t="s">
        <v>819</v>
      </c>
      <c r="G243" s="231"/>
      <c r="H243" s="234">
        <v>0</v>
      </c>
      <c r="I243" s="235"/>
      <c r="J243" s="231"/>
      <c r="K243" s="231"/>
      <c r="L243" s="236"/>
      <c r="M243" s="237"/>
      <c r="N243" s="238"/>
      <c r="O243" s="238"/>
      <c r="P243" s="238"/>
      <c r="Q243" s="238"/>
      <c r="R243" s="238"/>
      <c r="S243" s="238"/>
      <c r="T243" s="239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40" t="s">
        <v>149</v>
      </c>
      <c r="AU243" s="240" t="s">
        <v>86</v>
      </c>
      <c r="AV243" s="14" t="s">
        <v>86</v>
      </c>
      <c r="AW243" s="14" t="s">
        <v>37</v>
      </c>
      <c r="AX243" s="14" t="s">
        <v>76</v>
      </c>
      <c r="AY243" s="240" t="s">
        <v>140</v>
      </c>
    </row>
    <row r="244" s="14" customFormat="1">
      <c r="A244" s="14"/>
      <c r="B244" s="230"/>
      <c r="C244" s="231"/>
      <c r="D244" s="221" t="s">
        <v>149</v>
      </c>
      <c r="E244" s="232" t="s">
        <v>31</v>
      </c>
      <c r="F244" s="233" t="s">
        <v>820</v>
      </c>
      <c r="G244" s="231"/>
      <c r="H244" s="234">
        <v>51.034999999999997</v>
      </c>
      <c r="I244" s="235"/>
      <c r="J244" s="231"/>
      <c r="K244" s="231"/>
      <c r="L244" s="236"/>
      <c r="M244" s="237"/>
      <c r="N244" s="238"/>
      <c r="O244" s="238"/>
      <c r="P244" s="238"/>
      <c r="Q244" s="238"/>
      <c r="R244" s="238"/>
      <c r="S244" s="238"/>
      <c r="T244" s="239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40" t="s">
        <v>149</v>
      </c>
      <c r="AU244" s="240" t="s">
        <v>86</v>
      </c>
      <c r="AV244" s="14" t="s">
        <v>86</v>
      </c>
      <c r="AW244" s="14" t="s">
        <v>37</v>
      </c>
      <c r="AX244" s="14" t="s">
        <v>76</v>
      </c>
      <c r="AY244" s="240" t="s">
        <v>140</v>
      </c>
    </row>
    <row r="245" s="14" customFormat="1">
      <c r="A245" s="14"/>
      <c r="B245" s="230"/>
      <c r="C245" s="231"/>
      <c r="D245" s="221" t="s">
        <v>149</v>
      </c>
      <c r="E245" s="232" t="s">
        <v>31</v>
      </c>
      <c r="F245" s="233" t="s">
        <v>821</v>
      </c>
      <c r="G245" s="231"/>
      <c r="H245" s="234">
        <v>87.120000000000005</v>
      </c>
      <c r="I245" s="235"/>
      <c r="J245" s="231"/>
      <c r="K245" s="231"/>
      <c r="L245" s="236"/>
      <c r="M245" s="237"/>
      <c r="N245" s="238"/>
      <c r="O245" s="238"/>
      <c r="P245" s="238"/>
      <c r="Q245" s="238"/>
      <c r="R245" s="238"/>
      <c r="S245" s="238"/>
      <c r="T245" s="239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40" t="s">
        <v>149</v>
      </c>
      <c r="AU245" s="240" t="s">
        <v>86</v>
      </c>
      <c r="AV245" s="14" t="s">
        <v>86</v>
      </c>
      <c r="AW245" s="14" t="s">
        <v>37</v>
      </c>
      <c r="AX245" s="14" t="s">
        <v>76</v>
      </c>
      <c r="AY245" s="240" t="s">
        <v>140</v>
      </c>
    </row>
    <row r="246" s="14" customFormat="1">
      <c r="A246" s="14"/>
      <c r="B246" s="230"/>
      <c r="C246" s="231"/>
      <c r="D246" s="221" t="s">
        <v>149</v>
      </c>
      <c r="E246" s="232" t="s">
        <v>31</v>
      </c>
      <c r="F246" s="233" t="s">
        <v>822</v>
      </c>
      <c r="G246" s="231"/>
      <c r="H246" s="234">
        <v>51.450000000000003</v>
      </c>
      <c r="I246" s="235"/>
      <c r="J246" s="231"/>
      <c r="K246" s="231"/>
      <c r="L246" s="236"/>
      <c r="M246" s="237"/>
      <c r="N246" s="238"/>
      <c r="O246" s="238"/>
      <c r="P246" s="238"/>
      <c r="Q246" s="238"/>
      <c r="R246" s="238"/>
      <c r="S246" s="238"/>
      <c r="T246" s="239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40" t="s">
        <v>149</v>
      </c>
      <c r="AU246" s="240" t="s">
        <v>86</v>
      </c>
      <c r="AV246" s="14" t="s">
        <v>86</v>
      </c>
      <c r="AW246" s="14" t="s">
        <v>37</v>
      </c>
      <c r="AX246" s="14" t="s">
        <v>76</v>
      </c>
      <c r="AY246" s="240" t="s">
        <v>140</v>
      </c>
    </row>
    <row r="247" s="14" customFormat="1">
      <c r="A247" s="14"/>
      <c r="B247" s="230"/>
      <c r="C247" s="231"/>
      <c r="D247" s="221" t="s">
        <v>149</v>
      </c>
      <c r="E247" s="232" t="s">
        <v>31</v>
      </c>
      <c r="F247" s="233" t="s">
        <v>823</v>
      </c>
      <c r="G247" s="231"/>
      <c r="H247" s="234">
        <v>90.219999999999999</v>
      </c>
      <c r="I247" s="235"/>
      <c r="J247" s="231"/>
      <c r="K247" s="231"/>
      <c r="L247" s="236"/>
      <c r="M247" s="237"/>
      <c r="N247" s="238"/>
      <c r="O247" s="238"/>
      <c r="P247" s="238"/>
      <c r="Q247" s="238"/>
      <c r="R247" s="238"/>
      <c r="S247" s="238"/>
      <c r="T247" s="239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40" t="s">
        <v>149</v>
      </c>
      <c r="AU247" s="240" t="s">
        <v>86</v>
      </c>
      <c r="AV247" s="14" t="s">
        <v>86</v>
      </c>
      <c r="AW247" s="14" t="s">
        <v>37</v>
      </c>
      <c r="AX247" s="14" t="s">
        <v>76</v>
      </c>
      <c r="AY247" s="240" t="s">
        <v>140</v>
      </c>
    </row>
    <row r="248" s="14" customFormat="1">
      <c r="A248" s="14"/>
      <c r="B248" s="230"/>
      <c r="C248" s="231"/>
      <c r="D248" s="221" t="s">
        <v>149</v>
      </c>
      <c r="E248" s="232" t="s">
        <v>31</v>
      </c>
      <c r="F248" s="233" t="s">
        <v>824</v>
      </c>
      <c r="G248" s="231"/>
      <c r="H248" s="234">
        <v>49.5</v>
      </c>
      <c r="I248" s="235"/>
      <c r="J248" s="231"/>
      <c r="K248" s="231"/>
      <c r="L248" s="236"/>
      <c r="M248" s="237"/>
      <c r="N248" s="238"/>
      <c r="O248" s="238"/>
      <c r="P248" s="238"/>
      <c r="Q248" s="238"/>
      <c r="R248" s="238"/>
      <c r="S248" s="238"/>
      <c r="T248" s="239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40" t="s">
        <v>149</v>
      </c>
      <c r="AU248" s="240" t="s">
        <v>86</v>
      </c>
      <c r="AV248" s="14" t="s">
        <v>86</v>
      </c>
      <c r="AW248" s="14" t="s">
        <v>37</v>
      </c>
      <c r="AX248" s="14" t="s">
        <v>76</v>
      </c>
      <c r="AY248" s="240" t="s">
        <v>140</v>
      </c>
    </row>
    <row r="249" s="14" customFormat="1">
      <c r="A249" s="14"/>
      <c r="B249" s="230"/>
      <c r="C249" s="231"/>
      <c r="D249" s="221" t="s">
        <v>149</v>
      </c>
      <c r="E249" s="232" t="s">
        <v>31</v>
      </c>
      <c r="F249" s="233" t="s">
        <v>825</v>
      </c>
      <c r="G249" s="231"/>
      <c r="H249" s="234">
        <v>49.5</v>
      </c>
      <c r="I249" s="235"/>
      <c r="J249" s="231"/>
      <c r="K249" s="231"/>
      <c r="L249" s="236"/>
      <c r="M249" s="237"/>
      <c r="N249" s="238"/>
      <c r="O249" s="238"/>
      <c r="P249" s="238"/>
      <c r="Q249" s="238"/>
      <c r="R249" s="238"/>
      <c r="S249" s="238"/>
      <c r="T249" s="239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40" t="s">
        <v>149</v>
      </c>
      <c r="AU249" s="240" t="s">
        <v>86</v>
      </c>
      <c r="AV249" s="14" t="s">
        <v>86</v>
      </c>
      <c r="AW249" s="14" t="s">
        <v>37</v>
      </c>
      <c r="AX249" s="14" t="s">
        <v>76</v>
      </c>
      <c r="AY249" s="240" t="s">
        <v>140</v>
      </c>
    </row>
    <row r="250" s="14" customFormat="1">
      <c r="A250" s="14"/>
      <c r="B250" s="230"/>
      <c r="C250" s="231"/>
      <c r="D250" s="221" t="s">
        <v>149</v>
      </c>
      <c r="E250" s="232" t="s">
        <v>31</v>
      </c>
      <c r="F250" s="233" t="s">
        <v>826</v>
      </c>
      <c r="G250" s="231"/>
      <c r="H250" s="234">
        <v>46.5</v>
      </c>
      <c r="I250" s="235"/>
      <c r="J250" s="231"/>
      <c r="K250" s="231"/>
      <c r="L250" s="236"/>
      <c r="M250" s="237"/>
      <c r="N250" s="238"/>
      <c r="O250" s="238"/>
      <c r="P250" s="238"/>
      <c r="Q250" s="238"/>
      <c r="R250" s="238"/>
      <c r="S250" s="238"/>
      <c r="T250" s="239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40" t="s">
        <v>149</v>
      </c>
      <c r="AU250" s="240" t="s">
        <v>86</v>
      </c>
      <c r="AV250" s="14" t="s">
        <v>86</v>
      </c>
      <c r="AW250" s="14" t="s">
        <v>37</v>
      </c>
      <c r="AX250" s="14" t="s">
        <v>76</v>
      </c>
      <c r="AY250" s="240" t="s">
        <v>140</v>
      </c>
    </row>
    <row r="251" s="14" customFormat="1">
      <c r="A251" s="14"/>
      <c r="B251" s="230"/>
      <c r="C251" s="231"/>
      <c r="D251" s="221" t="s">
        <v>149</v>
      </c>
      <c r="E251" s="232" t="s">
        <v>31</v>
      </c>
      <c r="F251" s="233" t="s">
        <v>827</v>
      </c>
      <c r="G251" s="231"/>
      <c r="H251" s="234">
        <v>44.5</v>
      </c>
      <c r="I251" s="235"/>
      <c r="J251" s="231"/>
      <c r="K251" s="231"/>
      <c r="L251" s="236"/>
      <c r="M251" s="237"/>
      <c r="N251" s="238"/>
      <c r="O251" s="238"/>
      <c r="P251" s="238"/>
      <c r="Q251" s="238"/>
      <c r="R251" s="238"/>
      <c r="S251" s="238"/>
      <c r="T251" s="239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40" t="s">
        <v>149</v>
      </c>
      <c r="AU251" s="240" t="s">
        <v>86</v>
      </c>
      <c r="AV251" s="14" t="s">
        <v>86</v>
      </c>
      <c r="AW251" s="14" t="s">
        <v>37</v>
      </c>
      <c r="AX251" s="14" t="s">
        <v>76</v>
      </c>
      <c r="AY251" s="240" t="s">
        <v>140</v>
      </c>
    </row>
    <row r="252" s="14" customFormat="1">
      <c r="A252" s="14"/>
      <c r="B252" s="230"/>
      <c r="C252" s="231"/>
      <c r="D252" s="221" t="s">
        <v>149</v>
      </c>
      <c r="E252" s="232" t="s">
        <v>31</v>
      </c>
      <c r="F252" s="233" t="s">
        <v>828</v>
      </c>
      <c r="G252" s="231"/>
      <c r="H252" s="234">
        <v>23.5</v>
      </c>
      <c r="I252" s="235"/>
      <c r="J252" s="231"/>
      <c r="K252" s="231"/>
      <c r="L252" s="236"/>
      <c r="M252" s="237"/>
      <c r="N252" s="238"/>
      <c r="O252" s="238"/>
      <c r="P252" s="238"/>
      <c r="Q252" s="238"/>
      <c r="R252" s="238"/>
      <c r="S252" s="238"/>
      <c r="T252" s="239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240" t="s">
        <v>149</v>
      </c>
      <c r="AU252" s="240" t="s">
        <v>86</v>
      </c>
      <c r="AV252" s="14" t="s">
        <v>86</v>
      </c>
      <c r="AW252" s="14" t="s">
        <v>37</v>
      </c>
      <c r="AX252" s="14" t="s">
        <v>76</v>
      </c>
      <c r="AY252" s="240" t="s">
        <v>140</v>
      </c>
    </row>
    <row r="253" s="14" customFormat="1">
      <c r="A253" s="14"/>
      <c r="B253" s="230"/>
      <c r="C253" s="231"/>
      <c r="D253" s="221" t="s">
        <v>149</v>
      </c>
      <c r="E253" s="232" t="s">
        <v>31</v>
      </c>
      <c r="F253" s="233" t="s">
        <v>829</v>
      </c>
      <c r="G253" s="231"/>
      <c r="H253" s="234">
        <v>11</v>
      </c>
      <c r="I253" s="235"/>
      <c r="J253" s="231"/>
      <c r="K253" s="231"/>
      <c r="L253" s="236"/>
      <c r="M253" s="237"/>
      <c r="N253" s="238"/>
      <c r="O253" s="238"/>
      <c r="P253" s="238"/>
      <c r="Q253" s="238"/>
      <c r="R253" s="238"/>
      <c r="S253" s="238"/>
      <c r="T253" s="239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40" t="s">
        <v>149</v>
      </c>
      <c r="AU253" s="240" t="s">
        <v>86</v>
      </c>
      <c r="AV253" s="14" t="s">
        <v>86</v>
      </c>
      <c r="AW253" s="14" t="s">
        <v>37</v>
      </c>
      <c r="AX253" s="14" t="s">
        <v>76</v>
      </c>
      <c r="AY253" s="240" t="s">
        <v>140</v>
      </c>
    </row>
    <row r="254" s="14" customFormat="1">
      <c r="A254" s="14"/>
      <c r="B254" s="230"/>
      <c r="C254" s="231"/>
      <c r="D254" s="221" t="s">
        <v>149</v>
      </c>
      <c r="E254" s="232" t="s">
        <v>31</v>
      </c>
      <c r="F254" s="233" t="s">
        <v>830</v>
      </c>
      <c r="G254" s="231"/>
      <c r="H254" s="234">
        <v>19</v>
      </c>
      <c r="I254" s="235"/>
      <c r="J254" s="231"/>
      <c r="K254" s="231"/>
      <c r="L254" s="236"/>
      <c r="M254" s="237"/>
      <c r="N254" s="238"/>
      <c r="O254" s="238"/>
      <c r="P254" s="238"/>
      <c r="Q254" s="238"/>
      <c r="R254" s="238"/>
      <c r="S254" s="238"/>
      <c r="T254" s="239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40" t="s">
        <v>149</v>
      </c>
      <c r="AU254" s="240" t="s">
        <v>86</v>
      </c>
      <c r="AV254" s="14" t="s">
        <v>86</v>
      </c>
      <c r="AW254" s="14" t="s">
        <v>37</v>
      </c>
      <c r="AX254" s="14" t="s">
        <v>76</v>
      </c>
      <c r="AY254" s="240" t="s">
        <v>140</v>
      </c>
    </row>
    <row r="255" s="14" customFormat="1">
      <c r="A255" s="14"/>
      <c r="B255" s="230"/>
      <c r="C255" s="231"/>
      <c r="D255" s="221" t="s">
        <v>149</v>
      </c>
      <c r="E255" s="232" t="s">
        <v>31</v>
      </c>
      <c r="F255" s="233" t="s">
        <v>831</v>
      </c>
      <c r="G255" s="231"/>
      <c r="H255" s="234">
        <v>13.75</v>
      </c>
      <c r="I255" s="235"/>
      <c r="J255" s="231"/>
      <c r="K255" s="231"/>
      <c r="L255" s="236"/>
      <c r="M255" s="237"/>
      <c r="N255" s="238"/>
      <c r="O255" s="238"/>
      <c r="P255" s="238"/>
      <c r="Q255" s="238"/>
      <c r="R255" s="238"/>
      <c r="S255" s="238"/>
      <c r="T255" s="239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40" t="s">
        <v>149</v>
      </c>
      <c r="AU255" s="240" t="s">
        <v>86</v>
      </c>
      <c r="AV255" s="14" t="s">
        <v>86</v>
      </c>
      <c r="AW255" s="14" t="s">
        <v>37</v>
      </c>
      <c r="AX255" s="14" t="s">
        <v>76</v>
      </c>
      <c r="AY255" s="240" t="s">
        <v>140</v>
      </c>
    </row>
    <row r="256" s="14" customFormat="1">
      <c r="A256" s="14"/>
      <c r="B256" s="230"/>
      <c r="C256" s="231"/>
      <c r="D256" s="221" t="s">
        <v>149</v>
      </c>
      <c r="E256" s="232" t="s">
        <v>31</v>
      </c>
      <c r="F256" s="233" t="s">
        <v>832</v>
      </c>
      <c r="G256" s="231"/>
      <c r="H256" s="234">
        <v>17.5</v>
      </c>
      <c r="I256" s="235"/>
      <c r="J256" s="231"/>
      <c r="K256" s="231"/>
      <c r="L256" s="236"/>
      <c r="M256" s="237"/>
      <c r="N256" s="238"/>
      <c r="O256" s="238"/>
      <c r="P256" s="238"/>
      <c r="Q256" s="238"/>
      <c r="R256" s="238"/>
      <c r="S256" s="238"/>
      <c r="T256" s="239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40" t="s">
        <v>149</v>
      </c>
      <c r="AU256" s="240" t="s">
        <v>86</v>
      </c>
      <c r="AV256" s="14" t="s">
        <v>86</v>
      </c>
      <c r="AW256" s="14" t="s">
        <v>37</v>
      </c>
      <c r="AX256" s="14" t="s">
        <v>76</v>
      </c>
      <c r="AY256" s="240" t="s">
        <v>140</v>
      </c>
    </row>
    <row r="257" s="16" customFormat="1">
      <c r="A257" s="16"/>
      <c r="B257" s="252"/>
      <c r="C257" s="253"/>
      <c r="D257" s="221" t="s">
        <v>149</v>
      </c>
      <c r="E257" s="254" t="s">
        <v>31</v>
      </c>
      <c r="F257" s="255" t="s">
        <v>262</v>
      </c>
      <c r="G257" s="253"/>
      <c r="H257" s="256">
        <v>1539.0940000000001</v>
      </c>
      <c r="I257" s="257"/>
      <c r="J257" s="253"/>
      <c r="K257" s="253"/>
      <c r="L257" s="258"/>
      <c r="M257" s="259"/>
      <c r="N257" s="260"/>
      <c r="O257" s="260"/>
      <c r="P257" s="260"/>
      <c r="Q257" s="260"/>
      <c r="R257" s="260"/>
      <c r="S257" s="260"/>
      <c r="T257" s="261"/>
      <c r="U257" s="16"/>
      <c r="V257" s="16"/>
      <c r="W257" s="16"/>
      <c r="X257" s="16"/>
      <c r="Y257" s="16"/>
      <c r="Z257" s="16"/>
      <c r="AA257" s="16"/>
      <c r="AB257" s="16"/>
      <c r="AC257" s="16"/>
      <c r="AD257" s="16"/>
      <c r="AE257" s="16"/>
      <c r="AT257" s="262" t="s">
        <v>149</v>
      </c>
      <c r="AU257" s="262" t="s">
        <v>86</v>
      </c>
      <c r="AV257" s="16" t="s">
        <v>263</v>
      </c>
      <c r="AW257" s="16" t="s">
        <v>37</v>
      </c>
      <c r="AX257" s="16" t="s">
        <v>76</v>
      </c>
      <c r="AY257" s="262" t="s">
        <v>140</v>
      </c>
    </row>
    <row r="258" s="13" customFormat="1">
      <c r="A258" s="13"/>
      <c r="B258" s="219"/>
      <c r="C258" s="220"/>
      <c r="D258" s="221" t="s">
        <v>149</v>
      </c>
      <c r="E258" s="222" t="s">
        <v>31</v>
      </c>
      <c r="F258" s="223" t="s">
        <v>287</v>
      </c>
      <c r="G258" s="220"/>
      <c r="H258" s="222" t="s">
        <v>31</v>
      </c>
      <c r="I258" s="224"/>
      <c r="J258" s="220"/>
      <c r="K258" s="220"/>
      <c r="L258" s="225"/>
      <c r="M258" s="226"/>
      <c r="N258" s="227"/>
      <c r="O258" s="227"/>
      <c r="P258" s="227"/>
      <c r="Q258" s="227"/>
      <c r="R258" s="227"/>
      <c r="S258" s="227"/>
      <c r="T258" s="228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29" t="s">
        <v>149</v>
      </c>
      <c r="AU258" s="229" t="s">
        <v>86</v>
      </c>
      <c r="AV258" s="13" t="s">
        <v>84</v>
      </c>
      <c r="AW258" s="13" t="s">
        <v>37</v>
      </c>
      <c r="AX258" s="13" t="s">
        <v>76</v>
      </c>
      <c r="AY258" s="229" t="s">
        <v>140</v>
      </c>
    </row>
    <row r="259" s="14" customFormat="1">
      <c r="A259" s="14"/>
      <c r="B259" s="230"/>
      <c r="C259" s="231"/>
      <c r="D259" s="221" t="s">
        <v>149</v>
      </c>
      <c r="E259" s="232" t="s">
        <v>31</v>
      </c>
      <c r="F259" s="233" t="s">
        <v>833</v>
      </c>
      <c r="G259" s="231"/>
      <c r="H259" s="234">
        <v>116.732</v>
      </c>
      <c r="I259" s="235"/>
      <c r="J259" s="231"/>
      <c r="K259" s="231"/>
      <c r="L259" s="236"/>
      <c r="M259" s="237"/>
      <c r="N259" s="238"/>
      <c r="O259" s="238"/>
      <c r="P259" s="238"/>
      <c r="Q259" s="238"/>
      <c r="R259" s="238"/>
      <c r="S259" s="238"/>
      <c r="T259" s="239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40" t="s">
        <v>149</v>
      </c>
      <c r="AU259" s="240" t="s">
        <v>86</v>
      </c>
      <c r="AV259" s="14" t="s">
        <v>86</v>
      </c>
      <c r="AW259" s="14" t="s">
        <v>37</v>
      </c>
      <c r="AX259" s="14" t="s">
        <v>76</v>
      </c>
      <c r="AY259" s="240" t="s">
        <v>140</v>
      </c>
    </row>
    <row r="260" s="14" customFormat="1">
      <c r="A260" s="14"/>
      <c r="B260" s="230"/>
      <c r="C260" s="231"/>
      <c r="D260" s="221" t="s">
        <v>149</v>
      </c>
      <c r="E260" s="232" t="s">
        <v>31</v>
      </c>
      <c r="F260" s="233" t="s">
        <v>783</v>
      </c>
      <c r="G260" s="231"/>
      <c r="H260" s="234">
        <v>15.568</v>
      </c>
      <c r="I260" s="235"/>
      <c r="J260" s="231"/>
      <c r="K260" s="231"/>
      <c r="L260" s="236"/>
      <c r="M260" s="237"/>
      <c r="N260" s="238"/>
      <c r="O260" s="238"/>
      <c r="P260" s="238"/>
      <c r="Q260" s="238"/>
      <c r="R260" s="238"/>
      <c r="S260" s="238"/>
      <c r="T260" s="239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240" t="s">
        <v>149</v>
      </c>
      <c r="AU260" s="240" t="s">
        <v>86</v>
      </c>
      <c r="AV260" s="14" t="s">
        <v>86</v>
      </c>
      <c r="AW260" s="14" t="s">
        <v>37</v>
      </c>
      <c r="AX260" s="14" t="s">
        <v>76</v>
      </c>
      <c r="AY260" s="240" t="s">
        <v>140</v>
      </c>
    </row>
    <row r="261" s="14" customFormat="1">
      <c r="A261" s="14"/>
      <c r="B261" s="230"/>
      <c r="C261" s="231"/>
      <c r="D261" s="221" t="s">
        <v>149</v>
      </c>
      <c r="E261" s="232" t="s">
        <v>31</v>
      </c>
      <c r="F261" s="233" t="s">
        <v>784</v>
      </c>
      <c r="G261" s="231"/>
      <c r="H261" s="234">
        <v>11.060000000000001</v>
      </c>
      <c r="I261" s="235"/>
      <c r="J261" s="231"/>
      <c r="K261" s="231"/>
      <c r="L261" s="236"/>
      <c r="M261" s="237"/>
      <c r="N261" s="238"/>
      <c r="O261" s="238"/>
      <c r="P261" s="238"/>
      <c r="Q261" s="238"/>
      <c r="R261" s="238"/>
      <c r="S261" s="238"/>
      <c r="T261" s="239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240" t="s">
        <v>149</v>
      </c>
      <c r="AU261" s="240" t="s">
        <v>86</v>
      </c>
      <c r="AV261" s="14" t="s">
        <v>86</v>
      </c>
      <c r="AW261" s="14" t="s">
        <v>37</v>
      </c>
      <c r="AX261" s="14" t="s">
        <v>76</v>
      </c>
      <c r="AY261" s="240" t="s">
        <v>140</v>
      </c>
    </row>
    <row r="262" s="14" customFormat="1">
      <c r="A262" s="14"/>
      <c r="B262" s="230"/>
      <c r="C262" s="231"/>
      <c r="D262" s="221" t="s">
        <v>149</v>
      </c>
      <c r="E262" s="232" t="s">
        <v>31</v>
      </c>
      <c r="F262" s="233" t="s">
        <v>785</v>
      </c>
      <c r="G262" s="231"/>
      <c r="H262" s="234">
        <v>18.004000000000001</v>
      </c>
      <c r="I262" s="235"/>
      <c r="J262" s="231"/>
      <c r="K262" s="231"/>
      <c r="L262" s="236"/>
      <c r="M262" s="237"/>
      <c r="N262" s="238"/>
      <c r="O262" s="238"/>
      <c r="P262" s="238"/>
      <c r="Q262" s="238"/>
      <c r="R262" s="238"/>
      <c r="S262" s="238"/>
      <c r="T262" s="239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T262" s="240" t="s">
        <v>149</v>
      </c>
      <c r="AU262" s="240" t="s">
        <v>86</v>
      </c>
      <c r="AV262" s="14" t="s">
        <v>86</v>
      </c>
      <c r="AW262" s="14" t="s">
        <v>37</v>
      </c>
      <c r="AX262" s="14" t="s">
        <v>76</v>
      </c>
      <c r="AY262" s="240" t="s">
        <v>140</v>
      </c>
    </row>
    <row r="263" s="14" customFormat="1">
      <c r="A263" s="14"/>
      <c r="B263" s="230"/>
      <c r="C263" s="231"/>
      <c r="D263" s="221" t="s">
        <v>149</v>
      </c>
      <c r="E263" s="232" t="s">
        <v>31</v>
      </c>
      <c r="F263" s="233" t="s">
        <v>834</v>
      </c>
      <c r="G263" s="231"/>
      <c r="H263" s="234">
        <v>46.423999999999999</v>
      </c>
      <c r="I263" s="235"/>
      <c r="J263" s="231"/>
      <c r="K263" s="231"/>
      <c r="L263" s="236"/>
      <c r="M263" s="237"/>
      <c r="N263" s="238"/>
      <c r="O263" s="238"/>
      <c r="P263" s="238"/>
      <c r="Q263" s="238"/>
      <c r="R263" s="238"/>
      <c r="S263" s="238"/>
      <c r="T263" s="239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40" t="s">
        <v>149</v>
      </c>
      <c r="AU263" s="240" t="s">
        <v>86</v>
      </c>
      <c r="AV263" s="14" t="s">
        <v>86</v>
      </c>
      <c r="AW263" s="14" t="s">
        <v>37</v>
      </c>
      <c r="AX263" s="14" t="s">
        <v>76</v>
      </c>
      <c r="AY263" s="240" t="s">
        <v>140</v>
      </c>
    </row>
    <row r="264" s="16" customFormat="1">
      <c r="A264" s="16"/>
      <c r="B264" s="252"/>
      <c r="C264" s="253"/>
      <c r="D264" s="221" t="s">
        <v>149</v>
      </c>
      <c r="E264" s="254" t="s">
        <v>31</v>
      </c>
      <c r="F264" s="255" t="s">
        <v>262</v>
      </c>
      <c r="G264" s="253"/>
      <c r="H264" s="256">
        <v>207.78800000000001</v>
      </c>
      <c r="I264" s="257"/>
      <c r="J264" s="253"/>
      <c r="K264" s="253"/>
      <c r="L264" s="258"/>
      <c r="M264" s="259"/>
      <c r="N264" s="260"/>
      <c r="O264" s="260"/>
      <c r="P264" s="260"/>
      <c r="Q264" s="260"/>
      <c r="R264" s="260"/>
      <c r="S264" s="260"/>
      <c r="T264" s="261"/>
      <c r="U264" s="16"/>
      <c r="V264" s="16"/>
      <c r="W264" s="16"/>
      <c r="X264" s="16"/>
      <c r="Y264" s="16"/>
      <c r="Z264" s="16"/>
      <c r="AA264" s="16"/>
      <c r="AB264" s="16"/>
      <c r="AC264" s="16"/>
      <c r="AD264" s="16"/>
      <c r="AE264" s="16"/>
      <c r="AT264" s="262" t="s">
        <v>149</v>
      </c>
      <c r="AU264" s="262" t="s">
        <v>86</v>
      </c>
      <c r="AV264" s="16" t="s">
        <v>263</v>
      </c>
      <c r="AW264" s="16" t="s">
        <v>37</v>
      </c>
      <c r="AX264" s="16" t="s">
        <v>76</v>
      </c>
      <c r="AY264" s="262" t="s">
        <v>140</v>
      </c>
    </row>
    <row r="265" s="15" customFormat="1">
      <c r="A265" s="15"/>
      <c r="B265" s="241"/>
      <c r="C265" s="242"/>
      <c r="D265" s="221" t="s">
        <v>149</v>
      </c>
      <c r="E265" s="243" t="s">
        <v>31</v>
      </c>
      <c r="F265" s="244" t="s">
        <v>204</v>
      </c>
      <c r="G265" s="242"/>
      <c r="H265" s="245">
        <v>1746.8819999999998</v>
      </c>
      <c r="I265" s="246"/>
      <c r="J265" s="242"/>
      <c r="K265" s="242"/>
      <c r="L265" s="247"/>
      <c r="M265" s="248"/>
      <c r="N265" s="249"/>
      <c r="O265" s="249"/>
      <c r="P265" s="249"/>
      <c r="Q265" s="249"/>
      <c r="R265" s="249"/>
      <c r="S265" s="249"/>
      <c r="T265" s="250"/>
      <c r="U265" s="15"/>
      <c r="V265" s="15"/>
      <c r="W265" s="15"/>
      <c r="X265" s="15"/>
      <c r="Y265" s="15"/>
      <c r="Z265" s="15"/>
      <c r="AA265" s="15"/>
      <c r="AB265" s="15"/>
      <c r="AC265" s="15"/>
      <c r="AD265" s="15"/>
      <c r="AE265" s="15"/>
      <c r="AT265" s="251" t="s">
        <v>149</v>
      </c>
      <c r="AU265" s="251" t="s">
        <v>86</v>
      </c>
      <c r="AV265" s="15" t="s">
        <v>147</v>
      </c>
      <c r="AW265" s="15" t="s">
        <v>37</v>
      </c>
      <c r="AX265" s="15" t="s">
        <v>84</v>
      </c>
      <c r="AY265" s="251" t="s">
        <v>140</v>
      </c>
    </row>
    <row r="266" s="2" customFormat="1" ht="16.5" customHeight="1">
      <c r="A266" s="40"/>
      <c r="B266" s="41"/>
      <c r="C266" s="263" t="s">
        <v>408</v>
      </c>
      <c r="D266" s="263" t="s">
        <v>331</v>
      </c>
      <c r="E266" s="264" t="s">
        <v>404</v>
      </c>
      <c r="F266" s="265" t="s">
        <v>405</v>
      </c>
      <c r="G266" s="266" t="s">
        <v>334</v>
      </c>
      <c r="H266" s="267">
        <v>374.01799999999997</v>
      </c>
      <c r="I266" s="268"/>
      <c r="J266" s="269">
        <f>ROUND(I266*H266,2)</f>
        <v>0</v>
      </c>
      <c r="K266" s="265" t="s">
        <v>146</v>
      </c>
      <c r="L266" s="270"/>
      <c r="M266" s="271" t="s">
        <v>31</v>
      </c>
      <c r="N266" s="272" t="s">
        <v>47</v>
      </c>
      <c r="O266" s="86"/>
      <c r="P266" s="215">
        <f>O266*H266</f>
        <v>0</v>
      </c>
      <c r="Q266" s="215">
        <v>1</v>
      </c>
      <c r="R266" s="215">
        <f>Q266*H266</f>
        <v>374.01799999999997</v>
      </c>
      <c r="S266" s="215">
        <v>0</v>
      </c>
      <c r="T266" s="216">
        <f>S266*H266</f>
        <v>0</v>
      </c>
      <c r="U266" s="40"/>
      <c r="V266" s="40"/>
      <c r="W266" s="40"/>
      <c r="X266" s="40"/>
      <c r="Y266" s="40"/>
      <c r="Z266" s="40"/>
      <c r="AA266" s="40"/>
      <c r="AB266" s="40"/>
      <c r="AC266" s="40"/>
      <c r="AD266" s="40"/>
      <c r="AE266" s="40"/>
      <c r="AR266" s="217" t="s">
        <v>297</v>
      </c>
      <c r="AT266" s="217" t="s">
        <v>331</v>
      </c>
      <c r="AU266" s="217" t="s">
        <v>86</v>
      </c>
      <c r="AY266" s="19" t="s">
        <v>140</v>
      </c>
      <c r="BE266" s="218">
        <f>IF(N266="základní",J266,0)</f>
        <v>0</v>
      </c>
      <c r="BF266" s="218">
        <f>IF(N266="snížená",J266,0)</f>
        <v>0</v>
      </c>
      <c r="BG266" s="218">
        <f>IF(N266="zákl. přenesená",J266,0)</f>
        <v>0</v>
      </c>
      <c r="BH266" s="218">
        <f>IF(N266="sníž. přenesená",J266,0)</f>
        <v>0</v>
      </c>
      <c r="BI266" s="218">
        <f>IF(N266="nulová",J266,0)</f>
        <v>0</v>
      </c>
      <c r="BJ266" s="19" t="s">
        <v>84</v>
      </c>
      <c r="BK266" s="218">
        <f>ROUND(I266*H266,2)</f>
        <v>0</v>
      </c>
      <c r="BL266" s="19" t="s">
        <v>147</v>
      </c>
      <c r="BM266" s="217" t="s">
        <v>835</v>
      </c>
    </row>
    <row r="267" s="13" customFormat="1">
      <c r="A267" s="13"/>
      <c r="B267" s="219"/>
      <c r="C267" s="220"/>
      <c r="D267" s="221" t="s">
        <v>149</v>
      </c>
      <c r="E267" s="222" t="s">
        <v>31</v>
      </c>
      <c r="F267" s="223" t="s">
        <v>287</v>
      </c>
      <c r="G267" s="220"/>
      <c r="H267" s="222" t="s">
        <v>31</v>
      </c>
      <c r="I267" s="224"/>
      <c r="J267" s="220"/>
      <c r="K267" s="220"/>
      <c r="L267" s="225"/>
      <c r="M267" s="226"/>
      <c r="N267" s="227"/>
      <c r="O267" s="227"/>
      <c r="P267" s="227"/>
      <c r="Q267" s="227"/>
      <c r="R267" s="227"/>
      <c r="S267" s="227"/>
      <c r="T267" s="228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29" t="s">
        <v>149</v>
      </c>
      <c r="AU267" s="229" t="s">
        <v>86</v>
      </c>
      <c r="AV267" s="13" t="s">
        <v>84</v>
      </c>
      <c r="AW267" s="13" t="s">
        <v>37</v>
      </c>
      <c r="AX267" s="13" t="s">
        <v>76</v>
      </c>
      <c r="AY267" s="229" t="s">
        <v>140</v>
      </c>
    </row>
    <row r="268" s="14" customFormat="1">
      <c r="A268" s="14"/>
      <c r="B268" s="230"/>
      <c r="C268" s="231"/>
      <c r="D268" s="221" t="s">
        <v>149</v>
      </c>
      <c r="E268" s="232" t="s">
        <v>31</v>
      </c>
      <c r="F268" s="233" t="s">
        <v>836</v>
      </c>
      <c r="G268" s="231"/>
      <c r="H268" s="234">
        <v>210.118</v>
      </c>
      <c r="I268" s="235"/>
      <c r="J268" s="231"/>
      <c r="K268" s="231"/>
      <c r="L268" s="236"/>
      <c r="M268" s="237"/>
      <c r="N268" s="238"/>
      <c r="O268" s="238"/>
      <c r="P268" s="238"/>
      <c r="Q268" s="238"/>
      <c r="R268" s="238"/>
      <c r="S268" s="238"/>
      <c r="T268" s="239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240" t="s">
        <v>149</v>
      </c>
      <c r="AU268" s="240" t="s">
        <v>86</v>
      </c>
      <c r="AV268" s="14" t="s">
        <v>86</v>
      </c>
      <c r="AW268" s="14" t="s">
        <v>37</v>
      </c>
      <c r="AX268" s="14" t="s">
        <v>76</v>
      </c>
      <c r="AY268" s="240" t="s">
        <v>140</v>
      </c>
    </row>
    <row r="269" s="14" customFormat="1">
      <c r="A269" s="14"/>
      <c r="B269" s="230"/>
      <c r="C269" s="231"/>
      <c r="D269" s="221" t="s">
        <v>149</v>
      </c>
      <c r="E269" s="232" t="s">
        <v>31</v>
      </c>
      <c r="F269" s="233" t="s">
        <v>837</v>
      </c>
      <c r="G269" s="231"/>
      <c r="H269" s="234">
        <v>28.021999999999998</v>
      </c>
      <c r="I269" s="235"/>
      <c r="J269" s="231"/>
      <c r="K269" s="231"/>
      <c r="L269" s="236"/>
      <c r="M269" s="237"/>
      <c r="N269" s="238"/>
      <c r="O269" s="238"/>
      <c r="P269" s="238"/>
      <c r="Q269" s="238"/>
      <c r="R269" s="238"/>
      <c r="S269" s="238"/>
      <c r="T269" s="239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240" t="s">
        <v>149</v>
      </c>
      <c r="AU269" s="240" t="s">
        <v>86</v>
      </c>
      <c r="AV269" s="14" t="s">
        <v>86</v>
      </c>
      <c r="AW269" s="14" t="s">
        <v>37</v>
      </c>
      <c r="AX269" s="14" t="s">
        <v>76</v>
      </c>
      <c r="AY269" s="240" t="s">
        <v>140</v>
      </c>
    </row>
    <row r="270" s="14" customFormat="1">
      <c r="A270" s="14"/>
      <c r="B270" s="230"/>
      <c r="C270" s="231"/>
      <c r="D270" s="221" t="s">
        <v>149</v>
      </c>
      <c r="E270" s="232" t="s">
        <v>31</v>
      </c>
      <c r="F270" s="233" t="s">
        <v>838</v>
      </c>
      <c r="G270" s="231"/>
      <c r="H270" s="234">
        <v>19.908000000000001</v>
      </c>
      <c r="I270" s="235"/>
      <c r="J270" s="231"/>
      <c r="K270" s="231"/>
      <c r="L270" s="236"/>
      <c r="M270" s="237"/>
      <c r="N270" s="238"/>
      <c r="O270" s="238"/>
      <c r="P270" s="238"/>
      <c r="Q270" s="238"/>
      <c r="R270" s="238"/>
      <c r="S270" s="238"/>
      <c r="T270" s="239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T270" s="240" t="s">
        <v>149</v>
      </c>
      <c r="AU270" s="240" t="s">
        <v>86</v>
      </c>
      <c r="AV270" s="14" t="s">
        <v>86</v>
      </c>
      <c r="AW270" s="14" t="s">
        <v>37</v>
      </c>
      <c r="AX270" s="14" t="s">
        <v>76</v>
      </c>
      <c r="AY270" s="240" t="s">
        <v>140</v>
      </c>
    </row>
    <row r="271" s="14" customFormat="1">
      <c r="A271" s="14"/>
      <c r="B271" s="230"/>
      <c r="C271" s="231"/>
      <c r="D271" s="221" t="s">
        <v>149</v>
      </c>
      <c r="E271" s="232" t="s">
        <v>31</v>
      </c>
      <c r="F271" s="233" t="s">
        <v>839</v>
      </c>
      <c r="G271" s="231"/>
      <c r="H271" s="234">
        <v>32.406999999999996</v>
      </c>
      <c r="I271" s="235"/>
      <c r="J271" s="231"/>
      <c r="K271" s="231"/>
      <c r="L271" s="236"/>
      <c r="M271" s="237"/>
      <c r="N271" s="238"/>
      <c r="O271" s="238"/>
      <c r="P271" s="238"/>
      <c r="Q271" s="238"/>
      <c r="R271" s="238"/>
      <c r="S271" s="238"/>
      <c r="T271" s="239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T271" s="240" t="s">
        <v>149</v>
      </c>
      <c r="AU271" s="240" t="s">
        <v>86</v>
      </c>
      <c r="AV271" s="14" t="s">
        <v>86</v>
      </c>
      <c r="AW271" s="14" t="s">
        <v>37</v>
      </c>
      <c r="AX271" s="14" t="s">
        <v>76</v>
      </c>
      <c r="AY271" s="240" t="s">
        <v>140</v>
      </c>
    </row>
    <row r="272" s="14" customFormat="1">
      <c r="A272" s="14"/>
      <c r="B272" s="230"/>
      <c r="C272" s="231"/>
      <c r="D272" s="221" t="s">
        <v>149</v>
      </c>
      <c r="E272" s="232" t="s">
        <v>31</v>
      </c>
      <c r="F272" s="233" t="s">
        <v>840</v>
      </c>
      <c r="G272" s="231"/>
      <c r="H272" s="234">
        <v>83.563000000000002</v>
      </c>
      <c r="I272" s="235"/>
      <c r="J272" s="231"/>
      <c r="K272" s="231"/>
      <c r="L272" s="236"/>
      <c r="M272" s="237"/>
      <c r="N272" s="238"/>
      <c r="O272" s="238"/>
      <c r="P272" s="238"/>
      <c r="Q272" s="238"/>
      <c r="R272" s="238"/>
      <c r="S272" s="238"/>
      <c r="T272" s="239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240" t="s">
        <v>149</v>
      </c>
      <c r="AU272" s="240" t="s">
        <v>86</v>
      </c>
      <c r="AV272" s="14" t="s">
        <v>86</v>
      </c>
      <c r="AW272" s="14" t="s">
        <v>37</v>
      </c>
      <c r="AX272" s="14" t="s">
        <v>76</v>
      </c>
      <c r="AY272" s="240" t="s">
        <v>140</v>
      </c>
    </row>
    <row r="273" s="15" customFormat="1">
      <c r="A273" s="15"/>
      <c r="B273" s="241"/>
      <c r="C273" s="242"/>
      <c r="D273" s="221" t="s">
        <v>149</v>
      </c>
      <c r="E273" s="243" t="s">
        <v>31</v>
      </c>
      <c r="F273" s="244" t="s">
        <v>204</v>
      </c>
      <c r="G273" s="242"/>
      <c r="H273" s="245">
        <v>374.01799999999997</v>
      </c>
      <c r="I273" s="246"/>
      <c r="J273" s="242"/>
      <c r="K273" s="242"/>
      <c r="L273" s="247"/>
      <c r="M273" s="248"/>
      <c r="N273" s="249"/>
      <c r="O273" s="249"/>
      <c r="P273" s="249"/>
      <c r="Q273" s="249"/>
      <c r="R273" s="249"/>
      <c r="S273" s="249"/>
      <c r="T273" s="250"/>
      <c r="U273" s="15"/>
      <c r="V273" s="15"/>
      <c r="W273" s="15"/>
      <c r="X273" s="15"/>
      <c r="Y273" s="15"/>
      <c r="Z273" s="15"/>
      <c r="AA273" s="15"/>
      <c r="AB273" s="15"/>
      <c r="AC273" s="15"/>
      <c r="AD273" s="15"/>
      <c r="AE273" s="15"/>
      <c r="AT273" s="251" t="s">
        <v>149</v>
      </c>
      <c r="AU273" s="251" t="s">
        <v>86</v>
      </c>
      <c r="AV273" s="15" t="s">
        <v>147</v>
      </c>
      <c r="AW273" s="15" t="s">
        <v>37</v>
      </c>
      <c r="AX273" s="15" t="s">
        <v>84</v>
      </c>
      <c r="AY273" s="251" t="s">
        <v>140</v>
      </c>
    </row>
    <row r="274" s="2" customFormat="1" ht="16.5" customHeight="1">
      <c r="A274" s="40"/>
      <c r="B274" s="41"/>
      <c r="C274" s="263" t="s">
        <v>414</v>
      </c>
      <c r="D274" s="263" t="s">
        <v>331</v>
      </c>
      <c r="E274" s="264" t="s">
        <v>332</v>
      </c>
      <c r="F274" s="265" t="s">
        <v>333</v>
      </c>
      <c r="G274" s="266" t="s">
        <v>334</v>
      </c>
      <c r="H274" s="267">
        <v>2770.3690000000001</v>
      </c>
      <c r="I274" s="268"/>
      <c r="J274" s="269">
        <f>ROUND(I274*H274,2)</f>
        <v>0</v>
      </c>
      <c r="K274" s="265" t="s">
        <v>146</v>
      </c>
      <c r="L274" s="270"/>
      <c r="M274" s="271" t="s">
        <v>31</v>
      </c>
      <c r="N274" s="272" t="s">
        <v>47</v>
      </c>
      <c r="O274" s="86"/>
      <c r="P274" s="215">
        <f>O274*H274</f>
        <v>0</v>
      </c>
      <c r="Q274" s="215">
        <v>1</v>
      </c>
      <c r="R274" s="215">
        <f>Q274*H274</f>
        <v>2770.3690000000001</v>
      </c>
      <c r="S274" s="215">
        <v>0</v>
      </c>
      <c r="T274" s="216">
        <f>S274*H274</f>
        <v>0</v>
      </c>
      <c r="U274" s="40"/>
      <c r="V274" s="40"/>
      <c r="W274" s="40"/>
      <c r="X274" s="40"/>
      <c r="Y274" s="40"/>
      <c r="Z274" s="40"/>
      <c r="AA274" s="40"/>
      <c r="AB274" s="40"/>
      <c r="AC274" s="40"/>
      <c r="AD274" s="40"/>
      <c r="AE274" s="40"/>
      <c r="AR274" s="217" t="s">
        <v>297</v>
      </c>
      <c r="AT274" s="217" t="s">
        <v>331</v>
      </c>
      <c r="AU274" s="217" t="s">
        <v>86</v>
      </c>
      <c r="AY274" s="19" t="s">
        <v>140</v>
      </c>
      <c r="BE274" s="218">
        <f>IF(N274="základní",J274,0)</f>
        <v>0</v>
      </c>
      <c r="BF274" s="218">
        <f>IF(N274="snížená",J274,0)</f>
        <v>0</v>
      </c>
      <c r="BG274" s="218">
        <f>IF(N274="zákl. přenesená",J274,0)</f>
        <v>0</v>
      </c>
      <c r="BH274" s="218">
        <f>IF(N274="sníž. přenesená",J274,0)</f>
        <v>0</v>
      </c>
      <c r="BI274" s="218">
        <f>IF(N274="nulová",J274,0)</f>
        <v>0</v>
      </c>
      <c r="BJ274" s="19" t="s">
        <v>84</v>
      </c>
      <c r="BK274" s="218">
        <f>ROUND(I274*H274,2)</f>
        <v>0</v>
      </c>
      <c r="BL274" s="19" t="s">
        <v>147</v>
      </c>
      <c r="BM274" s="217" t="s">
        <v>841</v>
      </c>
    </row>
    <row r="275" s="14" customFormat="1">
      <c r="A275" s="14"/>
      <c r="B275" s="230"/>
      <c r="C275" s="231"/>
      <c r="D275" s="221" t="s">
        <v>149</v>
      </c>
      <c r="E275" s="232" t="s">
        <v>31</v>
      </c>
      <c r="F275" s="233" t="s">
        <v>842</v>
      </c>
      <c r="G275" s="231"/>
      <c r="H275" s="234">
        <v>2770.3690000000001</v>
      </c>
      <c r="I275" s="235"/>
      <c r="J275" s="231"/>
      <c r="K275" s="231"/>
      <c r="L275" s="236"/>
      <c r="M275" s="237"/>
      <c r="N275" s="238"/>
      <c r="O275" s="238"/>
      <c r="P275" s="238"/>
      <c r="Q275" s="238"/>
      <c r="R275" s="238"/>
      <c r="S275" s="238"/>
      <c r="T275" s="239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240" t="s">
        <v>149</v>
      </c>
      <c r="AU275" s="240" t="s">
        <v>86</v>
      </c>
      <c r="AV275" s="14" t="s">
        <v>86</v>
      </c>
      <c r="AW275" s="14" t="s">
        <v>37</v>
      </c>
      <c r="AX275" s="14" t="s">
        <v>84</v>
      </c>
      <c r="AY275" s="240" t="s">
        <v>140</v>
      </c>
    </row>
    <row r="276" s="2" customFormat="1" ht="21.75" customHeight="1">
      <c r="A276" s="40"/>
      <c r="B276" s="41"/>
      <c r="C276" s="206" t="s">
        <v>7</v>
      </c>
      <c r="D276" s="206" t="s">
        <v>142</v>
      </c>
      <c r="E276" s="207" t="s">
        <v>409</v>
      </c>
      <c r="F276" s="208" t="s">
        <v>410</v>
      </c>
      <c r="G276" s="209" t="s">
        <v>411</v>
      </c>
      <c r="H276" s="210">
        <v>3772.4000000000001</v>
      </c>
      <c r="I276" s="211"/>
      <c r="J276" s="212">
        <f>ROUND(I276*H276,2)</f>
        <v>0</v>
      </c>
      <c r="K276" s="208" t="s">
        <v>146</v>
      </c>
      <c r="L276" s="46"/>
      <c r="M276" s="213" t="s">
        <v>31</v>
      </c>
      <c r="N276" s="214" t="s">
        <v>47</v>
      </c>
      <c r="O276" s="86"/>
      <c r="P276" s="215">
        <f>O276*H276</f>
        <v>0</v>
      </c>
      <c r="Q276" s="215">
        <v>0</v>
      </c>
      <c r="R276" s="215">
        <f>Q276*H276</f>
        <v>0</v>
      </c>
      <c r="S276" s="215">
        <v>0</v>
      </c>
      <c r="T276" s="216">
        <f>S276*H276</f>
        <v>0</v>
      </c>
      <c r="U276" s="40"/>
      <c r="V276" s="40"/>
      <c r="W276" s="40"/>
      <c r="X276" s="40"/>
      <c r="Y276" s="40"/>
      <c r="Z276" s="40"/>
      <c r="AA276" s="40"/>
      <c r="AB276" s="40"/>
      <c r="AC276" s="40"/>
      <c r="AD276" s="40"/>
      <c r="AE276" s="40"/>
      <c r="AR276" s="217" t="s">
        <v>147</v>
      </c>
      <c r="AT276" s="217" t="s">
        <v>142</v>
      </c>
      <c r="AU276" s="217" t="s">
        <v>86</v>
      </c>
      <c r="AY276" s="19" t="s">
        <v>140</v>
      </c>
      <c r="BE276" s="218">
        <f>IF(N276="základní",J276,0)</f>
        <v>0</v>
      </c>
      <c r="BF276" s="218">
        <f>IF(N276="snížená",J276,0)</f>
        <v>0</v>
      </c>
      <c r="BG276" s="218">
        <f>IF(N276="zákl. přenesená",J276,0)</f>
        <v>0</v>
      </c>
      <c r="BH276" s="218">
        <f>IF(N276="sníž. přenesená",J276,0)</f>
        <v>0</v>
      </c>
      <c r="BI276" s="218">
        <f>IF(N276="nulová",J276,0)</f>
        <v>0</v>
      </c>
      <c r="BJ276" s="19" t="s">
        <v>84</v>
      </c>
      <c r="BK276" s="218">
        <f>ROUND(I276*H276,2)</f>
        <v>0</v>
      </c>
      <c r="BL276" s="19" t="s">
        <v>147</v>
      </c>
      <c r="BM276" s="217" t="s">
        <v>843</v>
      </c>
    </row>
    <row r="277" s="14" customFormat="1">
      <c r="A277" s="14"/>
      <c r="B277" s="230"/>
      <c r="C277" s="231"/>
      <c r="D277" s="221" t="s">
        <v>149</v>
      </c>
      <c r="E277" s="232" t="s">
        <v>31</v>
      </c>
      <c r="F277" s="233" t="s">
        <v>844</v>
      </c>
      <c r="G277" s="231"/>
      <c r="H277" s="234">
        <v>3772.4000000000001</v>
      </c>
      <c r="I277" s="235"/>
      <c r="J277" s="231"/>
      <c r="K277" s="231"/>
      <c r="L277" s="236"/>
      <c r="M277" s="237"/>
      <c r="N277" s="238"/>
      <c r="O277" s="238"/>
      <c r="P277" s="238"/>
      <c r="Q277" s="238"/>
      <c r="R277" s="238"/>
      <c r="S277" s="238"/>
      <c r="T277" s="239"/>
      <c r="U277" s="14"/>
      <c r="V277" s="14"/>
      <c r="W277" s="14"/>
      <c r="X277" s="14"/>
      <c r="Y277" s="14"/>
      <c r="Z277" s="14"/>
      <c r="AA277" s="14"/>
      <c r="AB277" s="14"/>
      <c r="AC277" s="14"/>
      <c r="AD277" s="14"/>
      <c r="AE277" s="14"/>
      <c r="AT277" s="240" t="s">
        <v>149</v>
      </c>
      <c r="AU277" s="240" t="s">
        <v>86</v>
      </c>
      <c r="AV277" s="14" t="s">
        <v>86</v>
      </c>
      <c r="AW277" s="14" t="s">
        <v>37</v>
      </c>
      <c r="AX277" s="14" t="s">
        <v>84</v>
      </c>
      <c r="AY277" s="240" t="s">
        <v>140</v>
      </c>
    </row>
    <row r="278" s="2" customFormat="1">
      <c r="A278" s="40"/>
      <c r="B278" s="41"/>
      <c r="C278" s="206" t="s">
        <v>430</v>
      </c>
      <c r="D278" s="206" t="s">
        <v>142</v>
      </c>
      <c r="E278" s="207" t="s">
        <v>424</v>
      </c>
      <c r="F278" s="208" t="s">
        <v>425</v>
      </c>
      <c r="G278" s="209" t="s">
        <v>411</v>
      </c>
      <c r="H278" s="210">
        <v>717</v>
      </c>
      <c r="I278" s="211"/>
      <c r="J278" s="212">
        <f>ROUND(I278*H278,2)</f>
        <v>0</v>
      </c>
      <c r="K278" s="208" t="s">
        <v>146</v>
      </c>
      <c r="L278" s="46"/>
      <c r="M278" s="213" t="s">
        <v>31</v>
      </c>
      <c r="N278" s="214" t="s">
        <v>47</v>
      </c>
      <c r="O278" s="86"/>
      <c r="P278" s="215">
        <f>O278*H278</f>
        <v>0</v>
      </c>
      <c r="Q278" s="215">
        <v>0</v>
      </c>
      <c r="R278" s="215">
        <f>Q278*H278</f>
        <v>0</v>
      </c>
      <c r="S278" s="215">
        <v>0</v>
      </c>
      <c r="T278" s="216">
        <f>S278*H278</f>
        <v>0</v>
      </c>
      <c r="U278" s="40"/>
      <c r="V278" s="40"/>
      <c r="W278" s="40"/>
      <c r="X278" s="40"/>
      <c r="Y278" s="40"/>
      <c r="Z278" s="40"/>
      <c r="AA278" s="40"/>
      <c r="AB278" s="40"/>
      <c r="AC278" s="40"/>
      <c r="AD278" s="40"/>
      <c r="AE278" s="40"/>
      <c r="AR278" s="217" t="s">
        <v>147</v>
      </c>
      <c r="AT278" s="217" t="s">
        <v>142</v>
      </c>
      <c r="AU278" s="217" t="s">
        <v>86</v>
      </c>
      <c r="AY278" s="19" t="s">
        <v>140</v>
      </c>
      <c r="BE278" s="218">
        <f>IF(N278="základní",J278,0)</f>
        <v>0</v>
      </c>
      <c r="BF278" s="218">
        <f>IF(N278="snížená",J278,0)</f>
        <v>0</v>
      </c>
      <c r="BG278" s="218">
        <f>IF(N278="zákl. přenesená",J278,0)</f>
        <v>0</v>
      </c>
      <c r="BH278" s="218">
        <f>IF(N278="sníž. přenesená",J278,0)</f>
        <v>0</v>
      </c>
      <c r="BI278" s="218">
        <f>IF(N278="nulová",J278,0)</f>
        <v>0</v>
      </c>
      <c r="BJ278" s="19" t="s">
        <v>84</v>
      </c>
      <c r="BK278" s="218">
        <f>ROUND(I278*H278,2)</f>
        <v>0</v>
      </c>
      <c r="BL278" s="19" t="s">
        <v>147</v>
      </c>
      <c r="BM278" s="217" t="s">
        <v>845</v>
      </c>
    </row>
    <row r="279" s="14" customFormat="1">
      <c r="A279" s="14"/>
      <c r="B279" s="230"/>
      <c r="C279" s="231"/>
      <c r="D279" s="221" t="s">
        <v>149</v>
      </c>
      <c r="E279" s="232" t="s">
        <v>31</v>
      </c>
      <c r="F279" s="233" t="s">
        <v>846</v>
      </c>
      <c r="G279" s="231"/>
      <c r="H279" s="234">
        <v>15</v>
      </c>
      <c r="I279" s="235"/>
      <c r="J279" s="231"/>
      <c r="K279" s="231"/>
      <c r="L279" s="236"/>
      <c r="M279" s="237"/>
      <c r="N279" s="238"/>
      <c r="O279" s="238"/>
      <c r="P279" s="238"/>
      <c r="Q279" s="238"/>
      <c r="R279" s="238"/>
      <c r="S279" s="238"/>
      <c r="T279" s="239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T279" s="240" t="s">
        <v>149</v>
      </c>
      <c r="AU279" s="240" t="s">
        <v>86</v>
      </c>
      <c r="AV279" s="14" t="s">
        <v>86</v>
      </c>
      <c r="AW279" s="14" t="s">
        <v>37</v>
      </c>
      <c r="AX279" s="14" t="s">
        <v>76</v>
      </c>
      <c r="AY279" s="240" t="s">
        <v>140</v>
      </c>
    </row>
    <row r="280" s="14" customFormat="1">
      <c r="A280" s="14"/>
      <c r="B280" s="230"/>
      <c r="C280" s="231"/>
      <c r="D280" s="221" t="s">
        <v>149</v>
      </c>
      <c r="E280" s="232" t="s">
        <v>31</v>
      </c>
      <c r="F280" s="233" t="s">
        <v>847</v>
      </c>
      <c r="G280" s="231"/>
      <c r="H280" s="234">
        <v>60</v>
      </c>
      <c r="I280" s="235"/>
      <c r="J280" s="231"/>
      <c r="K280" s="231"/>
      <c r="L280" s="236"/>
      <c r="M280" s="237"/>
      <c r="N280" s="238"/>
      <c r="O280" s="238"/>
      <c r="P280" s="238"/>
      <c r="Q280" s="238"/>
      <c r="R280" s="238"/>
      <c r="S280" s="238"/>
      <c r="T280" s="239"/>
      <c r="U280" s="14"/>
      <c r="V280" s="14"/>
      <c r="W280" s="14"/>
      <c r="X280" s="14"/>
      <c r="Y280" s="14"/>
      <c r="Z280" s="14"/>
      <c r="AA280" s="14"/>
      <c r="AB280" s="14"/>
      <c r="AC280" s="14"/>
      <c r="AD280" s="14"/>
      <c r="AE280" s="14"/>
      <c r="AT280" s="240" t="s">
        <v>149</v>
      </c>
      <c r="AU280" s="240" t="s">
        <v>86</v>
      </c>
      <c r="AV280" s="14" t="s">
        <v>86</v>
      </c>
      <c r="AW280" s="14" t="s">
        <v>37</v>
      </c>
      <c r="AX280" s="14" t="s">
        <v>76</v>
      </c>
      <c r="AY280" s="240" t="s">
        <v>140</v>
      </c>
    </row>
    <row r="281" s="14" customFormat="1">
      <c r="A281" s="14"/>
      <c r="B281" s="230"/>
      <c r="C281" s="231"/>
      <c r="D281" s="221" t="s">
        <v>149</v>
      </c>
      <c r="E281" s="232" t="s">
        <v>31</v>
      </c>
      <c r="F281" s="233" t="s">
        <v>848</v>
      </c>
      <c r="G281" s="231"/>
      <c r="H281" s="234">
        <v>15</v>
      </c>
      <c r="I281" s="235"/>
      <c r="J281" s="231"/>
      <c r="K281" s="231"/>
      <c r="L281" s="236"/>
      <c r="M281" s="237"/>
      <c r="N281" s="238"/>
      <c r="O281" s="238"/>
      <c r="P281" s="238"/>
      <c r="Q281" s="238"/>
      <c r="R281" s="238"/>
      <c r="S281" s="238"/>
      <c r="T281" s="239"/>
      <c r="U281" s="14"/>
      <c r="V281" s="14"/>
      <c r="W281" s="14"/>
      <c r="X281" s="14"/>
      <c r="Y281" s="14"/>
      <c r="Z281" s="14"/>
      <c r="AA281" s="14"/>
      <c r="AB281" s="14"/>
      <c r="AC281" s="14"/>
      <c r="AD281" s="14"/>
      <c r="AE281" s="14"/>
      <c r="AT281" s="240" t="s">
        <v>149</v>
      </c>
      <c r="AU281" s="240" t="s">
        <v>86</v>
      </c>
      <c r="AV281" s="14" t="s">
        <v>86</v>
      </c>
      <c r="AW281" s="14" t="s">
        <v>37</v>
      </c>
      <c r="AX281" s="14" t="s">
        <v>76</v>
      </c>
      <c r="AY281" s="240" t="s">
        <v>140</v>
      </c>
    </row>
    <row r="282" s="14" customFormat="1">
      <c r="A282" s="14"/>
      <c r="B282" s="230"/>
      <c r="C282" s="231"/>
      <c r="D282" s="221" t="s">
        <v>149</v>
      </c>
      <c r="E282" s="232" t="s">
        <v>31</v>
      </c>
      <c r="F282" s="233" t="s">
        <v>849</v>
      </c>
      <c r="G282" s="231"/>
      <c r="H282" s="234">
        <v>15</v>
      </c>
      <c r="I282" s="235"/>
      <c r="J282" s="231"/>
      <c r="K282" s="231"/>
      <c r="L282" s="236"/>
      <c r="M282" s="237"/>
      <c r="N282" s="238"/>
      <c r="O282" s="238"/>
      <c r="P282" s="238"/>
      <c r="Q282" s="238"/>
      <c r="R282" s="238"/>
      <c r="S282" s="238"/>
      <c r="T282" s="239"/>
      <c r="U282" s="14"/>
      <c r="V282" s="14"/>
      <c r="W282" s="14"/>
      <c r="X282" s="14"/>
      <c r="Y282" s="14"/>
      <c r="Z282" s="14"/>
      <c r="AA282" s="14"/>
      <c r="AB282" s="14"/>
      <c r="AC282" s="14"/>
      <c r="AD282" s="14"/>
      <c r="AE282" s="14"/>
      <c r="AT282" s="240" t="s">
        <v>149</v>
      </c>
      <c r="AU282" s="240" t="s">
        <v>86</v>
      </c>
      <c r="AV282" s="14" t="s">
        <v>86</v>
      </c>
      <c r="AW282" s="14" t="s">
        <v>37</v>
      </c>
      <c r="AX282" s="14" t="s">
        <v>76</v>
      </c>
      <c r="AY282" s="240" t="s">
        <v>140</v>
      </c>
    </row>
    <row r="283" s="14" customFormat="1">
      <c r="A283" s="14"/>
      <c r="B283" s="230"/>
      <c r="C283" s="231"/>
      <c r="D283" s="221" t="s">
        <v>149</v>
      </c>
      <c r="E283" s="232" t="s">
        <v>31</v>
      </c>
      <c r="F283" s="233" t="s">
        <v>850</v>
      </c>
      <c r="G283" s="231"/>
      <c r="H283" s="234">
        <v>0</v>
      </c>
      <c r="I283" s="235"/>
      <c r="J283" s="231"/>
      <c r="K283" s="231"/>
      <c r="L283" s="236"/>
      <c r="M283" s="237"/>
      <c r="N283" s="238"/>
      <c r="O283" s="238"/>
      <c r="P283" s="238"/>
      <c r="Q283" s="238"/>
      <c r="R283" s="238"/>
      <c r="S283" s="238"/>
      <c r="T283" s="239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T283" s="240" t="s">
        <v>149</v>
      </c>
      <c r="AU283" s="240" t="s">
        <v>86</v>
      </c>
      <c r="AV283" s="14" t="s">
        <v>86</v>
      </c>
      <c r="AW283" s="14" t="s">
        <v>37</v>
      </c>
      <c r="AX283" s="14" t="s">
        <v>76</v>
      </c>
      <c r="AY283" s="240" t="s">
        <v>140</v>
      </c>
    </row>
    <row r="284" s="14" customFormat="1">
      <c r="A284" s="14"/>
      <c r="B284" s="230"/>
      <c r="C284" s="231"/>
      <c r="D284" s="221" t="s">
        <v>149</v>
      </c>
      <c r="E284" s="232" t="s">
        <v>31</v>
      </c>
      <c r="F284" s="233" t="s">
        <v>851</v>
      </c>
      <c r="G284" s="231"/>
      <c r="H284" s="234">
        <v>0</v>
      </c>
      <c r="I284" s="235"/>
      <c r="J284" s="231"/>
      <c r="K284" s="231"/>
      <c r="L284" s="236"/>
      <c r="M284" s="237"/>
      <c r="N284" s="238"/>
      <c r="O284" s="238"/>
      <c r="P284" s="238"/>
      <c r="Q284" s="238"/>
      <c r="R284" s="238"/>
      <c r="S284" s="238"/>
      <c r="T284" s="239"/>
      <c r="U284" s="14"/>
      <c r="V284" s="14"/>
      <c r="W284" s="14"/>
      <c r="X284" s="14"/>
      <c r="Y284" s="14"/>
      <c r="Z284" s="14"/>
      <c r="AA284" s="14"/>
      <c r="AB284" s="14"/>
      <c r="AC284" s="14"/>
      <c r="AD284" s="14"/>
      <c r="AE284" s="14"/>
      <c r="AT284" s="240" t="s">
        <v>149</v>
      </c>
      <c r="AU284" s="240" t="s">
        <v>86</v>
      </c>
      <c r="AV284" s="14" t="s">
        <v>86</v>
      </c>
      <c r="AW284" s="14" t="s">
        <v>37</v>
      </c>
      <c r="AX284" s="14" t="s">
        <v>76</v>
      </c>
      <c r="AY284" s="240" t="s">
        <v>140</v>
      </c>
    </row>
    <row r="285" s="14" customFormat="1">
      <c r="A285" s="14"/>
      <c r="B285" s="230"/>
      <c r="C285" s="231"/>
      <c r="D285" s="221" t="s">
        <v>149</v>
      </c>
      <c r="E285" s="232" t="s">
        <v>31</v>
      </c>
      <c r="F285" s="233" t="s">
        <v>852</v>
      </c>
      <c r="G285" s="231"/>
      <c r="H285" s="234">
        <v>8.25</v>
      </c>
      <c r="I285" s="235"/>
      <c r="J285" s="231"/>
      <c r="K285" s="231"/>
      <c r="L285" s="236"/>
      <c r="M285" s="237"/>
      <c r="N285" s="238"/>
      <c r="O285" s="238"/>
      <c r="P285" s="238"/>
      <c r="Q285" s="238"/>
      <c r="R285" s="238"/>
      <c r="S285" s="238"/>
      <c r="T285" s="239"/>
      <c r="U285" s="14"/>
      <c r="V285" s="14"/>
      <c r="W285" s="14"/>
      <c r="X285" s="14"/>
      <c r="Y285" s="14"/>
      <c r="Z285" s="14"/>
      <c r="AA285" s="14"/>
      <c r="AB285" s="14"/>
      <c r="AC285" s="14"/>
      <c r="AD285" s="14"/>
      <c r="AE285" s="14"/>
      <c r="AT285" s="240" t="s">
        <v>149</v>
      </c>
      <c r="AU285" s="240" t="s">
        <v>86</v>
      </c>
      <c r="AV285" s="14" t="s">
        <v>86</v>
      </c>
      <c r="AW285" s="14" t="s">
        <v>37</v>
      </c>
      <c r="AX285" s="14" t="s">
        <v>76</v>
      </c>
      <c r="AY285" s="240" t="s">
        <v>140</v>
      </c>
    </row>
    <row r="286" s="14" customFormat="1">
      <c r="A286" s="14"/>
      <c r="B286" s="230"/>
      <c r="C286" s="231"/>
      <c r="D286" s="221" t="s">
        <v>149</v>
      </c>
      <c r="E286" s="232" t="s">
        <v>31</v>
      </c>
      <c r="F286" s="233" t="s">
        <v>853</v>
      </c>
      <c r="G286" s="231"/>
      <c r="H286" s="234">
        <v>8.25</v>
      </c>
      <c r="I286" s="235"/>
      <c r="J286" s="231"/>
      <c r="K286" s="231"/>
      <c r="L286" s="236"/>
      <c r="M286" s="237"/>
      <c r="N286" s="238"/>
      <c r="O286" s="238"/>
      <c r="P286" s="238"/>
      <c r="Q286" s="238"/>
      <c r="R286" s="238"/>
      <c r="S286" s="238"/>
      <c r="T286" s="239"/>
      <c r="U286" s="14"/>
      <c r="V286" s="14"/>
      <c r="W286" s="14"/>
      <c r="X286" s="14"/>
      <c r="Y286" s="14"/>
      <c r="Z286" s="14"/>
      <c r="AA286" s="14"/>
      <c r="AB286" s="14"/>
      <c r="AC286" s="14"/>
      <c r="AD286" s="14"/>
      <c r="AE286" s="14"/>
      <c r="AT286" s="240" t="s">
        <v>149</v>
      </c>
      <c r="AU286" s="240" t="s">
        <v>86</v>
      </c>
      <c r="AV286" s="14" t="s">
        <v>86</v>
      </c>
      <c r="AW286" s="14" t="s">
        <v>37</v>
      </c>
      <c r="AX286" s="14" t="s">
        <v>76</v>
      </c>
      <c r="AY286" s="240" t="s">
        <v>140</v>
      </c>
    </row>
    <row r="287" s="14" customFormat="1">
      <c r="A287" s="14"/>
      <c r="B287" s="230"/>
      <c r="C287" s="231"/>
      <c r="D287" s="221" t="s">
        <v>149</v>
      </c>
      <c r="E287" s="232" t="s">
        <v>31</v>
      </c>
      <c r="F287" s="233" t="s">
        <v>854</v>
      </c>
      <c r="G287" s="231"/>
      <c r="H287" s="234">
        <v>0</v>
      </c>
      <c r="I287" s="235"/>
      <c r="J287" s="231"/>
      <c r="K287" s="231"/>
      <c r="L287" s="236"/>
      <c r="M287" s="237"/>
      <c r="N287" s="238"/>
      <c r="O287" s="238"/>
      <c r="P287" s="238"/>
      <c r="Q287" s="238"/>
      <c r="R287" s="238"/>
      <c r="S287" s="238"/>
      <c r="T287" s="239"/>
      <c r="U287" s="14"/>
      <c r="V287" s="14"/>
      <c r="W287" s="14"/>
      <c r="X287" s="14"/>
      <c r="Y287" s="14"/>
      <c r="Z287" s="14"/>
      <c r="AA287" s="14"/>
      <c r="AB287" s="14"/>
      <c r="AC287" s="14"/>
      <c r="AD287" s="14"/>
      <c r="AE287" s="14"/>
      <c r="AT287" s="240" t="s">
        <v>149</v>
      </c>
      <c r="AU287" s="240" t="s">
        <v>86</v>
      </c>
      <c r="AV287" s="14" t="s">
        <v>86</v>
      </c>
      <c r="AW287" s="14" t="s">
        <v>37</v>
      </c>
      <c r="AX287" s="14" t="s">
        <v>76</v>
      </c>
      <c r="AY287" s="240" t="s">
        <v>140</v>
      </c>
    </row>
    <row r="288" s="14" customFormat="1">
      <c r="A288" s="14"/>
      <c r="B288" s="230"/>
      <c r="C288" s="231"/>
      <c r="D288" s="221" t="s">
        <v>149</v>
      </c>
      <c r="E288" s="232" t="s">
        <v>31</v>
      </c>
      <c r="F288" s="233" t="s">
        <v>855</v>
      </c>
      <c r="G288" s="231"/>
      <c r="H288" s="234">
        <v>25</v>
      </c>
      <c r="I288" s="235"/>
      <c r="J288" s="231"/>
      <c r="K288" s="231"/>
      <c r="L288" s="236"/>
      <c r="M288" s="237"/>
      <c r="N288" s="238"/>
      <c r="O288" s="238"/>
      <c r="P288" s="238"/>
      <c r="Q288" s="238"/>
      <c r="R288" s="238"/>
      <c r="S288" s="238"/>
      <c r="T288" s="239"/>
      <c r="U288" s="14"/>
      <c r="V288" s="14"/>
      <c r="W288" s="14"/>
      <c r="X288" s="14"/>
      <c r="Y288" s="14"/>
      <c r="Z288" s="14"/>
      <c r="AA288" s="14"/>
      <c r="AB288" s="14"/>
      <c r="AC288" s="14"/>
      <c r="AD288" s="14"/>
      <c r="AE288" s="14"/>
      <c r="AT288" s="240" t="s">
        <v>149</v>
      </c>
      <c r="AU288" s="240" t="s">
        <v>86</v>
      </c>
      <c r="AV288" s="14" t="s">
        <v>86</v>
      </c>
      <c r="AW288" s="14" t="s">
        <v>37</v>
      </c>
      <c r="AX288" s="14" t="s">
        <v>76</v>
      </c>
      <c r="AY288" s="240" t="s">
        <v>140</v>
      </c>
    </row>
    <row r="289" s="14" customFormat="1">
      <c r="A289" s="14"/>
      <c r="B289" s="230"/>
      <c r="C289" s="231"/>
      <c r="D289" s="221" t="s">
        <v>149</v>
      </c>
      <c r="E289" s="232" t="s">
        <v>31</v>
      </c>
      <c r="F289" s="233" t="s">
        <v>856</v>
      </c>
      <c r="G289" s="231"/>
      <c r="H289" s="234">
        <v>0</v>
      </c>
      <c r="I289" s="235"/>
      <c r="J289" s="231"/>
      <c r="K289" s="231"/>
      <c r="L289" s="236"/>
      <c r="M289" s="237"/>
      <c r="N289" s="238"/>
      <c r="O289" s="238"/>
      <c r="P289" s="238"/>
      <c r="Q289" s="238"/>
      <c r="R289" s="238"/>
      <c r="S289" s="238"/>
      <c r="T289" s="239"/>
      <c r="U289" s="14"/>
      <c r="V289" s="14"/>
      <c r="W289" s="14"/>
      <c r="X289" s="14"/>
      <c r="Y289" s="14"/>
      <c r="Z289" s="14"/>
      <c r="AA289" s="14"/>
      <c r="AB289" s="14"/>
      <c r="AC289" s="14"/>
      <c r="AD289" s="14"/>
      <c r="AE289" s="14"/>
      <c r="AT289" s="240" t="s">
        <v>149</v>
      </c>
      <c r="AU289" s="240" t="s">
        <v>86</v>
      </c>
      <c r="AV289" s="14" t="s">
        <v>86</v>
      </c>
      <c r="AW289" s="14" t="s">
        <v>37</v>
      </c>
      <c r="AX289" s="14" t="s">
        <v>76</v>
      </c>
      <c r="AY289" s="240" t="s">
        <v>140</v>
      </c>
    </row>
    <row r="290" s="14" customFormat="1">
      <c r="A290" s="14"/>
      <c r="B290" s="230"/>
      <c r="C290" s="231"/>
      <c r="D290" s="221" t="s">
        <v>149</v>
      </c>
      <c r="E290" s="232" t="s">
        <v>31</v>
      </c>
      <c r="F290" s="233" t="s">
        <v>857</v>
      </c>
      <c r="G290" s="231"/>
      <c r="H290" s="234">
        <v>18</v>
      </c>
      <c r="I290" s="235"/>
      <c r="J290" s="231"/>
      <c r="K290" s="231"/>
      <c r="L290" s="236"/>
      <c r="M290" s="237"/>
      <c r="N290" s="238"/>
      <c r="O290" s="238"/>
      <c r="P290" s="238"/>
      <c r="Q290" s="238"/>
      <c r="R290" s="238"/>
      <c r="S290" s="238"/>
      <c r="T290" s="239"/>
      <c r="U290" s="14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T290" s="240" t="s">
        <v>149</v>
      </c>
      <c r="AU290" s="240" t="s">
        <v>86</v>
      </c>
      <c r="AV290" s="14" t="s">
        <v>86</v>
      </c>
      <c r="AW290" s="14" t="s">
        <v>37</v>
      </c>
      <c r="AX290" s="14" t="s">
        <v>76</v>
      </c>
      <c r="AY290" s="240" t="s">
        <v>140</v>
      </c>
    </row>
    <row r="291" s="14" customFormat="1">
      <c r="A291" s="14"/>
      <c r="B291" s="230"/>
      <c r="C291" s="231"/>
      <c r="D291" s="221" t="s">
        <v>149</v>
      </c>
      <c r="E291" s="232" t="s">
        <v>31</v>
      </c>
      <c r="F291" s="233" t="s">
        <v>858</v>
      </c>
      <c r="G291" s="231"/>
      <c r="H291" s="234">
        <v>62.5</v>
      </c>
      <c r="I291" s="235"/>
      <c r="J291" s="231"/>
      <c r="K291" s="231"/>
      <c r="L291" s="236"/>
      <c r="M291" s="237"/>
      <c r="N291" s="238"/>
      <c r="O291" s="238"/>
      <c r="P291" s="238"/>
      <c r="Q291" s="238"/>
      <c r="R291" s="238"/>
      <c r="S291" s="238"/>
      <c r="T291" s="239"/>
      <c r="U291" s="14"/>
      <c r="V291" s="14"/>
      <c r="W291" s="14"/>
      <c r="X291" s="14"/>
      <c r="Y291" s="14"/>
      <c r="Z291" s="14"/>
      <c r="AA291" s="14"/>
      <c r="AB291" s="14"/>
      <c r="AC291" s="14"/>
      <c r="AD291" s="14"/>
      <c r="AE291" s="14"/>
      <c r="AT291" s="240" t="s">
        <v>149</v>
      </c>
      <c r="AU291" s="240" t="s">
        <v>86</v>
      </c>
      <c r="AV291" s="14" t="s">
        <v>86</v>
      </c>
      <c r="AW291" s="14" t="s">
        <v>37</v>
      </c>
      <c r="AX291" s="14" t="s">
        <v>76</v>
      </c>
      <c r="AY291" s="240" t="s">
        <v>140</v>
      </c>
    </row>
    <row r="292" s="14" customFormat="1">
      <c r="A292" s="14"/>
      <c r="B292" s="230"/>
      <c r="C292" s="231"/>
      <c r="D292" s="221" t="s">
        <v>149</v>
      </c>
      <c r="E292" s="232" t="s">
        <v>31</v>
      </c>
      <c r="F292" s="233" t="s">
        <v>859</v>
      </c>
      <c r="G292" s="231"/>
      <c r="H292" s="234">
        <v>33.75</v>
      </c>
      <c r="I292" s="235"/>
      <c r="J292" s="231"/>
      <c r="K292" s="231"/>
      <c r="L292" s="236"/>
      <c r="M292" s="237"/>
      <c r="N292" s="238"/>
      <c r="O292" s="238"/>
      <c r="P292" s="238"/>
      <c r="Q292" s="238"/>
      <c r="R292" s="238"/>
      <c r="S292" s="238"/>
      <c r="T292" s="239"/>
      <c r="U292" s="14"/>
      <c r="V292" s="14"/>
      <c r="W292" s="14"/>
      <c r="X292" s="14"/>
      <c r="Y292" s="14"/>
      <c r="Z292" s="14"/>
      <c r="AA292" s="14"/>
      <c r="AB292" s="14"/>
      <c r="AC292" s="14"/>
      <c r="AD292" s="14"/>
      <c r="AE292" s="14"/>
      <c r="AT292" s="240" t="s">
        <v>149</v>
      </c>
      <c r="AU292" s="240" t="s">
        <v>86</v>
      </c>
      <c r="AV292" s="14" t="s">
        <v>86</v>
      </c>
      <c r="AW292" s="14" t="s">
        <v>37</v>
      </c>
      <c r="AX292" s="14" t="s">
        <v>76</v>
      </c>
      <c r="AY292" s="240" t="s">
        <v>140</v>
      </c>
    </row>
    <row r="293" s="14" customFormat="1">
      <c r="A293" s="14"/>
      <c r="B293" s="230"/>
      <c r="C293" s="231"/>
      <c r="D293" s="221" t="s">
        <v>149</v>
      </c>
      <c r="E293" s="232" t="s">
        <v>31</v>
      </c>
      <c r="F293" s="233" t="s">
        <v>860</v>
      </c>
      <c r="G293" s="231"/>
      <c r="H293" s="234">
        <v>8.75</v>
      </c>
      <c r="I293" s="235"/>
      <c r="J293" s="231"/>
      <c r="K293" s="231"/>
      <c r="L293" s="236"/>
      <c r="M293" s="237"/>
      <c r="N293" s="238"/>
      <c r="O293" s="238"/>
      <c r="P293" s="238"/>
      <c r="Q293" s="238"/>
      <c r="R293" s="238"/>
      <c r="S293" s="238"/>
      <c r="T293" s="239"/>
      <c r="U293" s="14"/>
      <c r="V293" s="14"/>
      <c r="W293" s="14"/>
      <c r="X293" s="14"/>
      <c r="Y293" s="14"/>
      <c r="Z293" s="14"/>
      <c r="AA293" s="14"/>
      <c r="AB293" s="14"/>
      <c r="AC293" s="14"/>
      <c r="AD293" s="14"/>
      <c r="AE293" s="14"/>
      <c r="AT293" s="240" t="s">
        <v>149</v>
      </c>
      <c r="AU293" s="240" t="s">
        <v>86</v>
      </c>
      <c r="AV293" s="14" t="s">
        <v>86</v>
      </c>
      <c r="AW293" s="14" t="s">
        <v>37</v>
      </c>
      <c r="AX293" s="14" t="s">
        <v>76</v>
      </c>
      <c r="AY293" s="240" t="s">
        <v>140</v>
      </c>
    </row>
    <row r="294" s="14" customFormat="1">
      <c r="A294" s="14"/>
      <c r="B294" s="230"/>
      <c r="C294" s="231"/>
      <c r="D294" s="221" t="s">
        <v>149</v>
      </c>
      <c r="E294" s="232" t="s">
        <v>31</v>
      </c>
      <c r="F294" s="233" t="s">
        <v>861</v>
      </c>
      <c r="G294" s="231"/>
      <c r="H294" s="234">
        <v>0</v>
      </c>
      <c r="I294" s="235"/>
      <c r="J294" s="231"/>
      <c r="K294" s="231"/>
      <c r="L294" s="236"/>
      <c r="M294" s="237"/>
      <c r="N294" s="238"/>
      <c r="O294" s="238"/>
      <c r="P294" s="238"/>
      <c r="Q294" s="238"/>
      <c r="R294" s="238"/>
      <c r="S294" s="238"/>
      <c r="T294" s="239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T294" s="240" t="s">
        <v>149</v>
      </c>
      <c r="AU294" s="240" t="s">
        <v>86</v>
      </c>
      <c r="AV294" s="14" t="s">
        <v>86</v>
      </c>
      <c r="AW294" s="14" t="s">
        <v>37</v>
      </c>
      <c r="AX294" s="14" t="s">
        <v>76</v>
      </c>
      <c r="AY294" s="240" t="s">
        <v>140</v>
      </c>
    </row>
    <row r="295" s="14" customFormat="1">
      <c r="A295" s="14"/>
      <c r="B295" s="230"/>
      <c r="C295" s="231"/>
      <c r="D295" s="221" t="s">
        <v>149</v>
      </c>
      <c r="E295" s="232" t="s">
        <v>31</v>
      </c>
      <c r="F295" s="233" t="s">
        <v>862</v>
      </c>
      <c r="G295" s="231"/>
      <c r="H295" s="234">
        <v>11.25</v>
      </c>
      <c r="I295" s="235"/>
      <c r="J295" s="231"/>
      <c r="K295" s="231"/>
      <c r="L295" s="236"/>
      <c r="M295" s="237"/>
      <c r="N295" s="238"/>
      <c r="O295" s="238"/>
      <c r="P295" s="238"/>
      <c r="Q295" s="238"/>
      <c r="R295" s="238"/>
      <c r="S295" s="238"/>
      <c r="T295" s="239"/>
      <c r="U295" s="14"/>
      <c r="V295" s="14"/>
      <c r="W295" s="14"/>
      <c r="X295" s="14"/>
      <c r="Y295" s="14"/>
      <c r="Z295" s="14"/>
      <c r="AA295" s="14"/>
      <c r="AB295" s="14"/>
      <c r="AC295" s="14"/>
      <c r="AD295" s="14"/>
      <c r="AE295" s="14"/>
      <c r="AT295" s="240" t="s">
        <v>149</v>
      </c>
      <c r="AU295" s="240" t="s">
        <v>86</v>
      </c>
      <c r="AV295" s="14" t="s">
        <v>86</v>
      </c>
      <c r="AW295" s="14" t="s">
        <v>37</v>
      </c>
      <c r="AX295" s="14" t="s">
        <v>76</v>
      </c>
      <c r="AY295" s="240" t="s">
        <v>140</v>
      </c>
    </row>
    <row r="296" s="14" customFormat="1">
      <c r="A296" s="14"/>
      <c r="B296" s="230"/>
      <c r="C296" s="231"/>
      <c r="D296" s="221" t="s">
        <v>149</v>
      </c>
      <c r="E296" s="232" t="s">
        <v>31</v>
      </c>
      <c r="F296" s="233" t="s">
        <v>863</v>
      </c>
      <c r="G296" s="231"/>
      <c r="H296" s="234">
        <v>15</v>
      </c>
      <c r="I296" s="235"/>
      <c r="J296" s="231"/>
      <c r="K296" s="231"/>
      <c r="L296" s="236"/>
      <c r="M296" s="237"/>
      <c r="N296" s="238"/>
      <c r="O296" s="238"/>
      <c r="P296" s="238"/>
      <c r="Q296" s="238"/>
      <c r="R296" s="238"/>
      <c r="S296" s="238"/>
      <c r="T296" s="239"/>
      <c r="U296" s="14"/>
      <c r="V296" s="14"/>
      <c r="W296" s="14"/>
      <c r="X296" s="14"/>
      <c r="Y296" s="14"/>
      <c r="Z296" s="14"/>
      <c r="AA296" s="14"/>
      <c r="AB296" s="14"/>
      <c r="AC296" s="14"/>
      <c r="AD296" s="14"/>
      <c r="AE296" s="14"/>
      <c r="AT296" s="240" t="s">
        <v>149</v>
      </c>
      <c r="AU296" s="240" t="s">
        <v>86</v>
      </c>
      <c r="AV296" s="14" t="s">
        <v>86</v>
      </c>
      <c r="AW296" s="14" t="s">
        <v>37</v>
      </c>
      <c r="AX296" s="14" t="s">
        <v>76</v>
      </c>
      <c r="AY296" s="240" t="s">
        <v>140</v>
      </c>
    </row>
    <row r="297" s="14" customFormat="1">
      <c r="A297" s="14"/>
      <c r="B297" s="230"/>
      <c r="C297" s="231"/>
      <c r="D297" s="221" t="s">
        <v>149</v>
      </c>
      <c r="E297" s="232" t="s">
        <v>31</v>
      </c>
      <c r="F297" s="233" t="s">
        <v>864</v>
      </c>
      <c r="G297" s="231"/>
      <c r="H297" s="234">
        <v>9</v>
      </c>
      <c r="I297" s="235"/>
      <c r="J297" s="231"/>
      <c r="K297" s="231"/>
      <c r="L297" s="236"/>
      <c r="M297" s="237"/>
      <c r="N297" s="238"/>
      <c r="O297" s="238"/>
      <c r="P297" s="238"/>
      <c r="Q297" s="238"/>
      <c r="R297" s="238"/>
      <c r="S297" s="238"/>
      <c r="T297" s="239"/>
      <c r="U297" s="14"/>
      <c r="V297" s="14"/>
      <c r="W297" s="14"/>
      <c r="X297" s="14"/>
      <c r="Y297" s="14"/>
      <c r="Z297" s="14"/>
      <c r="AA297" s="14"/>
      <c r="AB297" s="14"/>
      <c r="AC297" s="14"/>
      <c r="AD297" s="14"/>
      <c r="AE297" s="14"/>
      <c r="AT297" s="240" t="s">
        <v>149</v>
      </c>
      <c r="AU297" s="240" t="s">
        <v>86</v>
      </c>
      <c r="AV297" s="14" t="s">
        <v>86</v>
      </c>
      <c r="AW297" s="14" t="s">
        <v>37</v>
      </c>
      <c r="AX297" s="14" t="s">
        <v>76</v>
      </c>
      <c r="AY297" s="240" t="s">
        <v>140</v>
      </c>
    </row>
    <row r="298" s="14" customFormat="1">
      <c r="A298" s="14"/>
      <c r="B298" s="230"/>
      <c r="C298" s="231"/>
      <c r="D298" s="221" t="s">
        <v>149</v>
      </c>
      <c r="E298" s="232" t="s">
        <v>31</v>
      </c>
      <c r="F298" s="233" t="s">
        <v>865</v>
      </c>
      <c r="G298" s="231"/>
      <c r="H298" s="234">
        <v>0</v>
      </c>
      <c r="I298" s="235"/>
      <c r="J298" s="231"/>
      <c r="K298" s="231"/>
      <c r="L298" s="236"/>
      <c r="M298" s="237"/>
      <c r="N298" s="238"/>
      <c r="O298" s="238"/>
      <c r="P298" s="238"/>
      <c r="Q298" s="238"/>
      <c r="R298" s="238"/>
      <c r="S298" s="238"/>
      <c r="T298" s="239"/>
      <c r="U298" s="14"/>
      <c r="V298" s="14"/>
      <c r="W298" s="14"/>
      <c r="X298" s="14"/>
      <c r="Y298" s="14"/>
      <c r="Z298" s="14"/>
      <c r="AA298" s="14"/>
      <c r="AB298" s="14"/>
      <c r="AC298" s="14"/>
      <c r="AD298" s="14"/>
      <c r="AE298" s="14"/>
      <c r="AT298" s="240" t="s">
        <v>149</v>
      </c>
      <c r="AU298" s="240" t="s">
        <v>86</v>
      </c>
      <c r="AV298" s="14" t="s">
        <v>86</v>
      </c>
      <c r="AW298" s="14" t="s">
        <v>37</v>
      </c>
      <c r="AX298" s="14" t="s">
        <v>76</v>
      </c>
      <c r="AY298" s="240" t="s">
        <v>140</v>
      </c>
    </row>
    <row r="299" s="14" customFormat="1">
      <c r="A299" s="14"/>
      <c r="B299" s="230"/>
      <c r="C299" s="231"/>
      <c r="D299" s="221" t="s">
        <v>149</v>
      </c>
      <c r="E299" s="232" t="s">
        <v>31</v>
      </c>
      <c r="F299" s="233" t="s">
        <v>866</v>
      </c>
      <c r="G299" s="231"/>
      <c r="H299" s="234">
        <v>60</v>
      </c>
      <c r="I299" s="235"/>
      <c r="J299" s="231"/>
      <c r="K299" s="231"/>
      <c r="L299" s="236"/>
      <c r="M299" s="237"/>
      <c r="N299" s="238"/>
      <c r="O299" s="238"/>
      <c r="P299" s="238"/>
      <c r="Q299" s="238"/>
      <c r="R299" s="238"/>
      <c r="S299" s="238"/>
      <c r="T299" s="239"/>
      <c r="U299" s="14"/>
      <c r="V299" s="14"/>
      <c r="W299" s="14"/>
      <c r="X299" s="14"/>
      <c r="Y299" s="14"/>
      <c r="Z299" s="14"/>
      <c r="AA299" s="14"/>
      <c r="AB299" s="14"/>
      <c r="AC299" s="14"/>
      <c r="AD299" s="14"/>
      <c r="AE299" s="14"/>
      <c r="AT299" s="240" t="s">
        <v>149</v>
      </c>
      <c r="AU299" s="240" t="s">
        <v>86</v>
      </c>
      <c r="AV299" s="14" t="s">
        <v>86</v>
      </c>
      <c r="AW299" s="14" t="s">
        <v>37</v>
      </c>
      <c r="AX299" s="14" t="s">
        <v>76</v>
      </c>
      <c r="AY299" s="240" t="s">
        <v>140</v>
      </c>
    </row>
    <row r="300" s="14" customFormat="1">
      <c r="A300" s="14"/>
      <c r="B300" s="230"/>
      <c r="C300" s="231"/>
      <c r="D300" s="221" t="s">
        <v>149</v>
      </c>
      <c r="E300" s="232" t="s">
        <v>31</v>
      </c>
      <c r="F300" s="233" t="s">
        <v>867</v>
      </c>
      <c r="G300" s="231"/>
      <c r="H300" s="234">
        <v>0</v>
      </c>
      <c r="I300" s="235"/>
      <c r="J300" s="231"/>
      <c r="K300" s="231"/>
      <c r="L300" s="236"/>
      <c r="M300" s="237"/>
      <c r="N300" s="238"/>
      <c r="O300" s="238"/>
      <c r="P300" s="238"/>
      <c r="Q300" s="238"/>
      <c r="R300" s="238"/>
      <c r="S300" s="238"/>
      <c r="T300" s="239"/>
      <c r="U300" s="14"/>
      <c r="V300" s="14"/>
      <c r="W300" s="14"/>
      <c r="X300" s="14"/>
      <c r="Y300" s="14"/>
      <c r="Z300" s="14"/>
      <c r="AA300" s="14"/>
      <c r="AB300" s="14"/>
      <c r="AC300" s="14"/>
      <c r="AD300" s="14"/>
      <c r="AE300" s="14"/>
      <c r="AT300" s="240" t="s">
        <v>149</v>
      </c>
      <c r="AU300" s="240" t="s">
        <v>86</v>
      </c>
      <c r="AV300" s="14" t="s">
        <v>86</v>
      </c>
      <c r="AW300" s="14" t="s">
        <v>37</v>
      </c>
      <c r="AX300" s="14" t="s">
        <v>76</v>
      </c>
      <c r="AY300" s="240" t="s">
        <v>140</v>
      </c>
    </row>
    <row r="301" s="14" customFormat="1">
      <c r="A301" s="14"/>
      <c r="B301" s="230"/>
      <c r="C301" s="231"/>
      <c r="D301" s="221" t="s">
        <v>149</v>
      </c>
      <c r="E301" s="232" t="s">
        <v>31</v>
      </c>
      <c r="F301" s="233" t="s">
        <v>868</v>
      </c>
      <c r="G301" s="231"/>
      <c r="H301" s="234">
        <v>36</v>
      </c>
      <c r="I301" s="235"/>
      <c r="J301" s="231"/>
      <c r="K301" s="231"/>
      <c r="L301" s="236"/>
      <c r="M301" s="237"/>
      <c r="N301" s="238"/>
      <c r="O301" s="238"/>
      <c r="P301" s="238"/>
      <c r="Q301" s="238"/>
      <c r="R301" s="238"/>
      <c r="S301" s="238"/>
      <c r="T301" s="239"/>
      <c r="U301" s="14"/>
      <c r="V301" s="14"/>
      <c r="W301" s="14"/>
      <c r="X301" s="14"/>
      <c r="Y301" s="14"/>
      <c r="Z301" s="14"/>
      <c r="AA301" s="14"/>
      <c r="AB301" s="14"/>
      <c r="AC301" s="14"/>
      <c r="AD301" s="14"/>
      <c r="AE301" s="14"/>
      <c r="AT301" s="240" t="s">
        <v>149</v>
      </c>
      <c r="AU301" s="240" t="s">
        <v>86</v>
      </c>
      <c r="AV301" s="14" t="s">
        <v>86</v>
      </c>
      <c r="AW301" s="14" t="s">
        <v>37</v>
      </c>
      <c r="AX301" s="14" t="s">
        <v>76</v>
      </c>
      <c r="AY301" s="240" t="s">
        <v>140</v>
      </c>
    </row>
    <row r="302" s="14" customFormat="1">
      <c r="A302" s="14"/>
      <c r="B302" s="230"/>
      <c r="C302" s="231"/>
      <c r="D302" s="221" t="s">
        <v>149</v>
      </c>
      <c r="E302" s="232" t="s">
        <v>31</v>
      </c>
      <c r="F302" s="233" t="s">
        <v>869</v>
      </c>
      <c r="G302" s="231"/>
      <c r="H302" s="234">
        <v>0</v>
      </c>
      <c r="I302" s="235"/>
      <c r="J302" s="231"/>
      <c r="K302" s="231"/>
      <c r="L302" s="236"/>
      <c r="M302" s="237"/>
      <c r="N302" s="238"/>
      <c r="O302" s="238"/>
      <c r="P302" s="238"/>
      <c r="Q302" s="238"/>
      <c r="R302" s="238"/>
      <c r="S302" s="238"/>
      <c r="T302" s="239"/>
      <c r="U302" s="14"/>
      <c r="V302" s="14"/>
      <c r="W302" s="14"/>
      <c r="X302" s="14"/>
      <c r="Y302" s="14"/>
      <c r="Z302" s="14"/>
      <c r="AA302" s="14"/>
      <c r="AB302" s="14"/>
      <c r="AC302" s="14"/>
      <c r="AD302" s="14"/>
      <c r="AE302" s="14"/>
      <c r="AT302" s="240" t="s">
        <v>149</v>
      </c>
      <c r="AU302" s="240" t="s">
        <v>86</v>
      </c>
      <c r="AV302" s="14" t="s">
        <v>86</v>
      </c>
      <c r="AW302" s="14" t="s">
        <v>37</v>
      </c>
      <c r="AX302" s="14" t="s">
        <v>76</v>
      </c>
      <c r="AY302" s="240" t="s">
        <v>140</v>
      </c>
    </row>
    <row r="303" s="14" customFormat="1">
      <c r="A303" s="14"/>
      <c r="B303" s="230"/>
      <c r="C303" s="231"/>
      <c r="D303" s="221" t="s">
        <v>149</v>
      </c>
      <c r="E303" s="232" t="s">
        <v>31</v>
      </c>
      <c r="F303" s="233" t="s">
        <v>870</v>
      </c>
      <c r="G303" s="231"/>
      <c r="H303" s="234">
        <v>13</v>
      </c>
      <c r="I303" s="235"/>
      <c r="J303" s="231"/>
      <c r="K303" s="231"/>
      <c r="L303" s="236"/>
      <c r="M303" s="237"/>
      <c r="N303" s="238"/>
      <c r="O303" s="238"/>
      <c r="P303" s="238"/>
      <c r="Q303" s="238"/>
      <c r="R303" s="238"/>
      <c r="S303" s="238"/>
      <c r="T303" s="239"/>
      <c r="U303" s="14"/>
      <c r="V303" s="14"/>
      <c r="W303" s="14"/>
      <c r="X303" s="14"/>
      <c r="Y303" s="14"/>
      <c r="Z303" s="14"/>
      <c r="AA303" s="14"/>
      <c r="AB303" s="14"/>
      <c r="AC303" s="14"/>
      <c r="AD303" s="14"/>
      <c r="AE303" s="14"/>
      <c r="AT303" s="240" t="s">
        <v>149</v>
      </c>
      <c r="AU303" s="240" t="s">
        <v>86</v>
      </c>
      <c r="AV303" s="14" t="s">
        <v>86</v>
      </c>
      <c r="AW303" s="14" t="s">
        <v>37</v>
      </c>
      <c r="AX303" s="14" t="s">
        <v>76</v>
      </c>
      <c r="AY303" s="240" t="s">
        <v>140</v>
      </c>
    </row>
    <row r="304" s="14" customFormat="1">
      <c r="A304" s="14"/>
      <c r="B304" s="230"/>
      <c r="C304" s="231"/>
      <c r="D304" s="221" t="s">
        <v>149</v>
      </c>
      <c r="E304" s="232" t="s">
        <v>31</v>
      </c>
      <c r="F304" s="233" t="s">
        <v>871</v>
      </c>
      <c r="G304" s="231"/>
      <c r="H304" s="234">
        <v>8.25</v>
      </c>
      <c r="I304" s="235"/>
      <c r="J304" s="231"/>
      <c r="K304" s="231"/>
      <c r="L304" s="236"/>
      <c r="M304" s="237"/>
      <c r="N304" s="238"/>
      <c r="O304" s="238"/>
      <c r="P304" s="238"/>
      <c r="Q304" s="238"/>
      <c r="R304" s="238"/>
      <c r="S304" s="238"/>
      <c r="T304" s="239"/>
      <c r="U304" s="14"/>
      <c r="V304" s="14"/>
      <c r="W304" s="14"/>
      <c r="X304" s="14"/>
      <c r="Y304" s="14"/>
      <c r="Z304" s="14"/>
      <c r="AA304" s="14"/>
      <c r="AB304" s="14"/>
      <c r="AC304" s="14"/>
      <c r="AD304" s="14"/>
      <c r="AE304" s="14"/>
      <c r="AT304" s="240" t="s">
        <v>149</v>
      </c>
      <c r="AU304" s="240" t="s">
        <v>86</v>
      </c>
      <c r="AV304" s="14" t="s">
        <v>86</v>
      </c>
      <c r="AW304" s="14" t="s">
        <v>37</v>
      </c>
      <c r="AX304" s="14" t="s">
        <v>76</v>
      </c>
      <c r="AY304" s="240" t="s">
        <v>140</v>
      </c>
    </row>
    <row r="305" s="14" customFormat="1">
      <c r="A305" s="14"/>
      <c r="B305" s="230"/>
      <c r="C305" s="231"/>
      <c r="D305" s="221" t="s">
        <v>149</v>
      </c>
      <c r="E305" s="232" t="s">
        <v>31</v>
      </c>
      <c r="F305" s="233" t="s">
        <v>872</v>
      </c>
      <c r="G305" s="231"/>
      <c r="H305" s="234">
        <v>15</v>
      </c>
      <c r="I305" s="235"/>
      <c r="J305" s="231"/>
      <c r="K305" s="231"/>
      <c r="L305" s="236"/>
      <c r="M305" s="237"/>
      <c r="N305" s="238"/>
      <c r="O305" s="238"/>
      <c r="P305" s="238"/>
      <c r="Q305" s="238"/>
      <c r="R305" s="238"/>
      <c r="S305" s="238"/>
      <c r="T305" s="239"/>
      <c r="U305" s="14"/>
      <c r="V305" s="14"/>
      <c r="W305" s="14"/>
      <c r="X305" s="14"/>
      <c r="Y305" s="14"/>
      <c r="Z305" s="14"/>
      <c r="AA305" s="14"/>
      <c r="AB305" s="14"/>
      <c r="AC305" s="14"/>
      <c r="AD305" s="14"/>
      <c r="AE305" s="14"/>
      <c r="AT305" s="240" t="s">
        <v>149</v>
      </c>
      <c r="AU305" s="240" t="s">
        <v>86</v>
      </c>
      <c r="AV305" s="14" t="s">
        <v>86</v>
      </c>
      <c r="AW305" s="14" t="s">
        <v>37</v>
      </c>
      <c r="AX305" s="14" t="s">
        <v>76</v>
      </c>
      <c r="AY305" s="240" t="s">
        <v>140</v>
      </c>
    </row>
    <row r="306" s="14" customFormat="1">
      <c r="A306" s="14"/>
      <c r="B306" s="230"/>
      <c r="C306" s="231"/>
      <c r="D306" s="221" t="s">
        <v>149</v>
      </c>
      <c r="E306" s="232" t="s">
        <v>31</v>
      </c>
      <c r="F306" s="233" t="s">
        <v>873</v>
      </c>
      <c r="G306" s="231"/>
      <c r="H306" s="234">
        <v>40</v>
      </c>
      <c r="I306" s="235"/>
      <c r="J306" s="231"/>
      <c r="K306" s="231"/>
      <c r="L306" s="236"/>
      <c r="M306" s="237"/>
      <c r="N306" s="238"/>
      <c r="O306" s="238"/>
      <c r="P306" s="238"/>
      <c r="Q306" s="238"/>
      <c r="R306" s="238"/>
      <c r="S306" s="238"/>
      <c r="T306" s="239"/>
      <c r="U306" s="14"/>
      <c r="V306" s="14"/>
      <c r="W306" s="14"/>
      <c r="X306" s="14"/>
      <c r="Y306" s="14"/>
      <c r="Z306" s="14"/>
      <c r="AA306" s="14"/>
      <c r="AB306" s="14"/>
      <c r="AC306" s="14"/>
      <c r="AD306" s="14"/>
      <c r="AE306" s="14"/>
      <c r="AT306" s="240" t="s">
        <v>149</v>
      </c>
      <c r="AU306" s="240" t="s">
        <v>86</v>
      </c>
      <c r="AV306" s="14" t="s">
        <v>86</v>
      </c>
      <c r="AW306" s="14" t="s">
        <v>37</v>
      </c>
      <c r="AX306" s="14" t="s">
        <v>76</v>
      </c>
      <c r="AY306" s="240" t="s">
        <v>140</v>
      </c>
    </row>
    <row r="307" s="14" customFormat="1">
      <c r="A307" s="14"/>
      <c r="B307" s="230"/>
      <c r="C307" s="231"/>
      <c r="D307" s="221" t="s">
        <v>149</v>
      </c>
      <c r="E307" s="232" t="s">
        <v>31</v>
      </c>
      <c r="F307" s="233" t="s">
        <v>874</v>
      </c>
      <c r="G307" s="231"/>
      <c r="H307" s="234">
        <v>50</v>
      </c>
      <c r="I307" s="235"/>
      <c r="J307" s="231"/>
      <c r="K307" s="231"/>
      <c r="L307" s="236"/>
      <c r="M307" s="237"/>
      <c r="N307" s="238"/>
      <c r="O307" s="238"/>
      <c r="P307" s="238"/>
      <c r="Q307" s="238"/>
      <c r="R307" s="238"/>
      <c r="S307" s="238"/>
      <c r="T307" s="239"/>
      <c r="U307" s="14"/>
      <c r="V307" s="14"/>
      <c r="W307" s="14"/>
      <c r="X307" s="14"/>
      <c r="Y307" s="14"/>
      <c r="Z307" s="14"/>
      <c r="AA307" s="14"/>
      <c r="AB307" s="14"/>
      <c r="AC307" s="14"/>
      <c r="AD307" s="14"/>
      <c r="AE307" s="14"/>
      <c r="AT307" s="240" t="s">
        <v>149</v>
      </c>
      <c r="AU307" s="240" t="s">
        <v>86</v>
      </c>
      <c r="AV307" s="14" t="s">
        <v>86</v>
      </c>
      <c r="AW307" s="14" t="s">
        <v>37</v>
      </c>
      <c r="AX307" s="14" t="s">
        <v>76</v>
      </c>
      <c r="AY307" s="240" t="s">
        <v>140</v>
      </c>
    </row>
    <row r="308" s="14" customFormat="1">
      <c r="A308" s="14"/>
      <c r="B308" s="230"/>
      <c r="C308" s="231"/>
      <c r="D308" s="221" t="s">
        <v>149</v>
      </c>
      <c r="E308" s="232" t="s">
        <v>31</v>
      </c>
      <c r="F308" s="233" t="s">
        <v>875</v>
      </c>
      <c r="G308" s="231"/>
      <c r="H308" s="234">
        <v>57.5</v>
      </c>
      <c r="I308" s="235"/>
      <c r="J308" s="231"/>
      <c r="K308" s="231"/>
      <c r="L308" s="236"/>
      <c r="M308" s="237"/>
      <c r="N308" s="238"/>
      <c r="O308" s="238"/>
      <c r="P308" s="238"/>
      <c r="Q308" s="238"/>
      <c r="R308" s="238"/>
      <c r="S308" s="238"/>
      <c r="T308" s="239"/>
      <c r="U308" s="14"/>
      <c r="V308" s="14"/>
      <c r="W308" s="14"/>
      <c r="X308" s="14"/>
      <c r="Y308" s="14"/>
      <c r="Z308" s="14"/>
      <c r="AA308" s="14"/>
      <c r="AB308" s="14"/>
      <c r="AC308" s="14"/>
      <c r="AD308" s="14"/>
      <c r="AE308" s="14"/>
      <c r="AT308" s="240" t="s">
        <v>149</v>
      </c>
      <c r="AU308" s="240" t="s">
        <v>86</v>
      </c>
      <c r="AV308" s="14" t="s">
        <v>86</v>
      </c>
      <c r="AW308" s="14" t="s">
        <v>37</v>
      </c>
      <c r="AX308" s="14" t="s">
        <v>76</v>
      </c>
      <c r="AY308" s="240" t="s">
        <v>140</v>
      </c>
    </row>
    <row r="309" s="14" customFormat="1">
      <c r="A309" s="14"/>
      <c r="B309" s="230"/>
      <c r="C309" s="231"/>
      <c r="D309" s="221" t="s">
        <v>149</v>
      </c>
      <c r="E309" s="232" t="s">
        <v>31</v>
      </c>
      <c r="F309" s="233" t="s">
        <v>876</v>
      </c>
      <c r="G309" s="231"/>
      <c r="H309" s="234">
        <v>50</v>
      </c>
      <c r="I309" s="235"/>
      <c r="J309" s="231"/>
      <c r="K309" s="231"/>
      <c r="L309" s="236"/>
      <c r="M309" s="237"/>
      <c r="N309" s="238"/>
      <c r="O309" s="238"/>
      <c r="P309" s="238"/>
      <c r="Q309" s="238"/>
      <c r="R309" s="238"/>
      <c r="S309" s="238"/>
      <c r="T309" s="239"/>
      <c r="U309" s="14"/>
      <c r="V309" s="14"/>
      <c r="W309" s="14"/>
      <c r="X309" s="14"/>
      <c r="Y309" s="14"/>
      <c r="Z309" s="14"/>
      <c r="AA309" s="14"/>
      <c r="AB309" s="14"/>
      <c r="AC309" s="14"/>
      <c r="AD309" s="14"/>
      <c r="AE309" s="14"/>
      <c r="AT309" s="240" t="s">
        <v>149</v>
      </c>
      <c r="AU309" s="240" t="s">
        <v>86</v>
      </c>
      <c r="AV309" s="14" t="s">
        <v>86</v>
      </c>
      <c r="AW309" s="14" t="s">
        <v>37</v>
      </c>
      <c r="AX309" s="14" t="s">
        <v>76</v>
      </c>
      <c r="AY309" s="240" t="s">
        <v>140</v>
      </c>
    </row>
    <row r="310" s="14" customFormat="1">
      <c r="A310" s="14"/>
      <c r="B310" s="230"/>
      <c r="C310" s="231"/>
      <c r="D310" s="221" t="s">
        <v>149</v>
      </c>
      <c r="E310" s="232" t="s">
        <v>31</v>
      </c>
      <c r="F310" s="233" t="s">
        <v>877</v>
      </c>
      <c r="G310" s="231"/>
      <c r="H310" s="234">
        <v>62.5</v>
      </c>
      <c r="I310" s="235"/>
      <c r="J310" s="231"/>
      <c r="K310" s="231"/>
      <c r="L310" s="236"/>
      <c r="M310" s="237"/>
      <c r="N310" s="238"/>
      <c r="O310" s="238"/>
      <c r="P310" s="238"/>
      <c r="Q310" s="238"/>
      <c r="R310" s="238"/>
      <c r="S310" s="238"/>
      <c r="T310" s="239"/>
      <c r="U310" s="14"/>
      <c r="V310" s="14"/>
      <c r="W310" s="14"/>
      <c r="X310" s="14"/>
      <c r="Y310" s="14"/>
      <c r="Z310" s="14"/>
      <c r="AA310" s="14"/>
      <c r="AB310" s="14"/>
      <c r="AC310" s="14"/>
      <c r="AD310" s="14"/>
      <c r="AE310" s="14"/>
      <c r="AT310" s="240" t="s">
        <v>149</v>
      </c>
      <c r="AU310" s="240" t="s">
        <v>86</v>
      </c>
      <c r="AV310" s="14" t="s">
        <v>86</v>
      </c>
      <c r="AW310" s="14" t="s">
        <v>37</v>
      </c>
      <c r="AX310" s="14" t="s">
        <v>76</v>
      </c>
      <c r="AY310" s="240" t="s">
        <v>140</v>
      </c>
    </row>
    <row r="311" s="14" customFormat="1">
      <c r="A311" s="14"/>
      <c r="B311" s="230"/>
      <c r="C311" s="231"/>
      <c r="D311" s="221" t="s">
        <v>149</v>
      </c>
      <c r="E311" s="232" t="s">
        <v>31</v>
      </c>
      <c r="F311" s="233" t="s">
        <v>878</v>
      </c>
      <c r="G311" s="231"/>
      <c r="H311" s="234">
        <v>7.5</v>
      </c>
      <c r="I311" s="235"/>
      <c r="J311" s="231"/>
      <c r="K311" s="231"/>
      <c r="L311" s="236"/>
      <c r="M311" s="237"/>
      <c r="N311" s="238"/>
      <c r="O311" s="238"/>
      <c r="P311" s="238"/>
      <c r="Q311" s="238"/>
      <c r="R311" s="238"/>
      <c r="S311" s="238"/>
      <c r="T311" s="239"/>
      <c r="U311" s="14"/>
      <c r="V311" s="14"/>
      <c r="W311" s="14"/>
      <c r="X311" s="14"/>
      <c r="Y311" s="14"/>
      <c r="Z311" s="14"/>
      <c r="AA311" s="14"/>
      <c r="AB311" s="14"/>
      <c r="AC311" s="14"/>
      <c r="AD311" s="14"/>
      <c r="AE311" s="14"/>
      <c r="AT311" s="240" t="s">
        <v>149</v>
      </c>
      <c r="AU311" s="240" t="s">
        <v>86</v>
      </c>
      <c r="AV311" s="14" t="s">
        <v>86</v>
      </c>
      <c r="AW311" s="14" t="s">
        <v>37</v>
      </c>
      <c r="AX311" s="14" t="s">
        <v>76</v>
      </c>
      <c r="AY311" s="240" t="s">
        <v>140</v>
      </c>
    </row>
    <row r="312" s="14" customFormat="1">
      <c r="A312" s="14"/>
      <c r="B312" s="230"/>
      <c r="C312" s="231"/>
      <c r="D312" s="221" t="s">
        <v>149</v>
      </c>
      <c r="E312" s="232" t="s">
        <v>31</v>
      </c>
      <c r="F312" s="233" t="s">
        <v>879</v>
      </c>
      <c r="G312" s="231"/>
      <c r="H312" s="234">
        <v>12.5</v>
      </c>
      <c r="I312" s="235"/>
      <c r="J312" s="231"/>
      <c r="K312" s="231"/>
      <c r="L312" s="236"/>
      <c r="M312" s="237"/>
      <c r="N312" s="238"/>
      <c r="O312" s="238"/>
      <c r="P312" s="238"/>
      <c r="Q312" s="238"/>
      <c r="R312" s="238"/>
      <c r="S312" s="238"/>
      <c r="T312" s="239"/>
      <c r="U312" s="14"/>
      <c r="V312" s="14"/>
      <c r="W312" s="14"/>
      <c r="X312" s="14"/>
      <c r="Y312" s="14"/>
      <c r="Z312" s="14"/>
      <c r="AA312" s="14"/>
      <c r="AB312" s="14"/>
      <c r="AC312" s="14"/>
      <c r="AD312" s="14"/>
      <c r="AE312" s="14"/>
      <c r="AT312" s="240" t="s">
        <v>149</v>
      </c>
      <c r="AU312" s="240" t="s">
        <v>86</v>
      </c>
      <c r="AV312" s="14" t="s">
        <v>86</v>
      </c>
      <c r="AW312" s="14" t="s">
        <v>37</v>
      </c>
      <c r="AX312" s="14" t="s">
        <v>76</v>
      </c>
      <c r="AY312" s="240" t="s">
        <v>140</v>
      </c>
    </row>
    <row r="313" s="15" customFormat="1">
      <c r="A313" s="15"/>
      <c r="B313" s="241"/>
      <c r="C313" s="242"/>
      <c r="D313" s="221" t="s">
        <v>149</v>
      </c>
      <c r="E313" s="243" t="s">
        <v>31</v>
      </c>
      <c r="F313" s="244" t="s">
        <v>204</v>
      </c>
      <c r="G313" s="242"/>
      <c r="H313" s="245">
        <v>717</v>
      </c>
      <c r="I313" s="246"/>
      <c r="J313" s="242"/>
      <c r="K313" s="242"/>
      <c r="L313" s="247"/>
      <c r="M313" s="248"/>
      <c r="N313" s="249"/>
      <c r="O313" s="249"/>
      <c r="P313" s="249"/>
      <c r="Q313" s="249"/>
      <c r="R313" s="249"/>
      <c r="S313" s="249"/>
      <c r="T313" s="250"/>
      <c r="U313" s="15"/>
      <c r="V313" s="15"/>
      <c r="W313" s="15"/>
      <c r="X313" s="15"/>
      <c r="Y313" s="15"/>
      <c r="Z313" s="15"/>
      <c r="AA313" s="15"/>
      <c r="AB313" s="15"/>
      <c r="AC313" s="15"/>
      <c r="AD313" s="15"/>
      <c r="AE313" s="15"/>
      <c r="AT313" s="251" t="s">
        <v>149</v>
      </c>
      <c r="AU313" s="251" t="s">
        <v>86</v>
      </c>
      <c r="AV313" s="15" t="s">
        <v>147</v>
      </c>
      <c r="AW313" s="15" t="s">
        <v>37</v>
      </c>
      <c r="AX313" s="15" t="s">
        <v>84</v>
      </c>
      <c r="AY313" s="251" t="s">
        <v>140</v>
      </c>
    </row>
    <row r="314" s="12" customFormat="1" ht="20.88" customHeight="1">
      <c r="A314" s="12"/>
      <c r="B314" s="190"/>
      <c r="C314" s="191"/>
      <c r="D314" s="192" t="s">
        <v>75</v>
      </c>
      <c r="E314" s="204" t="s">
        <v>403</v>
      </c>
      <c r="F314" s="204" t="s">
        <v>429</v>
      </c>
      <c r="G314" s="191"/>
      <c r="H314" s="191"/>
      <c r="I314" s="194"/>
      <c r="J314" s="205">
        <f>BK314</f>
        <v>0</v>
      </c>
      <c r="K314" s="191"/>
      <c r="L314" s="196"/>
      <c r="M314" s="197"/>
      <c r="N314" s="198"/>
      <c r="O314" s="198"/>
      <c r="P314" s="199">
        <f>SUM(P315:P366)</f>
        <v>0</v>
      </c>
      <c r="Q314" s="198"/>
      <c r="R314" s="199">
        <f>SUM(R315:R366)</f>
        <v>8.0074199999999998</v>
      </c>
      <c r="S314" s="198"/>
      <c r="T314" s="200">
        <f>SUM(T315:T366)</f>
        <v>0</v>
      </c>
      <c r="U314" s="12"/>
      <c r="V314" s="12"/>
      <c r="W314" s="12"/>
      <c r="X314" s="12"/>
      <c r="Y314" s="12"/>
      <c r="Z314" s="12"/>
      <c r="AA314" s="12"/>
      <c r="AB314" s="12"/>
      <c r="AC314" s="12"/>
      <c r="AD314" s="12"/>
      <c r="AE314" s="12"/>
      <c r="AR314" s="201" t="s">
        <v>84</v>
      </c>
      <c r="AT314" s="202" t="s">
        <v>75</v>
      </c>
      <c r="AU314" s="202" t="s">
        <v>86</v>
      </c>
      <c r="AY314" s="201" t="s">
        <v>140</v>
      </c>
      <c r="BK314" s="203">
        <f>SUM(BK315:BK366)</f>
        <v>0</v>
      </c>
    </row>
    <row r="315" s="2" customFormat="1">
      <c r="A315" s="40"/>
      <c r="B315" s="41"/>
      <c r="C315" s="206" t="s">
        <v>434</v>
      </c>
      <c r="D315" s="206" t="s">
        <v>142</v>
      </c>
      <c r="E315" s="207" t="s">
        <v>431</v>
      </c>
      <c r="F315" s="208" t="s">
        <v>432</v>
      </c>
      <c r="G315" s="209" t="s">
        <v>411</v>
      </c>
      <c r="H315" s="210">
        <v>1268</v>
      </c>
      <c r="I315" s="211"/>
      <c r="J315" s="212">
        <f>ROUND(I315*H315,2)</f>
        <v>0</v>
      </c>
      <c r="K315" s="208" t="s">
        <v>146</v>
      </c>
      <c r="L315" s="46"/>
      <c r="M315" s="213" t="s">
        <v>31</v>
      </c>
      <c r="N315" s="214" t="s">
        <v>47</v>
      </c>
      <c r="O315" s="86"/>
      <c r="P315" s="215">
        <f>O315*H315</f>
        <v>0</v>
      </c>
      <c r="Q315" s="215">
        <v>0</v>
      </c>
      <c r="R315" s="215">
        <f>Q315*H315</f>
        <v>0</v>
      </c>
      <c r="S315" s="215">
        <v>0</v>
      </c>
      <c r="T315" s="216">
        <f>S315*H315</f>
        <v>0</v>
      </c>
      <c r="U315" s="40"/>
      <c r="V315" s="40"/>
      <c r="W315" s="40"/>
      <c r="X315" s="40"/>
      <c r="Y315" s="40"/>
      <c r="Z315" s="40"/>
      <c r="AA315" s="40"/>
      <c r="AB315" s="40"/>
      <c r="AC315" s="40"/>
      <c r="AD315" s="40"/>
      <c r="AE315" s="40"/>
      <c r="AR315" s="217" t="s">
        <v>147</v>
      </c>
      <c r="AT315" s="217" t="s">
        <v>142</v>
      </c>
      <c r="AU315" s="217" t="s">
        <v>263</v>
      </c>
      <c r="AY315" s="19" t="s">
        <v>140</v>
      </c>
      <c r="BE315" s="218">
        <f>IF(N315="základní",J315,0)</f>
        <v>0</v>
      </c>
      <c r="BF315" s="218">
        <f>IF(N315="snížená",J315,0)</f>
        <v>0</v>
      </c>
      <c r="BG315" s="218">
        <f>IF(N315="zákl. přenesená",J315,0)</f>
        <v>0</v>
      </c>
      <c r="BH315" s="218">
        <f>IF(N315="sníž. přenesená",J315,0)</f>
        <v>0</v>
      </c>
      <c r="BI315" s="218">
        <f>IF(N315="nulová",J315,0)</f>
        <v>0</v>
      </c>
      <c r="BJ315" s="19" t="s">
        <v>84</v>
      </c>
      <c r="BK315" s="218">
        <f>ROUND(I315*H315,2)</f>
        <v>0</v>
      </c>
      <c r="BL315" s="19" t="s">
        <v>147</v>
      </c>
      <c r="BM315" s="217" t="s">
        <v>880</v>
      </c>
    </row>
    <row r="316" s="2" customFormat="1">
      <c r="A316" s="40"/>
      <c r="B316" s="41"/>
      <c r="C316" s="206" t="s">
        <v>491</v>
      </c>
      <c r="D316" s="206" t="s">
        <v>142</v>
      </c>
      <c r="E316" s="207" t="s">
        <v>435</v>
      </c>
      <c r="F316" s="208" t="s">
        <v>436</v>
      </c>
      <c r="G316" s="209" t="s">
        <v>411</v>
      </c>
      <c r="H316" s="210">
        <v>1268</v>
      </c>
      <c r="I316" s="211"/>
      <c r="J316" s="212">
        <f>ROUND(I316*H316,2)</f>
        <v>0</v>
      </c>
      <c r="K316" s="208" t="s">
        <v>146</v>
      </c>
      <c r="L316" s="46"/>
      <c r="M316" s="213" t="s">
        <v>31</v>
      </c>
      <c r="N316" s="214" t="s">
        <v>47</v>
      </c>
      <c r="O316" s="86"/>
      <c r="P316" s="215">
        <f>O316*H316</f>
        <v>0</v>
      </c>
      <c r="Q316" s="215">
        <v>0</v>
      </c>
      <c r="R316" s="215">
        <f>Q316*H316</f>
        <v>0</v>
      </c>
      <c r="S316" s="215">
        <v>0</v>
      </c>
      <c r="T316" s="216">
        <f>S316*H316</f>
        <v>0</v>
      </c>
      <c r="U316" s="40"/>
      <c r="V316" s="40"/>
      <c r="W316" s="40"/>
      <c r="X316" s="40"/>
      <c r="Y316" s="40"/>
      <c r="Z316" s="40"/>
      <c r="AA316" s="40"/>
      <c r="AB316" s="40"/>
      <c r="AC316" s="40"/>
      <c r="AD316" s="40"/>
      <c r="AE316" s="40"/>
      <c r="AR316" s="217" t="s">
        <v>147</v>
      </c>
      <c r="AT316" s="217" t="s">
        <v>142</v>
      </c>
      <c r="AU316" s="217" t="s">
        <v>263</v>
      </c>
      <c r="AY316" s="19" t="s">
        <v>140</v>
      </c>
      <c r="BE316" s="218">
        <f>IF(N316="základní",J316,0)</f>
        <v>0</v>
      </c>
      <c r="BF316" s="218">
        <f>IF(N316="snížená",J316,0)</f>
        <v>0</v>
      </c>
      <c r="BG316" s="218">
        <f>IF(N316="zákl. přenesená",J316,0)</f>
        <v>0</v>
      </c>
      <c r="BH316" s="218">
        <f>IF(N316="sníž. přenesená",J316,0)</f>
        <v>0</v>
      </c>
      <c r="BI316" s="218">
        <f>IF(N316="nulová",J316,0)</f>
        <v>0</v>
      </c>
      <c r="BJ316" s="19" t="s">
        <v>84</v>
      </c>
      <c r="BK316" s="218">
        <f>ROUND(I316*H316,2)</f>
        <v>0</v>
      </c>
      <c r="BL316" s="19" t="s">
        <v>147</v>
      </c>
      <c r="BM316" s="217" t="s">
        <v>881</v>
      </c>
    </row>
    <row r="317" s="14" customFormat="1">
      <c r="A317" s="14"/>
      <c r="B317" s="230"/>
      <c r="C317" s="231"/>
      <c r="D317" s="221" t="s">
        <v>149</v>
      </c>
      <c r="E317" s="232" t="s">
        <v>31</v>
      </c>
      <c r="F317" s="233" t="s">
        <v>882</v>
      </c>
      <c r="G317" s="231"/>
      <c r="H317" s="234">
        <v>24</v>
      </c>
      <c r="I317" s="235"/>
      <c r="J317" s="231"/>
      <c r="K317" s="231"/>
      <c r="L317" s="236"/>
      <c r="M317" s="237"/>
      <c r="N317" s="238"/>
      <c r="O317" s="238"/>
      <c r="P317" s="238"/>
      <c r="Q317" s="238"/>
      <c r="R317" s="238"/>
      <c r="S317" s="238"/>
      <c r="T317" s="239"/>
      <c r="U317" s="14"/>
      <c r="V317" s="14"/>
      <c r="W317" s="14"/>
      <c r="X317" s="14"/>
      <c r="Y317" s="14"/>
      <c r="Z317" s="14"/>
      <c r="AA317" s="14"/>
      <c r="AB317" s="14"/>
      <c r="AC317" s="14"/>
      <c r="AD317" s="14"/>
      <c r="AE317" s="14"/>
      <c r="AT317" s="240" t="s">
        <v>149</v>
      </c>
      <c r="AU317" s="240" t="s">
        <v>263</v>
      </c>
      <c r="AV317" s="14" t="s">
        <v>86</v>
      </c>
      <c r="AW317" s="14" t="s">
        <v>37</v>
      </c>
      <c r="AX317" s="14" t="s">
        <v>76</v>
      </c>
      <c r="AY317" s="240" t="s">
        <v>140</v>
      </c>
    </row>
    <row r="318" s="14" customFormat="1">
      <c r="A318" s="14"/>
      <c r="B318" s="230"/>
      <c r="C318" s="231"/>
      <c r="D318" s="221" t="s">
        <v>149</v>
      </c>
      <c r="E318" s="232" t="s">
        <v>31</v>
      </c>
      <c r="F318" s="233" t="s">
        <v>847</v>
      </c>
      <c r="G318" s="231"/>
      <c r="H318" s="234">
        <v>60</v>
      </c>
      <c r="I318" s="235"/>
      <c r="J318" s="231"/>
      <c r="K318" s="231"/>
      <c r="L318" s="236"/>
      <c r="M318" s="237"/>
      <c r="N318" s="238"/>
      <c r="O318" s="238"/>
      <c r="P318" s="238"/>
      <c r="Q318" s="238"/>
      <c r="R318" s="238"/>
      <c r="S318" s="238"/>
      <c r="T318" s="239"/>
      <c r="U318" s="14"/>
      <c r="V318" s="14"/>
      <c r="W318" s="14"/>
      <c r="X318" s="14"/>
      <c r="Y318" s="14"/>
      <c r="Z318" s="14"/>
      <c r="AA318" s="14"/>
      <c r="AB318" s="14"/>
      <c r="AC318" s="14"/>
      <c r="AD318" s="14"/>
      <c r="AE318" s="14"/>
      <c r="AT318" s="240" t="s">
        <v>149</v>
      </c>
      <c r="AU318" s="240" t="s">
        <v>263</v>
      </c>
      <c r="AV318" s="14" t="s">
        <v>86</v>
      </c>
      <c r="AW318" s="14" t="s">
        <v>37</v>
      </c>
      <c r="AX318" s="14" t="s">
        <v>76</v>
      </c>
      <c r="AY318" s="240" t="s">
        <v>140</v>
      </c>
    </row>
    <row r="319" s="14" customFormat="1">
      <c r="A319" s="14"/>
      <c r="B319" s="230"/>
      <c r="C319" s="231"/>
      <c r="D319" s="221" t="s">
        <v>149</v>
      </c>
      <c r="E319" s="232" t="s">
        <v>31</v>
      </c>
      <c r="F319" s="233" t="s">
        <v>883</v>
      </c>
      <c r="G319" s="231"/>
      <c r="H319" s="234">
        <v>30</v>
      </c>
      <c r="I319" s="235"/>
      <c r="J319" s="231"/>
      <c r="K319" s="231"/>
      <c r="L319" s="236"/>
      <c r="M319" s="237"/>
      <c r="N319" s="238"/>
      <c r="O319" s="238"/>
      <c r="P319" s="238"/>
      <c r="Q319" s="238"/>
      <c r="R319" s="238"/>
      <c r="S319" s="238"/>
      <c r="T319" s="239"/>
      <c r="U319" s="14"/>
      <c r="V319" s="14"/>
      <c r="W319" s="14"/>
      <c r="X319" s="14"/>
      <c r="Y319" s="14"/>
      <c r="Z319" s="14"/>
      <c r="AA319" s="14"/>
      <c r="AB319" s="14"/>
      <c r="AC319" s="14"/>
      <c r="AD319" s="14"/>
      <c r="AE319" s="14"/>
      <c r="AT319" s="240" t="s">
        <v>149</v>
      </c>
      <c r="AU319" s="240" t="s">
        <v>263</v>
      </c>
      <c r="AV319" s="14" t="s">
        <v>86</v>
      </c>
      <c r="AW319" s="14" t="s">
        <v>37</v>
      </c>
      <c r="AX319" s="14" t="s">
        <v>76</v>
      </c>
      <c r="AY319" s="240" t="s">
        <v>140</v>
      </c>
    </row>
    <row r="320" s="14" customFormat="1">
      <c r="A320" s="14"/>
      <c r="B320" s="230"/>
      <c r="C320" s="231"/>
      <c r="D320" s="221" t="s">
        <v>149</v>
      </c>
      <c r="E320" s="232" t="s">
        <v>31</v>
      </c>
      <c r="F320" s="233" t="s">
        <v>884</v>
      </c>
      <c r="G320" s="231"/>
      <c r="H320" s="234">
        <v>30</v>
      </c>
      <c r="I320" s="235"/>
      <c r="J320" s="231"/>
      <c r="K320" s="231"/>
      <c r="L320" s="236"/>
      <c r="M320" s="237"/>
      <c r="N320" s="238"/>
      <c r="O320" s="238"/>
      <c r="P320" s="238"/>
      <c r="Q320" s="238"/>
      <c r="R320" s="238"/>
      <c r="S320" s="238"/>
      <c r="T320" s="239"/>
      <c r="U320" s="14"/>
      <c r="V320" s="14"/>
      <c r="W320" s="14"/>
      <c r="X320" s="14"/>
      <c r="Y320" s="14"/>
      <c r="Z320" s="14"/>
      <c r="AA320" s="14"/>
      <c r="AB320" s="14"/>
      <c r="AC320" s="14"/>
      <c r="AD320" s="14"/>
      <c r="AE320" s="14"/>
      <c r="AT320" s="240" t="s">
        <v>149</v>
      </c>
      <c r="AU320" s="240" t="s">
        <v>263</v>
      </c>
      <c r="AV320" s="14" t="s">
        <v>86</v>
      </c>
      <c r="AW320" s="14" t="s">
        <v>37</v>
      </c>
      <c r="AX320" s="14" t="s">
        <v>76</v>
      </c>
      <c r="AY320" s="240" t="s">
        <v>140</v>
      </c>
    </row>
    <row r="321" s="14" customFormat="1">
      <c r="A321" s="14"/>
      <c r="B321" s="230"/>
      <c r="C321" s="231"/>
      <c r="D321" s="221" t="s">
        <v>149</v>
      </c>
      <c r="E321" s="232" t="s">
        <v>31</v>
      </c>
      <c r="F321" s="233" t="s">
        <v>885</v>
      </c>
      <c r="G321" s="231"/>
      <c r="H321" s="234">
        <v>27.5</v>
      </c>
      <c r="I321" s="235"/>
      <c r="J321" s="231"/>
      <c r="K321" s="231"/>
      <c r="L321" s="236"/>
      <c r="M321" s="237"/>
      <c r="N321" s="238"/>
      <c r="O321" s="238"/>
      <c r="P321" s="238"/>
      <c r="Q321" s="238"/>
      <c r="R321" s="238"/>
      <c r="S321" s="238"/>
      <c r="T321" s="239"/>
      <c r="U321" s="14"/>
      <c r="V321" s="14"/>
      <c r="W321" s="14"/>
      <c r="X321" s="14"/>
      <c r="Y321" s="14"/>
      <c r="Z321" s="14"/>
      <c r="AA321" s="14"/>
      <c r="AB321" s="14"/>
      <c r="AC321" s="14"/>
      <c r="AD321" s="14"/>
      <c r="AE321" s="14"/>
      <c r="AT321" s="240" t="s">
        <v>149</v>
      </c>
      <c r="AU321" s="240" t="s">
        <v>263</v>
      </c>
      <c r="AV321" s="14" t="s">
        <v>86</v>
      </c>
      <c r="AW321" s="14" t="s">
        <v>37</v>
      </c>
      <c r="AX321" s="14" t="s">
        <v>76</v>
      </c>
      <c r="AY321" s="240" t="s">
        <v>140</v>
      </c>
    </row>
    <row r="322" s="14" customFormat="1">
      <c r="A322" s="14"/>
      <c r="B322" s="230"/>
      <c r="C322" s="231"/>
      <c r="D322" s="221" t="s">
        <v>149</v>
      </c>
      <c r="E322" s="232" t="s">
        <v>31</v>
      </c>
      <c r="F322" s="233" t="s">
        <v>886</v>
      </c>
      <c r="G322" s="231"/>
      <c r="H322" s="234">
        <v>25</v>
      </c>
      <c r="I322" s="235"/>
      <c r="J322" s="231"/>
      <c r="K322" s="231"/>
      <c r="L322" s="236"/>
      <c r="M322" s="237"/>
      <c r="N322" s="238"/>
      <c r="O322" s="238"/>
      <c r="P322" s="238"/>
      <c r="Q322" s="238"/>
      <c r="R322" s="238"/>
      <c r="S322" s="238"/>
      <c r="T322" s="239"/>
      <c r="U322" s="14"/>
      <c r="V322" s="14"/>
      <c r="W322" s="14"/>
      <c r="X322" s="14"/>
      <c r="Y322" s="14"/>
      <c r="Z322" s="14"/>
      <c r="AA322" s="14"/>
      <c r="AB322" s="14"/>
      <c r="AC322" s="14"/>
      <c r="AD322" s="14"/>
      <c r="AE322" s="14"/>
      <c r="AT322" s="240" t="s">
        <v>149</v>
      </c>
      <c r="AU322" s="240" t="s">
        <v>263</v>
      </c>
      <c r="AV322" s="14" t="s">
        <v>86</v>
      </c>
      <c r="AW322" s="14" t="s">
        <v>37</v>
      </c>
      <c r="AX322" s="14" t="s">
        <v>76</v>
      </c>
      <c r="AY322" s="240" t="s">
        <v>140</v>
      </c>
    </row>
    <row r="323" s="14" customFormat="1">
      <c r="A323" s="14"/>
      <c r="B323" s="230"/>
      <c r="C323" s="231"/>
      <c r="D323" s="221" t="s">
        <v>149</v>
      </c>
      <c r="E323" s="232" t="s">
        <v>31</v>
      </c>
      <c r="F323" s="233" t="s">
        <v>887</v>
      </c>
      <c r="G323" s="231"/>
      <c r="H323" s="234">
        <v>110</v>
      </c>
      <c r="I323" s="235"/>
      <c r="J323" s="231"/>
      <c r="K323" s="231"/>
      <c r="L323" s="236"/>
      <c r="M323" s="237"/>
      <c r="N323" s="238"/>
      <c r="O323" s="238"/>
      <c r="P323" s="238"/>
      <c r="Q323" s="238"/>
      <c r="R323" s="238"/>
      <c r="S323" s="238"/>
      <c r="T323" s="239"/>
      <c r="U323" s="14"/>
      <c r="V323" s="14"/>
      <c r="W323" s="14"/>
      <c r="X323" s="14"/>
      <c r="Y323" s="14"/>
      <c r="Z323" s="14"/>
      <c r="AA323" s="14"/>
      <c r="AB323" s="14"/>
      <c r="AC323" s="14"/>
      <c r="AD323" s="14"/>
      <c r="AE323" s="14"/>
      <c r="AT323" s="240" t="s">
        <v>149</v>
      </c>
      <c r="AU323" s="240" t="s">
        <v>263</v>
      </c>
      <c r="AV323" s="14" t="s">
        <v>86</v>
      </c>
      <c r="AW323" s="14" t="s">
        <v>37</v>
      </c>
      <c r="AX323" s="14" t="s">
        <v>76</v>
      </c>
      <c r="AY323" s="240" t="s">
        <v>140</v>
      </c>
    </row>
    <row r="324" s="14" customFormat="1">
      <c r="A324" s="14"/>
      <c r="B324" s="230"/>
      <c r="C324" s="231"/>
      <c r="D324" s="221" t="s">
        <v>149</v>
      </c>
      <c r="E324" s="232" t="s">
        <v>31</v>
      </c>
      <c r="F324" s="233" t="s">
        <v>888</v>
      </c>
      <c r="G324" s="231"/>
      <c r="H324" s="234">
        <v>27.5</v>
      </c>
      <c r="I324" s="235"/>
      <c r="J324" s="231"/>
      <c r="K324" s="231"/>
      <c r="L324" s="236"/>
      <c r="M324" s="237"/>
      <c r="N324" s="238"/>
      <c r="O324" s="238"/>
      <c r="P324" s="238"/>
      <c r="Q324" s="238"/>
      <c r="R324" s="238"/>
      <c r="S324" s="238"/>
      <c r="T324" s="239"/>
      <c r="U324" s="14"/>
      <c r="V324" s="14"/>
      <c r="W324" s="14"/>
      <c r="X324" s="14"/>
      <c r="Y324" s="14"/>
      <c r="Z324" s="14"/>
      <c r="AA324" s="14"/>
      <c r="AB324" s="14"/>
      <c r="AC324" s="14"/>
      <c r="AD324" s="14"/>
      <c r="AE324" s="14"/>
      <c r="AT324" s="240" t="s">
        <v>149</v>
      </c>
      <c r="AU324" s="240" t="s">
        <v>263</v>
      </c>
      <c r="AV324" s="14" t="s">
        <v>86</v>
      </c>
      <c r="AW324" s="14" t="s">
        <v>37</v>
      </c>
      <c r="AX324" s="14" t="s">
        <v>76</v>
      </c>
      <c r="AY324" s="240" t="s">
        <v>140</v>
      </c>
    </row>
    <row r="325" s="14" customFormat="1">
      <c r="A325" s="14"/>
      <c r="B325" s="230"/>
      <c r="C325" s="231"/>
      <c r="D325" s="221" t="s">
        <v>149</v>
      </c>
      <c r="E325" s="232" t="s">
        <v>31</v>
      </c>
      <c r="F325" s="233" t="s">
        <v>889</v>
      </c>
      <c r="G325" s="231"/>
      <c r="H325" s="234">
        <v>25</v>
      </c>
      <c r="I325" s="235"/>
      <c r="J325" s="231"/>
      <c r="K325" s="231"/>
      <c r="L325" s="236"/>
      <c r="M325" s="237"/>
      <c r="N325" s="238"/>
      <c r="O325" s="238"/>
      <c r="P325" s="238"/>
      <c r="Q325" s="238"/>
      <c r="R325" s="238"/>
      <c r="S325" s="238"/>
      <c r="T325" s="239"/>
      <c r="U325" s="14"/>
      <c r="V325" s="14"/>
      <c r="W325" s="14"/>
      <c r="X325" s="14"/>
      <c r="Y325" s="14"/>
      <c r="Z325" s="14"/>
      <c r="AA325" s="14"/>
      <c r="AB325" s="14"/>
      <c r="AC325" s="14"/>
      <c r="AD325" s="14"/>
      <c r="AE325" s="14"/>
      <c r="AT325" s="240" t="s">
        <v>149</v>
      </c>
      <c r="AU325" s="240" t="s">
        <v>263</v>
      </c>
      <c r="AV325" s="14" t="s">
        <v>86</v>
      </c>
      <c r="AW325" s="14" t="s">
        <v>37</v>
      </c>
      <c r="AX325" s="14" t="s">
        <v>76</v>
      </c>
      <c r="AY325" s="240" t="s">
        <v>140</v>
      </c>
    </row>
    <row r="326" s="14" customFormat="1">
      <c r="A326" s="14"/>
      <c r="B326" s="230"/>
      <c r="C326" s="231"/>
      <c r="D326" s="221" t="s">
        <v>149</v>
      </c>
      <c r="E326" s="232" t="s">
        <v>31</v>
      </c>
      <c r="F326" s="233" t="s">
        <v>890</v>
      </c>
      <c r="G326" s="231"/>
      <c r="H326" s="234">
        <v>72.5</v>
      </c>
      <c r="I326" s="235"/>
      <c r="J326" s="231"/>
      <c r="K326" s="231"/>
      <c r="L326" s="236"/>
      <c r="M326" s="237"/>
      <c r="N326" s="238"/>
      <c r="O326" s="238"/>
      <c r="P326" s="238"/>
      <c r="Q326" s="238"/>
      <c r="R326" s="238"/>
      <c r="S326" s="238"/>
      <c r="T326" s="239"/>
      <c r="U326" s="14"/>
      <c r="V326" s="14"/>
      <c r="W326" s="14"/>
      <c r="X326" s="14"/>
      <c r="Y326" s="14"/>
      <c r="Z326" s="14"/>
      <c r="AA326" s="14"/>
      <c r="AB326" s="14"/>
      <c r="AC326" s="14"/>
      <c r="AD326" s="14"/>
      <c r="AE326" s="14"/>
      <c r="AT326" s="240" t="s">
        <v>149</v>
      </c>
      <c r="AU326" s="240" t="s">
        <v>263</v>
      </c>
      <c r="AV326" s="14" t="s">
        <v>86</v>
      </c>
      <c r="AW326" s="14" t="s">
        <v>37</v>
      </c>
      <c r="AX326" s="14" t="s">
        <v>76</v>
      </c>
      <c r="AY326" s="240" t="s">
        <v>140</v>
      </c>
    </row>
    <row r="327" s="14" customFormat="1">
      <c r="A327" s="14"/>
      <c r="B327" s="230"/>
      <c r="C327" s="231"/>
      <c r="D327" s="221" t="s">
        <v>149</v>
      </c>
      <c r="E327" s="232" t="s">
        <v>31</v>
      </c>
      <c r="F327" s="233" t="s">
        <v>891</v>
      </c>
      <c r="G327" s="231"/>
      <c r="H327" s="234">
        <v>22.5</v>
      </c>
      <c r="I327" s="235"/>
      <c r="J327" s="231"/>
      <c r="K327" s="231"/>
      <c r="L327" s="236"/>
      <c r="M327" s="237"/>
      <c r="N327" s="238"/>
      <c r="O327" s="238"/>
      <c r="P327" s="238"/>
      <c r="Q327" s="238"/>
      <c r="R327" s="238"/>
      <c r="S327" s="238"/>
      <c r="T327" s="239"/>
      <c r="U327" s="14"/>
      <c r="V327" s="14"/>
      <c r="W327" s="14"/>
      <c r="X327" s="14"/>
      <c r="Y327" s="14"/>
      <c r="Z327" s="14"/>
      <c r="AA327" s="14"/>
      <c r="AB327" s="14"/>
      <c r="AC327" s="14"/>
      <c r="AD327" s="14"/>
      <c r="AE327" s="14"/>
      <c r="AT327" s="240" t="s">
        <v>149</v>
      </c>
      <c r="AU327" s="240" t="s">
        <v>263</v>
      </c>
      <c r="AV327" s="14" t="s">
        <v>86</v>
      </c>
      <c r="AW327" s="14" t="s">
        <v>37</v>
      </c>
      <c r="AX327" s="14" t="s">
        <v>76</v>
      </c>
      <c r="AY327" s="240" t="s">
        <v>140</v>
      </c>
    </row>
    <row r="328" s="14" customFormat="1">
      <c r="A328" s="14"/>
      <c r="B328" s="230"/>
      <c r="C328" s="231"/>
      <c r="D328" s="221" t="s">
        <v>149</v>
      </c>
      <c r="E328" s="232" t="s">
        <v>31</v>
      </c>
      <c r="F328" s="233" t="s">
        <v>892</v>
      </c>
      <c r="G328" s="231"/>
      <c r="H328" s="234">
        <v>45</v>
      </c>
      <c r="I328" s="235"/>
      <c r="J328" s="231"/>
      <c r="K328" s="231"/>
      <c r="L328" s="236"/>
      <c r="M328" s="237"/>
      <c r="N328" s="238"/>
      <c r="O328" s="238"/>
      <c r="P328" s="238"/>
      <c r="Q328" s="238"/>
      <c r="R328" s="238"/>
      <c r="S328" s="238"/>
      <c r="T328" s="239"/>
      <c r="U328" s="14"/>
      <c r="V328" s="14"/>
      <c r="W328" s="14"/>
      <c r="X328" s="14"/>
      <c r="Y328" s="14"/>
      <c r="Z328" s="14"/>
      <c r="AA328" s="14"/>
      <c r="AB328" s="14"/>
      <c r="AC328" s="14"/>
      <c r="AD328" s="14"/>
      <c r="AE328" s="14"/>
      <c r="AT328" s="240" t="s">
        <v>149</v>
      </c>
      <c r="AU328" s="240" t="s">
        <v>263</v>
      </c>
      <c r="AV328" s="14" t="s">
        <v>86</v>
      </c>
      <c r="AW328" s="14" t="s">
        <v>37</v>
      </c>
      <c r="AX328" s="14" t="s">
        <v>76</v>
      </c>
      <c r="AY328" s="240" t="s">
        <v>140</v>
      </c>
    </row>
    <row r="329" s="14" customFormat="1">
      <c r="A329" s="14"/>
      <c r="B329" s="230"/>
      <c r="C329" s="231"/>
      <c r="D329" s="221" t="s">
        <v>149</v>
      </c>
      <c r="E329" s="232" t="s">
        <v>31</v>
      </c>
      <c r="F329" s="233" t="s">
        <v>858</v>
      </c>
      <c r="G329" s="231"/>
      <c r="H329" s="234">
        <v>62.5</v>
      </c>
      <c r="I329" s="235"/>
      <c r="J329" s="231"/>
      <c r="K329" s="231"/>
      <c r="L329" s="236"/>
      <c r="M329" s="237"/>
      <c r="N329" s="238"/>
      <c r="O329" s="238"/>
      <c r="P329" s="238"/>
      <c r="Q329" s="238"/>
      <c r="R329" s="238"/>
      <c r="S329" s="238"/>
      <c r="T329" s="239"/>
      <c r="U329" s="14"/>
      <c r="V329" s="14"/>
      <c r="W329" s="14"/>
      <c r="X329" s="14"/>
      <c r="Y329" s="14"/>
      <c r="Z329" s="14"/>
      <c r="AA329" s="14"/>
      <c r="AB329" s="14"/>
      <c r="AC329" s="14"/>
      <c r="AD329" s="14"/>
      <c r="AE329" s="14"/>
      <c r="AT329" s="240" t="s">
        <v>149</v>
      </c>
      <c r="AU329" s="240" t="s">
        <v>263</v>
      </c>
      <c r="AV329" s="14" t="s">
        <v>86</v>
      </c>
      <c r="AW329" s="14" t="s">
        <v>37</v>
      </c>
      <c r="AX329" s="14" t="s">
        <v>76</v>
      </c>
      <c r="AY329" s="240" t="s">
        <v>140</v>
      </c>
    </row>
    <row r="330" s="14" customFormat="1">
      <c r="A330" s="14"/>
      <c r="B330" s="230"/>
      <c r="C330" s="231"/>
      <c r="D330" s="221" t="s">
        <v>149</v>
      </c>
      <c r="E330" s="232" t="s">
        <v>31</v>
      </c>
      <c r="F330" s="233" t="s">
        <v>859</v>
      </c>
      <c r="G330" s="231"/>
      <c r="H330" s="234">
        <v>33.75</v>
      </c>
      <c r="I330" s="235"/>
      <c r="J330" s="231"/>
      <c r="K330" s="231"/>
      <c r="L330" s="236"/>
      <c r="M330" s="237"/>
      <c r="N330" s="238"/>
      <c r="O330" s="238"/>
      <c r="P330" s="238"/>
      <c r="Q330" s="238"/>
      <c r="R330" s="238"/>
      <c r="S330" s="238"/>
      <c r="T330" s="239"/>
      <c r="U330" s="14"/>
      <c r="V330" s="14"/>
      <c r="W330" s="14"/>
      <c r="X330" s="14"/>
      <c r="Y330" s="14"/>
      <c r="Z330" s="14"/>
      <c r="AA330" s="14"/>
      <c r="AB330" s="14"/>
      <c r="AC330" s="14"/>
      <c r="AD330" s="14"/>
      <c r="AE330" s="14"/>
      <c r="AT330" s="240" t="s">
        <v>149</v>
      </c>
      <c r="AU330" s="240" t="s">
        <v>263</v>
      </c>
      <c r="AV330" s="14" t="s">
        <v>86</v>
      </c>
      <c r="AW330" s="14" t="s">
        <v>37</v>
      </c>
      <c r="AX330" s="14" t="s">
        <v>76</v>
      </c>
      <c r="AY330" s="240" t="s">
        <v>140</v>
      </c>
    </row>
    <row r="331" s="14" customFormat="1">
      <c r="A331" s="14"/>
      <c r="B331" s="230"/>
      <c r="C331" s="231"/>
      <c r="D331" s="221" t="s">
        <v>149</v>
      </c>
      <c r="E331" s="232" t="s">
        <v>31</v>
      </c>
      <c r="F331" s="233" t="s">
        <v>893</v>
      </c>
      <c r="G331" s="231"/>
      <c r="H331" s="234">
        <v>17.5</v>
      </c>
      <c r="I331" s="235"/>
      <c r="J331" s="231"/>
      <c r="K331" s="231"/>
      <c r="L331" s="236"/>
      <c r="M331" s="237"/>
      <c r="N331" s="238"/>
      <c r="O331" s="238"/>
      <c r="P331" s="238"/>
      <c r="Q331" s="238"/>
      <c r="R331" s="238"/>
      <c r="S331" s="238"/>
      <c r="T331" s="239"/>
      <c r="U331" s="14"/>
      <c r="V331" s="14"/>
      <c r="W331" s="14"/>
      <c r="X331" s="14"/>
      <c r="Y331" s="14"/>
      <c r="Z331" s="14"/>
      <c r="AA331" s="14"/>
      <c r="AB331" s="14"/>
      <c r="AC331" s="14"/>
      <c r="AD331" s="14"/>
      <c r="AE331" s="14"/>
      <c r="AT331" s="240" t="s">
        <v>149</v>
      </c>
      <c r="AU331" s="240" t="s">
        <v>263</v>
      </c>
      <c r="AV331" s="14" t="s">
        <v>86</v>
      </c>
      <c r="AW331" s="14" t="s">
        <v>37</v>
      </c>
      <c r="AX331" s="14" t="s">
        <v>76</v>
      </c>
      <c r="AY331" s="240" t="s">
        <v>140</v>
      </c>
    </row>
    <row r="332" s="14" customFormat="1">
      <c r="A332" s="14"/>
      <c r="B332" s="230"/>
      <c r="C332" s="231"/>
      <c r="D332" s="221" t="s">
        <v>149</v>
      </c>
      <c r="E332" s="232" t="s">
        <v>31</v>
      </c>
      <c r="F332" s="233" t="s">
        <v>894</v>
      </c>
      <c r="G332" s="231"/>
      <c r="H332" s="234">
        <v>15</v>
      </c>
      <c r="I332" s="235"/>
      <c r="J332" s="231"/>
      <c r="K332" s="231"/>
      <c r="L332" s="236"/>
      <c r="M332" s="237"/>
      <c r="N332" s="238"/>
      <c r="O332" s="238"/>
      <c r="P332" s="238"/>
      <c r="Q332" s="238"/>
      <c r="R332" s="238"/>
      <c r="S332" s="238"/>
      <c r="T332" s="239"/>
      <c r="U332" s="14"/>
      <c r="V332" s="14"/>
      <c r="W332" s="14"/>
      <c r="X332" s="14"/>
      <c r="Y332" s="14"/>
      <c r="Z332" s="14"/>
      <c r="AA332" s="14"/>
      <c r="AB332" s="14"/>
      <c r="AC332" s="14"/>
      <c r="AD332" s="14"/>
      <c r="AE332" s="14"/>
      <c r="AT332" s="240" t="s">
        <v>149</v>
      </c>
      <c r="AU332" s="240" t="s">
        <v>263</v>
      </c>
      <c r="AV332" s="14" t="s">
        <v>86</v>
      </c>
      <c r="AW332" s="14" t="s">
        <v>37</v>
      </c>
      <c r="AX332" s="14" t="s">
        <v>76</v>
      </c>
      <c r="AY332" s="240" t="s">
        <v>140</v>
      </c>
    </row>
    <row r="333" s="14" customFormat="1">
      <c r="A333" s="14"/>
      <c r="B333" s="230"/>
      <c r="C333" s="231"/>
      <c r="D333" s="221" t="s">
        <v>149</v>
      </c>
      <c r="E333" s="232" t="s">
        <v>31</v>
      </c>
      <c r="F333" s="233" t="s">
        <v>895</v>
      </c>
      <c r="G333" s="231"/>
      <c r="H333" s="234">
        <v>22.5</v>
      </c>
      <c r="I333" s="235"/>
      <c r="J333" s="231"/>
      <c r="K333" s="231"/>
      <c r="L333" s="236"/>
      <c r="M333" s="237"/>
      <c r="N333" s="238"/>
      <c r="O333" s="238"/>
      <c r="P333" s="238"/>
      <c r="Q333" s="238"/>
      <c r="R333" s="238"/>
      <c r="S333" s="238"/>
      <c r="T333" s="239"/>
      <c r="U333" s="14"/>
      <c r="V333" s="14"/>
      <c r="W333" s="14"/>
      <c r="X333" s="14"/>
      <c r="Y333" s="14"/>
      <c r="Z333" s="14"/>
      <c r="AA333" s="14"/>
      <c r="AB333" s="14"/>
      <c r="AC333" s="14"/>
      <c r="AD333" s="14"/>
      <c r="AE333" s="14"/>
      <c r="AT333" s="240" t="s">
        <v>149</v>
      </c>
      <c r="AU333" s="240" t="s">
        <v>263</v>
      </c>
      <c r="AV333" s="14" t="s">
        <v>86</v>
      </c>
      <c r="AW333" s="14" t="s">
        <v>37</v>
      </c>
      <c r="AX333" s="14" t="s">
        <v>76</v>
      </c>
      <c r="AY333" s="240" t="s">
        <v>140</v>
      </c>
    </row>
    <row r="334" s="14" customFormat="1">
      <c r="A334" s="14"/>
      <c r="B334" s="230"/>
      <c r="C334" s="231"/>
      <c r="D334" s="221" t="s">
        <v>149</v>
      </c>
      <c r="E334" s="232" t="s">
        <v>31</v>
      </c>
      <c r="F334" s="233" t="s">
        <v>896</v>
      </c>
      <c r="G334" s="231"/>
      <c r="H334" s="234">
        <v>30</v>
      </c>
      <c r="I334" s="235"/>
      <c r="J334" s="231"/>
      <c r="K334" s="231"/>
      <c r="L334" s="236"/>
      <c r="M334" s="237"/>
      <c r="N334" s="238"/>
      <c r="O334" s="238"/>
      <c r="P334" s="238"/>
      <c r="Q334" s="238"/>
      <c r="R334" s="238"/>
      <c r="S334" s="238"/>
      <c r="T334" s="239"/>
      <c r="U334" s="14"/>
      <c r="V334" s="14"/>
      <c r="W334" s="14"/>
      <c r="X334" s="14"/>
      <c r="Y334" s="14"/>
      <c r="Z334" s="14"/>
      <c r="AA334" s="14"/>
      <c r="AB334" s="14"/>
      <c r="AC334" s="14"/>
      <c r="AD334" s="14"/>
      <c r="AE334" s="14"/>
      <c r="AT334" s="240" t="s">
        <v>149</v>
      </c>
      <c r="AU334" s="240" t="s">
        <v>263</v>
      </c>
      <c r="AV334" s="14" t="s">
        <v>86</v>
      </c>
      <c r="AW334" s="14" t="s">
        <v>37</v>
      </c>
      <c r="AX334" s="14" t="s">
        <v>76</v>
      </c>
      <c r="AY334" s="240" t="s">
        <v>140</v>
      </c>
    </row>
    <row r="335" s="14" customFormat="1">
      <c r="A335" s="14"/>
      <c r="B335" s="230"/>
      <c r="C335" s="231"/>
      <c r="D335" s="221" t="s">
        <v>149</v>
      </c>
      <c r="E335" s="232" t="s">
        <v>31</v>
      </c>
      <c r="F335" s="233" t="s">
        <v>897</v>
      </c>
      <c r="G335" s="231"/>
      <c r="H335" s="234">
        <v>30</v>
      </c>
      <c r="I335" s="235"/>
      <c r="J335" s="231"/>
      <c r="K335" s="231"/>
      <c r="L335" s="236"/>
      <c r="M335" s="237"/>
      <c r="N335" s="238"/>
      <c r="O335" s="238"/>
      <c r="P335" s="238"/>
      <c r="Q335" s="238"/>
      <c r="R335" s="238"/>
      <c r="S335" s="238"/>
      <c r="T335" s="239"/>
      <c r="U335" s="14"/>
      <c r="V335" s="14"/>
      <c r="W335" s="14"/>
      <c r="X335" s="14"/>
      <c r="Y335" s="14"/>
      <c r="Z335" s="14"/>
      <c r="AA335" s="14"/>
      <c r="AB335" s="14"/>
      <c r="AC335" s="14"/>
      <c r="AD335" s="14"/>
      <c r="AE335" s="14"/>
      <c r="AT335" s="240" t="s">
        <v>149</v>
      </c>
      <c r="AU335" s="240" t="s">
        <v>263</v>
      </c>
      <c r="AV335" s="14" t="s">
        <v>86</v>
      </c>
      <c r="AW335" s="14" t="s">
        <v>37</v>
      </c>
      <c r="AX335" s="14" t="s">
        <v>76</v>
      </c>
      <c r="AY335" s="240" t="s">
        <v>140</v>
      </c>
    </row>
    <row r="336" s="14" customFormat="1">
      <c r="A336" s="14"/>
      <c r="B336" s="230"/>
      <c r="C336" s="231"/>
      <c r="D336" s="221" t="s">
        <v>149</v>
      </c>
      <c r="E336" s="232" t="s">
        <v>31</v>
      </c>
      <c r="F336" s="233" t="s">
        <v>898</v>
      </c>
      <c r="G336" s="231"/>
      <c r="H336" s="234">
        <v>23.225000000000001</v>
      </c>
      <c r="I336" s="235"/>
      <c r="J336" s="231"/>
      <c r="K336" s="231"/>
      <c r="L336" s="236"/>
      <c r="M336" s="237"/>
      <c r="N336" s="238"/>
      <c r="O336" s="238"/>
      <c r="P336" s="238"/>
      <c r="Q336" s="238"/>
      <c r="R336" s="238"/>
      <c r="S336" s="238"/>
      <c r="T336" s="239"/>
      <c r="U336" s="14"/>
      <c r="V336" s="14"/>
      <c r="W336" s="14"/>
      <c r="X336" s="14"/>
      <c r="Y336" s="14"/>
      <c r="Z336" s="14"/>
      <c r="AA336" s="14"/>
      <c r="AB336" s="14"/>
      <c r="AC336" s="14"/>
      <c r="AD336" s="14"/>
      <c r="AE336" s="14"/>
      <c r="AT336" s="240" t="s">
        <v>149</v>
      </c>
      <c r="AU336" s="240" t="s">
        <v>263</v>
      </c>
      <c r="AV336" s="14" t="s">
        <v>86</v>
      </c>
      <c r="AW336" s="14" t="s">
        <v>37</v>
      </c>
      <c r="AX336" s="14" t="s">
        <v>76</v>
      </c>
      <c r="AY336" s="240" t="s">
        <v>140</v>
      </c>
    </row>
    <row r="337" s="14" customFormat="1">
      <c r="A337" s="14"/>
      <c r="B337" s="230"/>
      <c r="C337" s="231"/>
      <c r="D337" s="221" t="s">
        <v>149</v>
      </c>
      <c r="E337" s="232" t="s">
        <v>31</v>
      </c>
      <c r="F337" s="233" t="s">
        <v>866</v>
      </c>
      <c r="G337" s="231"/>
      <c r="H337" s="234">
        <v>60</v>
      </c>
      <c r="I337" s="235"/>
      <c r="J337" s="231"/>
      <c r="K337" s="231"/>
      <c r="L337" s="236"/>
      <c r="M337" s="237"/>
      <c r="N337" s="238"/>
      <c r="O337" s="238"/>
      <c r="P337" s="238"/>
      <c r="Q337" s="238"/>
      <c r="R337" s="238"/>
      <c r="S337" s="238"/>
      <c r="T337" s="239"/>
      <c r="U337" s="14"/>
      <c r="V337" s="14"/>
      <c r="W337" s="14"/>
      <c r="X337" s="14"/>
      <c r="Y337" s="14"/>
      <c r="Z337" s="14"/>
      <c r="AA337" s="14"/>
      <c r="AB337" s="14"/>
      <c r="AC337" s="14"/>
      <c r="AD337" s="14"/>
      <c r="AE337" s="14"/>
      <c r="AT337" s="240" t="s">
        <v>149</v>
      </c>
      <c r="AU337" s="240" t="s">
        <v>263</v>
      </c>
      <c r="AV337" s="14" t="s">
        <v>86</v>
      </c>
      <c r="AW337" s="14" t="s">
        <v>37</v>
      </c>
      <c r="AX337" s="14" t="s">
        <v>76</v>
      </c>
      <c r="AY337" s="240" t="s">
        <v>140</v>
      </c>
    </row>
    <row r="338" s="14" customFormat="1">
      <c r="A338" s="14"/>
      <c r="B338" s="230"/>
      <c r="C338" s="231"/>
      <c r="D338" s="221" t="s">
        <v>149</v>
      </c>
      <c r="E338" s="232" t="s">
        <v>31</v>
      </c>
      <c r="F338" s="233" t="s">
        <v>899</v>
      </c>
      <c r="G338" s="231"/>
      <c r="H338" s="234">
        <v>25.774999999999999</v>
      </c>
      <c r="I338" s="235"/>
      <c r="J338" s="231"/>
      <c r="K338" s="231"/>
      <c r="L338" s="236"/>
      <c r="M338" s="237"/>
      <c r="N338" s="238"/>
      <c r="O338" s="238"/>
      <c r="P338" s="238"/>
      <c r="Q338" s="238"/>
      <c r="R338" s="238"/>
      <c r="S338" s="238"/>
      <c r="T338" s="239"/>
      <c r="U338" s="14"/>
      <c r="V338" s="14"/>
      <c r="W338" s="14"/>
      <c r="X338" s="14"/>
      <c r="Y338" s="14"/>
      <c r="Z338" s="14"/>
      <c r="AA338" s="14"/>
      <c r="AB338" s="14"/>
      <c r="AC338" s="14"/>
      <c r="AD338" s="14"/>
      <c r="AE338" s="14"/>
      <c r="AT338" s="240" t="s">
        <v>149</v>
      </c>
      <c r="AU338" s="240" t="s">
        <v>263</v>
      </c>
      <c r="AV338" s="14" t="s">
        <v>86</v>
      </c>
      <c r="AW338" s="14" t="s">
        <v>37</v>
      </c>
      <c r="AX338" s="14" t="s">
        <v>76</v>
      </c>
      <c r="AY338" s="240" t="s">
        <v>140</v>
      </c>
    </row>
    <row r="339" s="14" customFormat="1">
      <c r="A339" s="14"/>
      <c r="B339" s="230"/>
      <c r="C339" s="231"/>
      <c r="D339" s="221" t="s">
        <v>149</v>
      </c>
      <c r="E339" s="232" t="s">
        <v>31</v>
      </c>
      <c r="F339" s="233" t="s">
        <v>900</v>
      </c>
      <c r="G339" s="231"/>
      <c r="H339" s="234">
        <v>48</v>
      </c>
      <c r="I339" s="235"/>
      <c r="J339" s="231"/>
      <c r="K339" s="231"/>
      <c r="L339" s="236"/>
      <c r="M339" s="237"/>
      <c r="N339" s="238"/>
      <c r="O339" s="238"/>
      <c r="P339" s="238"/>
      <c r="Q339" s="238"/>
      <c r="R339" s="238"/>
      <c r="S339" s="238"/>
      <c r="T339" s="239"/>
      <c r="U339" s="14"/>
      <c r="V339" s="14"/>
      <c r="W339" s="14"/>
      <c r="X339" s="14"/>
      <c r="Y339" s="14"/>
      <c r="Z339" s="14"/>
      <c r="AA339" s="14"/>
      <c r="AB339" s="14"/>
      <c r="AC339" s="14"/>
      <c r="AD339" s="14"/>
      <c r="AE339" s="14"/>
      <c r="AT339" s="240" t="s">
        <v>149</v>
      </c>
      <c r="AU339" s="240" t="s">
        <v>263</v>
      </c>
      <c r="AV339" s="14" t="s">
        <v>86</v>
      </c>
      <c r="AW339" s="14" t="s">
        <v>37</v>
      </c>
      <c r="AX339" s="14" t="s">
        <v>76</v>
      </c>
      <c r="AY339" s="240" t="s">
        <v>140</v>
      </c>
    </row>
    <row r="340" s="14" customFormat="1">
      <c r="A340" s="14"/>
      <c r="B340" s="230"/>
      <c r="C340" s="231"/>
      <c r="D340" s="221" t="s">
        <v>149</v>
      </c>
      <c r="E340" s="232" t="s">
        <v>31</v>
      </c>
      <c r="F340" s="233" t="s">
        <v>901</v>
      </c>
      <c r="G340" s="231"/>
      <c r="H340" s="234">
        <v>21</v>
      </c>
      <c r="I340" s="235"/>
      <c r="J340" s="231"/>
      <c r="K340" s="231"/>
      <c r="L340" s="236"/>
      <c r="M340" s="237"/>
      <c r="N340" s="238"/>
      <c r="O340" s="238"/>
      <c r="P340" s="238"/>
      <c r="Q340" s="238"/>
      <c r="R340" s="238"/>
      <c r="S340" s="238"/>
      <c r="T340" s="239"/>
      <c r="U340" s="14"/>
      <c r="V340" s="14"/>
      <c r="W340" s="14"/>
      <c r="X340" s="14"/>
      <c r="Y340" s="14"/>
      <c r="Z340" s="14"/>
      <c r="AA340" s="14"/>
      <c r="AB340" s="14"/>
      <c r="AC340" s="14"/>
      <c r="AD340" s="14"/>
      <c r="AE340" s="14"/>
      <c r="AT340" s="240" t="s">
        <v>149</v>
      </c>
      <c r="AU340" s="240" t="s">
        <v>263</v>
      </c>
      <c r="AV340" s="14" t="s">
        <v>86</v>
      </c>
      <c r="AW340" s="14" t="s">
        <v>37</v>
      </c>
      <c r="AX340" s="14" t="s">
        <v>76</v>
      </c>
      <c r="AY340" s="240" t="s">
        <v>140</v>
      </c>
    </row>
    <row r="341" s="14" customFormat="1">
      <c r="A341" s="14"/>
      <c r="B341" s="230"/>
      <c r="C341" s="231"/>
      <c r="D341" s="221" t="s">
        <v>149</v>
      </c>
      <c r="E341" s="232" t="s">
        <v>31</v>
      </c>
      <c r="F341" s="233" t="s">
        <v>902</v>
      </c>
      <c r="G341" s="231"/>
      <c r="H341" s="234">
        <v>26</v>
      </c>
      <c r="I341" s="235"/>
      <c r="J341" s="231"/>
      <c r="K341" s="231"/>
      <c r="L341" s="236"/>
      <c r="M341" s="237"/>
      <c r="N341" s="238"/>
      <c r="O341" s="238"/>
      <c r="P341" s="238"/>
      <c r="Q341" s="238"/>
      <c r="R341" s="238"/>
      <c r="S341" s="238"/>
      <c r="T341" s="239"/>
      <c r="U341" s="14"/>
      <c r="V341" s="14"/>
      <c r="W341" s="14"/>
      <c r="X341" s="14"/>
      <c r="Y341" s="14"/>
      <c r="Z341" s="14"/>
      <c r="AA341" s="14"/>
      <c r="AB341" s="14"/>
      <c r="AC341" s="14"/>
      <c r="AD341" s="14"/>
      <c r="AE341" s="14"/>
      <c r="AT341" s="240" t="s">
        <v>149</v>
      </c>
      <c r="AU341" s="240" t="s">
        <v>263</v>
      </c>
      <c r="AV341" s="14" t="s">
        <v>86</v>
      </c>
      <c r="AW341" s="14" t="s">
        <v>37</v>
      </c>
      <c r="AX341" s="14" t="s">
        <v>76</v>
      </c>
      <c r="AY341" s="240" t="s">
        <v>140</v>
      </c>
    </row>
    <row r="342" s="14" customFormat="1">
      <c r="A342" s="14"/>
      <c r="B342" s="230"/>
      <c r="C342" s="231"/>
      <c r="D342" s="221" t="s">
        <v>149</v>
      </c>
      <c r="E342" s="232" t="s">
        <v>31</v>
      </c>
      <c r="F342" s="233" t="s">
        <v>903</v>
      </c>
      <c r="G342" s="231"/>
      <c r="H342" s="234">
        <v>27.5</v>
      </c>
      <c r="I342" s="235"/>
      <c r="J342" s="231"/>
      <c r="K342" s="231"/>
      <c r="L342" s="236"/>
      <c r="M342" s="237"/>
      <c r="N342" s="238"/>
      <c r="O342" s="238"/>
      <c r="P342" s="238"/>
      <c r="Q342" s="238"/>
      <c r="R342" s="238"/>
      <c r="S342" s="238"/>
      <c r="T342" s="239"/>
      <c r="U342" s="14"/>
      <c r="V342" s="14"/>
      <c r="W342" s="14"/>
      <c r="X342" s="14"/>
      <c r="Y342" s="14"/>
      <c r="Z342" s="14"/>
      <c r="AA342" s="14"/>
      <c r="AB342" s="14"/>
      <c r="AC342" s="14"/>
      <c r="AD342" s="14"/>
      <c r="AE342" s="14"/>
      <c r="AT342" s="240" t="s">
        <v>149</v>
      </c>
      <c r="AU342" s="240" t="s">
        <v>263</v>
      </c>
      <c r="AV342" s="14" t="s">
        <v>86</v>
      </c>
      <c r="AW342" s="14" t="s">
        <v>37</v>
      </c>
      <c r="AX342" s="14" t="s">
        <v>76</v>
      </c>
      <c r="AY342" s="240" t="s">
        <v>140</v>
      </c>
    </row>
    <row r="343" s="14" customFormat="1">
      <c r="A343" s="14"/>
      <c r="B343" s="230"/>
      <c r="C343" s="231"/>
      <c r="D343" s="221" t="s">
        <v>149</v>
      </c>
      <c r="E343" s="232" t="s">
        <v>31</v>
      </c>
      <c r="F343" s="233" t="s">
        <v>904</v>
      </c>
      <c r="G343" s="231"/>
      <c r="H343" s="234">
        <v>25</v>
      </c>
      <c r="I343" s="235"/>
      <c r="J343" s="231"/>
      <c r="K343" s="231"/>
      <c r="L343" s="236"/>
      <c r="M343" s="237"/>
      <c r="N343" s="238"/>
      <c r="O343" s="238"/>
      <c r="P343" s="238"/>
      <c r="Q343" s="238"/>
      <c r="R343" s="238"/>
      <c r="S343" s="238"/>
      <c r="T343" s="239"/>
      <c r="U343" s="14"/>
      <c r="V343" s="14"/>
      <c r="W343" s="14"/>
      <c r="X343" s="14"/>
      <c r="Y343" s="14"/>
      <c r="Z343" s="14"/>
      <c r="AA343" s="14"/>
      <c r="AB343" s="14"/>
      <c r="AC343" s="14"/>
      <c r="AD343" s="14"/>
      <c r="AE343" s="14"/>
      <c r="AT343" s="240" t="s">
        <v>149</v>
      </c>
      <c r="AU343" s="240" t="s">
        <v>263</v>
      </c>
      <c r="AV343" s="14" t="s">
        <v>86</v>
      </c>
      <c r="AW343" s="14" t="s">
        <v>37</v>
      </c>
      <c r="AX343" s="14" t="s">
        <v>76</v>
      </c>
      <c r="AY343" s="240" t="s">
        <v>140</v>
      </c>
    </row>
    <row r="344" s="14" customFormat="1">
      <c r="A344" s="14"/>
      <c r="B344" s="230"/>
      <c r="C344" s="231"/>
      <c r="D344" s="221" t="s">
        <v>149</v>
      </c>
      <c r="E344" s="232" t="s">
        <v>31</v>
      </c>
      <c r="F344" s="233" t="s">
        <v>905</v>
      </c>
      <c r="G344" s="231"/>
      <c r="H344" s="234">
        <v>25</v>
      </c>
      <c r="I344" s="235"/>
      <c r="J344" s="231"/>
      <c r="K344" s="231"/>
      <c r="L344" s="236"/>
      <c r="M344" s="237"/>
      <c r="N344" s="238"/>
      <c r="O344" s="238"/>
      <c r="P344" s="238"/>
      <c r="Q344" s="238"/>
      <c r="R344" s="238"/>
      <c r="S344" s="238"/>
      <c r="T344" s="239"/>
      <c r="U344" s="14"/>
      <c r="V344" s="14"/>
      <c r="W344" s="14"/>
      <c r="X344" s="14"/>
      <c r="Y344" s="14"/>
      <c r="Z344" s="14"/>
      <c r="AA344" s="14"/>
      <c r="AB344" s="14"/>
      <c r="AC344" s="14"/>
      <c r="AD344" s="14"/>
      <c r="AE344" s="14"/>
      <c r="AT344" s="240" t="s">
        <v>149</v>
      </c>
      <c r="AU344" s="240" t="s">
        <v>263</v>
      </c>
      <c r="AV344" s="14" t="s">
        <v>86</v>
      </c>
      <c r="AW344" s="14" t="s">
        <v>37</v>
      </c>
      <c r="AX344" s="14" t="s">
        <v>76</v>
      </c>
      <c r="AY344" s="240" t="s">
        <v>140</v>
      </c>
    </row>
    <row r="345" s="14" customFormat="1">
      <c r="A345" s="14"/>
      <c r="B345" s="230"/>
      <c r="C345" s="231"/>
      <c r="D345" s="221" t="s">
        <v>149</v>
      </c>
      <c r="E345" s="232" t="s">
        <v>31</v>
      </c>
      <c r="F345" s="233" t="s">
        <v>906</v>
      </c>
      <c r="G345" s="231"/>
      <c r="H345" s="234">
        <v>57.5</v>
      </c>
      <c r="I345" s="235"/>
      <c r="J345" s="231"/>
      <c r="K345" s="231"/>
      <c r="L345" s="236"/>
      <c r="M345" s="237"/>
      <c r="N345" s="238"/>
      <c r="O345" s="238"/>
      <c r="P345" s="238"/>
      <c r="Q345" s="238"/>
      <c r="R345" s="238"/>
      <c r="S345" s="238"/>
      <c r="T345" s="239"/>
      <c r="U345" s="14"/>
      <c r="V345" s="14"/>
      <c r="W345" s="14"/>
      <c r="X345" s="14"/>
      <c r="Y345" s="14"/>
      <c r="Z345" s="14"/>
      <c r="AA345" s="14"/>
      <c r="AB345" s="14"/>
      <c r="AC345" s="14"/>
      <c r="AD345" s="14"/>
      <c r="AE345" s="14"/>
      <c r="AT345" s="240" t="s">
        <v>149</v>
      </c>
      <c r="AU345" s="240" t="s">
        <v>263</v>
      </c>
      <c r="AV345" s="14" t="s">
        <v>86</v>
      </c>
      <c r="AW345" s="14" t="s">
        <v>37</v>
      </c>
      <c r="AX345" s="14" t="s">
        <v>76</v>
      </c>
      <c r="AY345" s="240" t="s">
        <v>140</v>
      </c>
    </row>
    <row r="346" s="14" customFormat="1">
      <c r="A346" s="14"/>
      <c r="B346" s="230"/>
      <c r="C346" s="231"/>
      <c r="D346" s="221" t="s">
        <v>149</v>
      </c>
      <c r="E346" s="232" t="s">
        <v>31</v>
      </c>
      <c r="F346" s="233" t="s">
        <v>907</v>
      </c>
      <c r="G346" s="231"/>
      <c r="H346" s="234">
        <v>62.5</v>
      </c>
      <c r="I346" s="235"/>
      <c r="J346" s="231"/>
      <c r="K346" s="231"/>
      <c r="L346" s="236"/>
      <c r="M346" s="237"/>
      <c r="N346" s="238"/>
      <c r="O346" s="238"/>
      <c r="P346" s="238"/>
      <c r="Q346" s="238"/>
      <c r="R346" s="238"/>
      <c r="S346" s="238"/>
      <c r="T346" s="239"/>
      <c r="U346" s="14"/>
      <c r="V346" s="14"/>
      <c r="W346" s="14"/>
      <c r="X346" s="14"/>
      <c r="Y346" s="14"/>
      <c r="Z346" s="14"/>
      <c r="AA346" s="14"/>
      <c r="AB346" s="14"/>
      <c r="AC346" s="14"/>
      <c r="AD346" s="14"/>
      <c r="AE346" s="14"/>
      <c r="AT346" s="240" t="s">
        <v>149</v>
      </c>
      <c r="AU346" s="240" t="s">
        <v>263</v>
      </c>
      <c r="AV346" s="14" t="s">
        <v>86</v>
      </c>
      <c r="AW346" s="14" t="s">
        <v>37</v>
      </c>
      <c r="AX346" s="14" t="s">
        <v>76</v>
      </c>
      <c r="AY346" s="240" t="s">
        <v>140</v>
      </c>
    </row>
    <row r="347" s="14" customFormat="1">
      <c r="A347" s="14"/>
      <c r="B347" s="230"/>
      <c r="C347" s="231"/>
      <c r="D347" s="221" t="s">
        <v>149</v>
      </c>
      <c r="E347" s="232" t="s">
        <v>31</v>
      </c>
      <c r="F347" s="233" t="s">
        <v>908</v>
      </c>
      <c r="G347" s="231"/>
      <c r="H347" s="234">
        <v>62.5</v>
      </c>
      <c r="I347" s="235"/>
      <c r="J347" s="231"/>
      <c r="K347" s="231"/>
      <c r="L347" s="236"/>
      <c r="M347" s="237"/>
      <c r="N347" s="238"/>
      <c r="O347" s="238"/>
      <c r="P347" s="238"/>
      <c r="Q347" s="238"/>
      <c r="R347" s="238"/>
      <c r="S347" s="238"/>
      <c r="T347" s="239"/>
      <c r="U347" s="14"/>
      <c r="V347" s="14"/>
      <c r="W347" s="14"/>
      <c r="X347" s="14"/>
      <c r="Y347" s="14"/>
      <c r="Z347" s="14"/>
      <c r="AA347" s="14"/>
      <c r="AB347" s="14"/>
      <c r="AC347" s="14"/>
      <c r="AD347" s="14"/>
      <c r="AE347" s="14"/>
      <c r="AT347" s="240" t="s">
        <v>149</v>
      </c>
      <c r="AU347" s="240" t="s">
        <v>263</v>
      </c>
      <c r="AV347" s="14" t="s">
        <v>86</v>
      </c>
      <c r="AW347" s="14" t="s">
        <v>37</v>
      </c>
      <c r="AX347" s="14" t="s">
        <v>76</v>
      </c>
      <c r="AY347" s="240" t="s">
        <v>140</v>
      </c>
    </row>
    <row r="348" s="14" customFormat="1">
      <c r="A348" s="14"/>
      <c r="B348" s="230"/>
      <c r="C348" s="231"/>
      <c r="D348" s="221" t="s">
        <v>149</v>
      </c>
      <c r="E348" s="232" t="s">
        <v>31</v>
      </c>
      <c r="F348" s="233" t="s">
        <v>909</v>
      </c>
      <c r="G348" s="231"/>
      <c r="H348" s="234">
        <v>50</v>
      </c>
      <c r="I348" s="235"/>
      <c r="J348" s="231"/>
      <c r="K348" s="231"/>
      <c r="L348" s="236"/>
      <c r="M348" s="237"/>
      <c r="N348" s="238"/>
      <c r="O348" s="238"/>
      <c r="P348" s="238"/>
      <c r="Q348" s="238"/>
      <c r="R348" s="238"/>
      <c r="S348" s="238"/>
      <c r="T348" s="239"/>
      <c r="U348" s="14"/>
      <c r="V348" s="14"/>
      <c r="W348" s="14"/>
      <c r="X348" s="14"/>
      <c r="Y348" s="14"/>
      <c r="Z348" s="14"/>
      <c r="AA348" s="14"/>
      <c r="AB348" s="14"/>
      <c r="AC348" s="14"/>
      <c r="AD348" s="14"/>
      <c r="AE348" s="14"/>
      <c r="AT348" s="240" t="s">
        <v>149</v>
      </c>
      <c r="AU348" s="240" t="s">
        <v>263</v>
      </c>
      <c r="AV348" s="14" t="s">
        <v>86</v>
      </c>
      <c r="AW348" s="14" t="s">
        <v>37</v>
      </c>
      <c r="AX348" s="14" t="s">
        <v>76</v>
      </c>
      <c r="AY348" s="240" t="s">
        <v>140</v>
      </c>
    </row>
    <row r="349" s="14" customFormat="1">
      <c r="A349" s="14"/>
      <c r="B349" s="230"/>
      <c r="C349" s="231"/>
      <c r="D349" s="221" t="s">
        <v>149</v>
      </c>
      <c r="E349" s="232" t="s">
        <v>31</v>
      </c>
      <c r="F349" s="233" t="s">
        <v>910</v>
      </c>
      <c r="G349" s="231"/>
      <c r="H349" s="234">
        <v>25</v>
      </c>
      <c r="I349" s="235"/>
      <c r="J349" s="231"/>
      <c r="K349" s="231"/>
      <c r="L349" s="236"/>
      <c r="M349" s="237"/>
      <c r="N349" s="238"/>
      <c r="O349" s="238"/>
      <c r="P349" s="238"/>
      <c r="Q349" s="238"/>
      <c r="R349" s="238"/>
      <c r="S349" s="238"/>
      <c r="T349" s="239"/>
      <c r="U349" s="14"/>
      <c r="V349" s="14"/>
      <c r="W349" s="14"/>
      <c r="X349" s="14"/>
      <c r="Y349" s="14"/>
      <c r="Z349" s="14"/>
      <c r="AA349" s="14"/>
      <c r="AB349" s="14"/>
      <c r="AC349" s="14"/>
      <c r="AD349" s="14"/>
      <c r="AE349" s="14"/>
      <c r="AT349" s="240" t="s">
        <v>149</v>
      </c>
      <c r="AU349" s="240" t="s">
        <v>263</v>
      </c>
      <c r="AV349" s="14" t="s">
        <v>86</v>
      </c>
      <c r="AW349" s="14" t="s">
        <v>37</v>
      </c>
      <c r="AX349" s="14" t="s">
        <v>76</v>
      </c>
      <c r="AY349" s="240" t="s">
        <v>140</v>
      </c>
    </row>
    <row r="350" s="14" customFormat="1">
      <c r="A350" s="14"/>
      <c r="B350" s="230"/>
      <c r="C350" s="231"/>
      <c r="D350" s="221" t="s">
        <v>149</v>
      </c>
      <c r="E350" s="232" t="s">
        <v>31</v>
      </c>
      <c r="F350" s="233" t="s">
        <v>911</v>
      </c>
      <c r="G350" s="231"/>
      <c r="H350" s="234">
        <v>18.75</v>
      </c>
      <c r="I350" s="235"/>
      <c r="J350" s="231"/>
      <c r="K350" s="231"/>
      <c r="L350" s="236"/>
      <c r="M350" s="237"/>
      <c r="N350" s="238"/>
      <c r="O350" s="238"/>
      <c r="P350" s="238"/>
      <c r="Q350" s="238"/>
      <c r="R350" s="238"/>
      <c r="S350" s="238"/>
      <c r="T350" s="239"/>
      <c r="U350" s="14"/>
      <c r="V350" s="14"/>
      <c r="W350" s="14"/>
      <c r="X350" s="14"/>
      <c r="Y350" s="14"/>
      <c r="Z350" s="14"/>
      <c r="AA350" s="14"/>
      <c r="AB350" s="14"/>
      <c r="AC350" s="14"/>
      <c r="AD350" s="14"/>
      <c r="AE350" s="14"/>
      <c r="AT350" s="240" t="s">
        <v>149</v>
      </c>
      <c r="AU350" s="240" t="s">
        <v>263</v>
      </c>
      <c r="AV350" s="14" t="s">
        <v>86</v>
      </c>
      <c r="AW350" s="14" t="s">
        <v>37</v>
      </c>
      <c r="AX350" s="14" t="s">
        <v>76</v>
      </c>
      <c r="AY350" s="240" t="s">
        <v>140</v>
      </c>
    </row>
    <row r="351" s="15" customFormat="1">
      <c r="A351" s="15"/>
      <c r="B351" s="241"/>
      <c r="C351" s="242"/>
      <c r="D351" s="221" t="s">
        <v>149</v>
      </c>
      <c r="E351" s="243" t="s">
        <v>31</v>
      </c>
      <c r="F351" s="244" t="s">
        <v>204</v>
      </c>
      <c r="G351" s="242"/>
      <c r="H351" s="245">
        <v>1268</v>
      </c>
      <c r="I351" s="246"/>
      <c r="J351" s="242"/>
      <c r="K351" s="242"/>
      <c r="L351" s="247"/>
      <c r="M351" s="248"/>
      <c r="N351" s="249"/>
      <c r="O351" s="249"/>
      <c r="P351" s="249"/>
      <c r="Q351" s="249"/>
      <c r="R351" s="249"/>
      <c r="S351" s="249"/>
      <c r="T351" s="250"/>
      <c r="U351" s="15"/>
      <c r="V351" s="15"/>
      <c r="W351" s="15"/>
      <c r="X351" s="15"/>
      <c r="Y351" s="15"/>
      <c r="Z351" s="15"/>
      <c r="AA351" s="15"/>
      <c r="AB351" s="15"/>
      <c r="AC351" s="15"/>
      <c r="AD351" s="15"/>
      <c r="AE351" s="15"/>
      <c r="AT351" s="251" t="s">
        <v>149</v>
      </c>
      <c r="AU351" s="251" t="s">
        <v>263</v>
      </c>
      <c r="AV351" s="15" t="s">
        <v>147</v>
      </c>
      <c r="AW351" s="15" t="s">
        <v>37</v>
      </c>
      <c r="AX351" s="15" t="s">
        <v>84</v>
      </c>
      <c r="AY351" s="251" t="s">
        <v>140</v>
      </c>
    </row>
    <row r="352" s="2" customFormat="1">
      <c r="A352" s="40"/>
      <c r="B352" s="41"/>
      <c r="C352" s="206" t="s">
        <v>495</v>
      </c>
      <c r="D352" s="206" t="s">
        <v>142</v>
      </c>
      <c r="E352" s="207" t="s">
        <v>912</v>
      </c>
      <c r="F352" s="208" t="s">
        <v>913</v>
      </c>
      <c r="G352" s="209" t="s">
        <v>411</v>
      </c>
      <c r="H352" s="210">
        <v>1268</v>
      </c>
      <c r="I352" s="211"/>
      <c r="J352" s="212">
        <f>ROUND(I352*H352,2)</f>
        <v>0</v>
      </c>
      <c r="K352" s="208" t="s">
        <v>146</v>
      </c>
      <c r="L352" s="46"/>
      <c r="M352" s="213" t="s">
        <v>31</v>
      </c>
      <c r="N352" s="214" t="s">
        <v>47</v>
      </c>
      <c r="O352" s="86"/>
      <c r="P352" s="215">
        <f>O352*H352</f>
        <v>0</v>
      </c>
      <c r="Q352" s="215">
        <v>0</v>
      </c>
      <c r="R352" s="215">
        <f>Q352*H352</f>
        <v>0</v>
      </c>
      <c r="S352" s="215">
        <v>0</v>
      </c>
      <c r="T352" s="216">
        <f>S352*H352</f>
        <v>0</v>
      </c>
      <c r="U352" s="40"/>
      <c r="V352" s="40"/>
      <c r="W352" s="40"/>
      <c r="X352" s="40"/>
      <c r="Y352" s="40"/>
      <c r="Z352" s="40"/>
      <c r="AA352" s="40"/>
      <c r="AB352" s="40"/>
      <c r="AC352" s="40"/>
      <c r="AD352" s="40"/>
      <c r="AE352" s="40"/>
      <c r="AR352" s="217" t="s">
        <v>147</v>
      </c>
      <c r="AT352" s="217" t="s">
        <v>142</v>
      </c>
      <c r="AU352" s="217" t="s">
        <v>263</v>
      </c>
      <c r="AY352" s="19" t="s">
        <v>140</v>
      </c>
      <c r="BE352" s="218">
        <f>IF(N352="základní",J352,0)</f>
        <v>0</v>
      </c>
      <c r="BF352" s="218">
        <f>IF(N352="snížená",J352,0)</f>
        <v>0</v>
      </c>
      <c r="BG352" s="218">
        <f>IF(N352="zákl. přenesená",J352,0)</f>
        <v>0</v>
      </c>
      <c r="BH352" s="218">
        <f>IF(N352="sníž. přenesená",J352,0)</f>
        <v>0</v>
      </c>
      <c r="BI352" s="218">
        <f>IF(N352="nulová",J352,0)</f>
        <v>0</v>
      </c>
      <c r="BJ352" s="19" t="s">
        <v>84</v>
      </c>
      <c r="BK352" s="218">
        <f>ROUND(I352*H352,2)</f>
        <v>0</v>
      </c>
      <c r="BL352" s="19" t="s">
        <v>147</v>
      </c>
      <c r="BM352" s="217" t="s">
        <v>914</v>
      </c>
    </row>
    <row r="353" s="2" customFormat="1" ht="16.5" customHeight="1">
      <c r="A353" s="40"/>
      <c r="B353" s="41"/>
      <c r="C353" s="263" t="s">
        <v>502</v>
      </c>
      <c r="D353" s="263" t="s">
        <v>331</v>
      </c>
      <c r="E353" s="264" t="s">
        <v>496</v>
      </c>
      <c r="F353" s="265" t="s">
        <v>497</v>
      </c>
      <c r="G353" s="266" t="s">
        <v>498</v>
      </c>
      <c r="H353" s="267">
        <v>19.02</v>
      </c>
      <c r="I353" s="268"/>
      <c r="J353" s="269">
        <f>ROUND(I353*H353,2)</f>
        <v>0</v>
      </c>
      <c r="K353" s="265" t="s">
        <v>146</v>
      </c>
      <c r="L353" s="270"/>
      <c r="M353" s="271" t="s">
        <v>31</v>
      </c>
      <c r="N353" s="272" t="s">
        <v>47</v>
      </c>
      <c r="O353" s="86"/>
      <c r="P353" s="215">
        <f>O353*H353</f>
        <v>0</v>
      </c>
      <c r="Q353" s="215">
        <v>0.001</v>
      </c>
      <c r="R353" s="215">
        <f>Q353*H353</f>
        <v>0.019019999999999999</v>
      </c>
      <c r="S353" s="215">
        <v>0</v>
      </c>
      <c r="T353" s="216">
        <f>S353*H353</f>
        <v>0</v>
      </c>
      <c r="U353" s="40"/>
      <c r="V353" s="40"/>
      <c r="W353" s="40"/>
      <c r="X353" s="40"/>
      <c r="Y353" s="40"/>
      <c r="Z353" s="40"/>
      <c r="AA353" s="40"/>
      <c r="AB353" s="40"/>
      <c r="AC353" s="40"/>
      <c r="AD353" s="40"/>
      <c r="AE353" s="40"/>
      <c r="AR353" s="217" t="s">
        <v>297</v>
      </c>
      <c r="AT353" s="217" t="s">
        <v>331</v>
      </c>
      <c r="AU353" s="217" t="s">
        <v>263</v>
      </c>
      <c r="AY353" s="19" t="s">
        <v>140</v>
      </c>
      <c r="BE353" s="218">
        <f>IF(N353="základní",J353,0)</f>
        <v>0</v>
      </c>
      <c r="BF353" s="218">
        <f>IF(N353="snížená",J353,0)</f>
        <v>0</v>
      </c>
      <c r="BG353" s="218">
        <f>IF(N353="zákl. přenesená",J353,0)</f>
        <v>0</v>
      </c>
      <c r="BH353" s="218">
        <f>IF(N353="sníž. přenesená",J353,0)</f>
        <v>0</v>
      </c>
      <c r="BI353" s="218">
        <f>IF(N353="nulová",J353,0)</f>
        <v>0</v>
      </c>
      <c r="BJ353" s="19" t="s">
        <v>84</v>
      </c>
      <c r="BK353" s="218">
        <f>ROUND(I353*H353,2)</f>
        <v>0</v>
      </c>
      <c r="BL353" s="19" t="s">
        <v>147</v>
      </c>
      <c r="BM353" s="217" t="s">
        <v>915</v>
      </c>
    </row>
    <row r="354" s="14" customFormat="1">
      <c r="A354" s="14"/>
      <c r="B354" s="230"/>
      <c r="C354" s="231"/>
      <c r="D354" s="221" t="s">
        <v>149</v>
      </c>
      <c r="E354" s="232" t="s">
        <v>31</v>
      </c>
      <c r="F354" s="233" t="s">
        <v>916</v>
      </c>
      <c r="G354" s="231"/>
      <c r="H354" s="234">
        <v>1268</v>
      </c>
      <c r="I354" s="235"/>
      <c r="J354" s="231"/>
      <c r="K354" s="231"/>
      <c r="L354" s="236"/>
      <c r="M354" s="237"/>
      <c r="N354" s="238"/>
      <c r="O354" s="238"/>
      <c r="P354" s="238"/>
      <c r="Q354" s="238"/>
      <c r="R354" s="238"/>
      <c r="S354" s="238"/>
      <c r="T354" s="239"/>
      <c r="U354" s="14"/>
      <c r="V354" s="14"/>
      <c r="W354" s="14"/>
      <c r="X354" s="14"/>
      <c r="Y354" s="14"/>
      <c r="Z354" s="14"/>
      <c r="AA354" s="14"/>
      <c r="AB354" s="14"/>
      <c r="AC354" s="14"/>
      <c r="AD354" s="14"/>
      <c r="AE354" s="14"/>
      <c r="AT354" s="240" t="s">
        <v>149</v>
      </c>
      <c r="AU354" s="240" t="s">
        <v>263</v>
      </c>
      <c r="AV354" s="14" t="s">
        <v>86</v>
      </c>
      <c r="AW354" s="14" t="s">
        <v>37</v>
      </c>
      <c r="AX354" s="14" t="s">
        <v>84</v>
      </c>
      <c r="AY354" s="240" t="s">
        <v>140</v>
      </c>
    </row>
    <row r="355" s="14" customFormat="1">
      <c r="A355" s="14"/>
      <c r="B355" s="230"/>
      <c r="C355" s="231"/>
      <c r="D355" s="221" t="s">
        <v>149</v>
      </c>
      <c r="E355" s="231"/>
      <c r="F355" s="233" t="s">
        <v>917</v>
      </c>
      <c r="G355" s="231"/>
      <c r="H355" s="234">
        <v>19.02</v>
      </c>
      <c r="I355" s="235"/>
      <c r="J355" s="231"/>
      <c r="K355" s="231"/>
      <c r="L355" s="236"/>
      <c r="M355" s="237"/>
      <c r="N355" s="238"/>
      <c r="O355" s="238"/>
      <c r="P355" s="238"/>
      <c r="Q355" s="238"/>
      <c r="R355" s="238"/>
      <c r="S355" s="238"/>
      <c r="T355" s="239"/>
      <c r="U355" s="14"/>
      <c r="V355" s="14"/>
      <c r="W355" s="14"/>
      <c r="X355" s="14"/>
      <c r="Y355" s="14"/>
      <c r="Z355" s="14"/>
      <c r="AA355" s="14"/>
      <c r="AB355" s="14"/>
      <c r="AC355" s="14"/>
      <c r="AD355" s="14"/>
      <c r="AE355" s="14"/>
      <c r="AT355" s="240" t="s">
        <v>149</v>
      </c>
      <c r="AU355" s="240" t="s">
        <v>263</v>
      </c>
      <c r="AV355" s="14" t="s">
        <v>86</v>
      </c>
      <c r="AW355" s="14" t="s">
        <v>4</v>
      </c>
      <c r="AX355" s="14" t="s">
        <v>84</v>
      </c>
      <c r="AY355" s="240" t="s">
        <v>140</v>
      </c>
    </row>
    <row r="356" s="2" customFormat="1" ht="16.5" customHeight="1">
      <c r="A356" s="40"/>
      <c r="B356" s="41"/>
      <c r="C356" s="263" t="s">
        <v>507</v>
      </c>
      <c r="D356" s="263" t="s">
        <v>331</v>
      </c>
      <c r="E356" s="264" t="s">
        <v>503</v>
      </c>
      <c r="F356" s="265" t="s">
        <v>504</v>
      </c>
      <c r="G356" s="266" t="s">
        <v>145</v>
      </c>
      <c r="H356" s="267">
        <v>38.039999999999999</v>
      </c>
      <c r="I356" s="268"/>
      <c r="J356" s="269">
        <f>ROUND(I356*H356,2)</f>
        <v>0</v>
      </c>
      <c r="K356" s="265" t="s">
        <v>146</v>
      </c>
      <c r="L356" s="270"/>
      <c r="M356" s="271" t="s">
        <v>31</v>
      </c>
      <c r="N356" s="272" t="s">
        <v>47</v>
      </c>
      <c r="O356" s="86"/>
      <c r="P356" s="215">
        <f>O356*H356</f>
        <v>0</v>
      </c>
      <c r="Q356" s="215">
        <v>0.20999999999999999</v>
      </c>
      <c r="R356" s="215">
        <f>Q356*H356</f>
        <v>7.9883999999999995</v>
      </c>
      <c r="S356" s="215">
        <v>0</v>
      </c>
      <c r="T356" s="216">
        <f>S356*H356</f>
        <v>0</v>
      </c>
      <c r="U356" s="40"/>
      <c r="V356" s="40"/>
      <c r="W356" s="40"/>
      <c r="X356" s="40"/>
      <c r="Y356" s="40"/>
      <c r="Z356" s="40"/>
      <c r="AA356" s="40"/>
      <c r="AB356" s="40"/>
      <c r="AC356" s="40"/>
      <c r="AD356" s="40"/>
      <c r="AE356" s="40"/>
      <c r="AR356" s="217" t="s">
        <v>297</v>
      </c>
      <c r="AT356" s="217" t="s">
        <v>331</v>
      </c>
      <c r="AU356" s="217" t="s">
        <v>263</v>
      </c>
      <c r="AY356" s="19" t="s">
        <v>140</v>
      </c>
      <c r="BE356" s="218">
        <f>IF(N356="základní",J356,0)</f>
        <v>0</v>
      </c>
      <c r="BF356" s="218">
        <f>IF(N356="snížená",J356,0)</f>
        <v>0</v>
      </c>
      <c r="BG356" s="218">
        <f>IF(N356="zákl. přenesená",J356,0)</f>
        <v>0</v>
      </c>
      <c r="BH356" s="218">
        <f>IF(N356="sníž. přenesená",J356,0)</f>
        <v>0</v>
      </c>
      <c r="BI356" s="218">
        <f>IF(N356="nulová",J356,0)</f>
        <v>0</v>
      </c>
      <c r="BJ356" s="19" t="s">
        <v>84</v>
      </c>
      <c r="BK356" s="218">
        <f>ROUND(I356*H356,2)</f>
        <v>0</v>
      </c>
      <c r="BL356" s="19" t="s">
        <v>147</v>
      </c>
      <c r="BM356" s="217" t="s">
        <v>918</v>
      </c>
    </row>
    <row r="357" s="14" customFormat="1">
      <c r="A357" s="14"/>
      <c r="B357" s="230"/>
      <c r="C357" s="231"/>
      <c r="D357" s="221" t="s">
        <v>149</v>
      </c>
      <c r="E357" s="232" t="s">
        <v>31</v>
      </c>
      <c r="F357" s="233" t="s">
        <v>916</v>
      </c>
      <c r="G357" s="231"/>
      <c r="H357" s="234">
        <v>1268</v>
      </c>
      <c r="I357" s="235"/>
      <c r="J357" s="231"/>
      <c r="K357" s="231"/>
      <c r="L357" s="236"/>
      <c r="M357" s="237"/>
      <c r="N357" s="238"/>
      <c r="O357" s="238"/>
      <c r="P357" s="238"/>
      <c r="Q357" s="238"/>
      <c r="R357" s="238"/>
      <c r="S357" s="238"/>
      <c r="T357" s="239"/>
      <c r="U357" s="14"/>
      <c r="V357" s="14"/>
      <c r="W357" s="14"/>
      <c r="X357" s="14"/>
      <c r="Y357" s="14"/>
      <c r="Z357" s="14"/>
      <c r="AA357" s="14"/>
      <c r="AB357" s="14"/>
      <c r="AC357" s="14"/>
      <c r="AD357" s="14"/>
      <c r="AE357" s="14"/>
      <c r="AT357" s="240" t="s">
        <v>149</v>
      </c>
      <c r="AU357" s="240" t="s">
        <v>263</v>
      </c>
      <c r="AV357" s="14" t="s">
        <v>86</v>
      </c>
      <c r="AW357" s="14" t="s">
        <v>37</v>
      </c>
      <c r="AX357" s="14" t="s">
        <v>84</v>
      </c>
      <c r="AY357" s="240" t="s">
        <v>140</v>
      </c>
    </row>
    <row r="358" s="14" customFormat="1">
      <c r="A358" s="14"/>
      <c r="B358" s="230"/>
      <c r="C358" s="231"/>
      <c r="D358" s="221" t="s">
        <v>149</v>
      </c>
      <c r="E358" s="231"/>
      <c r="F358" s="233" t="s">
        <v>919</v>
      </c>
      <c r="G358" s="231"/>
      <c r="H358" s="234">
        <v>38.039999999999999</v>
      </c>
      <c r="I358" s="235"/>
      <c r="J358" s="231"/>
      <c r="K358" s="231"/>
      <c r="L358" s="236"/>
      <c r="M358" s="237"/>
      <c r="N358" s="238"/>
      <c r="O358" s="238"/>
      <c r="P358" s="238"/>
      <c r="Q358" s="238"/>
      <c r="R358" s="238"/>
      <c r="S358" s="238"/>
      <c r="T358" s="239"/>
      <c r="U358" s="14"/>
      <c r="V358" s="14"/>
      <c r="W358" s="14"/>
      <c r="X358" s="14"/>
      <c r="Y358" s="14"/>
      <c r="Z358" s="14"/>
      <c r="AA358" s="14"/>
      <c r="AB358" s="14"/>
      <c r="AC358" s="14"/>
      <c r="AD358" s="14"/>
      <c r="AE358" s="14"/>
      <c r="AT358" s="240" t="s">
        <v>149</v>
      </c>
      <c r="AU358" s="240" t="s">
        <v>263</v>
      </c>
      <c r="AV358" s="14" t="s">
        <v>86</v>
      </c>
      <c r="AW358" s="14" t="s">
        <v>4</v>
      </c>
      <c r="AX358" s="14" t="s">
        <v>84</v>
      </c>
      <c r="AY358" s="240" t="s">
        <v>140</v>
      </c>
    </row>
    <row r="359" s="2" customFormat="1">
      <c r="A359" s="40"/>
      <c r="B359" s="41"/>
      <c r="C359" s="206" t="s">
        <v>511</v>
      </c>
      <c r="D359" s="206" t="s">
        <v>142</v>
      </c>
      <c r="E359" s="207" t="s">
        <v>508</v>
      </c>
      <c r="F359" s="208" t="s">
        <v>509</v>
      </c>
      <c r="G359" s="209" t="s">
        <v>411</v>
      </c>
      <c r="H359" s="210">
        <v>1268</v>
      </c>
      <c r="I359" s="211"/>
      <c r="J359" s="212">
        <f>ROUND(I359*H359,2)</f>
        <v>0</v>
      </c>
      <c r="K359" s="208" t="s">
        <v>146</v>
      </c>
      <c r="L359" s="46"/>
      <c r="M359" s="213" t="s">
        <v>31</v>
      </c>
      <c r="N359" s="214" t="s">
        <v>47</v>
      </c>
      <c r="O359" s="86"/>
      <c r="P359" s="215">
        <f>O359*H359</f>
        <v>0</v>
      </c>
      <c r="Q359" s="215">
        <v>0</v>
      </c>
      <c r="R359" s="215">
        <f>Q359*H359</f>
        <v>0</v>
      </c>
      <c r="S359" s="215">
        <v>0</v>
      </c>
      <c r="T359" s="216">
        <f>S359*H359</f>
        <v>0</v>
      </c>
      <c r="U359" s="40"/>
      <c r="V359" s="40"/>
      <c r="W359" s="40"/>
      <c r="X359" s="40"/>
      <c r="Y359" s="40"/>
      <c r="Z359" s="40"/>
      <c r="AA359" s="40"/>
      <c r="AB359" s="40"/>
      <c r="AC359" s="40"/>
      <c r="AD359" s="40"/>
      <c r="AE359" s="40"/>
      <c r="AR359" s="217" t="s">
        <v>147</v>
      </c>
      <c r="AT359" s="217" t="s">
        <v>142</v>
      </c>
      <c r="AU359" s="217" t="s">
        <v>263</v>
      </c>
      <c r="AY359" s="19" t="s">
        <v>140</v>
      </c>
      <c r="BE359" s="218">
        <f>IF(N359="základní",J359,0)</f>
        <v>0</v>
      </c>
      <c r="BF359" s="218">
        <f>IF(N359="snížená",J359,0)</f>
        <v>0</v>
      </c>
      <c r="BG359" s="218">
        <f>IF(N359="zákl. přenesená",J359,0)</f>
        <v>0</v>
      </c>
      <c r="BH359" s="218">
        <f>IF(N359="sníž. přenesená",J359,0)</f>
        <v>0</v>
      </c>
      <c r="BI359" s="218">
        <f>IF(N359="nulová",J359,0)</f>
        <v>0</v>
      </c>
      <c r="BJ359" s="19" t="s">
        <v>84</v>
      </c>
      <c r="BK359" s="218">
        <f>ROUND(I359*H359,2)</f>
        <v>0</v>
      </c>
      <c r="BL359" s="19" t="s">
        <v>147</v>
      </c>
      <c r="BM359" s="217" t="s">
        <v>920</v>
      </c>
    </row>
    <row r="360" s="2" customFormat="1" ht="16.5" customHeight="1">
      <c r="A360" s="40"/>
      <c r="B360" s="41"/>
      <c r="C360" s="206" t="s">
        <v>517</v>
      </c>
      <c r="D360" s="206" t="s">
        <v>142</v>
      </c>
      <c r="E360" s="207" t="s">
        <v>512</v>
      </c>
      <c r="F360" s="208" t="s">
        <v>513</v>
      </c>
      <c r="G360" s="209" t="s">
        <v>334</v>
      </c>
      <c r="H360" s="210">
        <v>0.10100000000000001</v>
      </c>
      <c r="I360" s="211"/>
      <c r="J360" s="212">
        <f>ROUND(I360*H360,2)</f>
        <v>0</v>
      </c>
      <c r="K360" s="208" t="s">
        <v>146</v>
      </c>
      <c r="L360" s="46"/>
      <c r="M360" s="213" t="s">
        <v>31</v>
      </c>
      <c r="N360" s="214" t="s">
        <v>47</v>
      </c>
      <c r="O360" s="86"/>
      <c r="P360" s="215">
        <f>O360*H360</f>
        <v>0</v>
      </c>
      <c r="Q360" s="215">
        <v>0</v>
      </c>
      <c r="R360" s="215">
        <f>Q360*H360</f>
        <v>0</v>
      </c>
      <c r="S360" s="215">
        <v>0</v>
      </c>
      <c r="T360" s="216">
        <f>S360*H360</f>
        <v>0</v>
      </c>
      <c r="U360" s="40"/>
      <c r="V360" s="40"/>
      <c r="W360" s="40"/>
      <c r="X360" s="40"/>
      <c r="Y360" s="40"/>
      <c r="Z360" s="40"/>
      <c r="AA360" s="40"/>
      <c r="AB360" s="40"/>
      <c r="AC360" s="40"/>
      <c r="AD360" s="40"/>
      <c r="AE360" s="40"/>
      <c r="AR360" s="217" t="s">
        <v>147</v>
      </c>
      <c r="AT360" s="217" t="s">
        <v>142</v>
      </c>
      <c r="AU360" s="217" t="s">
        <v>263</v>
      </c>
      <c r="AY360" s="19" t="s">
        <v>140</v>
      </c>
      <c r="BE360" s="218">
        <f>IF(N360="základní",J360,0)</f>
        <v>0</v>
      </c>
      <c r="BF360" s="218">
        <f>IF(N360="snížená",J360,0)</f>
        <v>0</v>
      </c>
      <c r="BG360" s="218">
        <f>IF(N360="zákl. přenesená",J360,0)</f>
        <v>0</v>
      </c>
      <c r="BH360" s="218">
        <f>IF(N360="sníž. přenesená",J360,0)</f>
        <v>0</v>
      </c>
      <c r="BI360" s="218">
        <f>IF(N360="nulová",J360,0)</f>
        <v>0</v>
      </c>
      <c r="BJ360" s="19" t="s">
        <v>84</v>
      </c>
      <c r="BK360" s="218">
        <f>ROUND(I360*H360,2)</f>
        <v>0</v>
      </c>
      <c r="BL360" s="19" t="s">
        <v>147</v>
      </c>
      <c r="BM360" s="217" t="s">
        <v>921</v>
      </c>
    </row>
    <row r="361" s="14" customFormat="1">
      <c r="A361" s="14"/>
      <c r="B361" s="230"/>
      <c r="C361" s="231"/>
      <c r="D361" s="221" t="s">
        <v>149</v>
      </c>
      <c r="E361" s="232" t="s">
        <v>31</v>
      </c>
      <c r="F361" s="233" t="s">
        <v>916</v>
      </c>
      <c r="G361" s="231"/>
      <c r="H361" s="234">
        <v>1268</v>
      </c>
      <c r="I361" s="235"/>
      <c r="J361" s="231"/>
      <c r="K361" s="231"/>
      <c r="L361" s="236"/>
      <c r="M361" s="237"/>
      <c r="N361" s="238"/>
      <c r="O361" s="238"/>
      <c r="P361" s="238"/>
      <c r="Q361" s="238"/>
      <c r="R361" s="238"/>
      <c r="S361" s="238"/>
      <c r="T361" s="239"/>
      <c r="U361" s="14"/>
      <c r="V361" s="14"/>
      <c r="W361" s="14"/>
      <c r="X361" s="14"/>
      <c r="Y361" s="14"/>
      <c r="Z361" s="14"/>
      <c r="AA361" s="14"/>
      <c r="AB361" s="14"/>
      <c r="AC361" s="14"/>
      <c r="AD361" s="14"/>
      <c r="AE361" s="14"/>
      <c r="AT361" s="240" t="s">
        <v>149</v>
      </c>
      <c r="AU361" s="240" t="s">
        <v>263</v>
      </c>
      <c r="AV361" s="14" t="s">
        <v>86</v>
      </c>
      <c r="AW361" s="14" t="s">
        <v>37</v>
      </c>
      <c r="AX361" s="14" t="s">
        <v>84</v>
      </c>
      <c r="AY361" s="240" t="s">
        <v>140</v>
      </c>
    </row>
    <row r="362" s="14" customFormat="1">
      <c r="A362" s="14"/>
      <c r="B362" s="230"/>
      <c r="C362" s="231"/>
      <c r="D362" s="221" t="s">
        <v>149</v>
      </c>
      <c r="E362" s="231"/>
      <c r="F362" s="233" t="s">
        <v>922</v>
      </c>
      <c r="G362" s="231"/>
      <c r="H362" s="234">
        <v>0.10100000000000001</v>
      </c>
      <c r="I362" s="235"/>
      <c r="J362" s="231"/>
      <c r="K362" s="231"/>
      <c r="L362" s="236"/>
      <c r="M362" s="237"/>
      <c r="N362" s="238"/>
      <c r="O362" s="238"/>
      <c r="P362" s="238"/>
      <c r="Q362" s="238"/>
      <c r="R362" s="238"/>
      <c r="S362" s="238"/>
      <c r="T362" s="239"/>
      <c r="U362" s="14"/>
      <c r="V362" s="14"/>
      <c r="W362" s="14"/>
      <c r="X362" s="14"/>
      <c r="Y362" s="14"/>
      <c r="Z362" s="14"/>
      <c r="AA362" s="14"/>
      <c r="AB362" s="14"/>
      <c r="AC362" s="14"/>
      <c r="AD362" s="14"/>
      <c r="AE362" s="14"/>
      <c r="AT362" s="240" t="s">
        <v>149</v>
      </c>
      <c r="AU362" s="240" t="s">
        <v>263</v>
      </c>
      <c r="AV362" s="14" t="s">
        <v>86</v>
      </c>
      <c r="AW362" s="14" t="s">
        <v>4</v>
      </c>
      <c r="AX362" s="14" t="s">
        <v>84</v>
      </c>
      <c r="AY362" s="240" t="s">
        <v>140</v>
      </c>
    </row>
    <row r="363" s="2" customFormat="1" ht="16.5" customHeight="1">
      <c r="A363" s="40"/>
      <c r="B363" s="41"/>
      <c r="C363" s="206" t="s">
        <v>522</v>
      </c>
      <c r="D363" s="206" t="s">
        <v>142</v>
      </c>
      <c r="E363" s="207" t="s">
        <v>518</v>
      </c>
      <c r="F363" s="208" t="s">
        <v>519</v>
      </c>
      <c r="G363" s="209" t="s">
        <v>145</v>
      </c>
      <c r="H363" s="210">
        <v>12.68</v>
      </c>
      <c r="I363" s="211"/>
      <c r="J363" s="212">
        <f>ROUND(I363*H363,2)</f>
        <v>0</v>
      </c>
      <c r="K363" s="208" t="s">
        <v>146</v>
      </c>
      <c r="L363" s="46"/>
      <c r="M363" s="213" t="s">
        <v>31</v>
      </c>
      <c r="N363" s="214" t="s">
        <v>47</v>
      </c>
      <c r="O363" s="86"/>
      <c r="P363" s="215">
        <f>O363*H363</f>
        <v>0</v>
      </c>
      <c r="Q363" s="215">
        <v>0</v>
      </c>
      <c r="R363" s="215">
        <f>Q363*H363</f>
        <v>0</v>
      </c>
      <c r="S363" s="215">
        <v>0</v>
      </c>
      <c r="T363" s="216">
        <f>S363*H363</f>
        <v>0</v>
      </c>
      <c r="U363" s="40"/>
      <c r="V363" s="40"/>
      <c r="W363" s="40"/>
      <c r="X363" s="40"/>
      <c r="Y363" s="40"/>
      <c r="Z363" s="40"/>
      <c r="AA363" s="40"/>
      <c r="AB363" s="40"/>
      <c r="AC363" s="40"/>
      <c r="AD363" s="40"/>
      <c r="AE363" s="40"/>
      <c r="AR363" s="217" t="s">
        <v>147</v>
      </c>
      <c r="AT363" s="217" t="s">
        <v>142</v>
      </c>
      <c r="AU363" s="217" t="s">
        <v>263</v>
      </c>
      <c r="AY363" s="19" t="s">
        <v>140</v>
      </c>
      <c r="BE363" s="218">
        <f>IF(N363="základní",J363,0)</f>
        <v>0</v>
      </c>
      <c r="BF363" s="218">
        <f>IF(N363="snížená",J363,0)</f>
        <v>0</v>
      </c>
      <c r="BG363" s="218">
        <f>IF(N363="zákl. přenesená",J363,0)</f>
        <v>0</v>
      </c>
      <c r="BH363" s="218">
        <f>IF(N363="sníž. přenesená",J363,0)</f>
        <v>0</v>
      </c>
      <c r="BI363" s="218">
        <f>IF(N363="nulová",J363,0)</f>
        <v>0</v>
      </c>
      <c r="BJ363" s="19" t="s">
        <v>84</v>
      </c>
      <c r="BK363" s="218">
        <f>ROUND(I363*H363,2)</f>
        <v>0</v>
      </c>
      <c r="BL363" s="19" t="s">
        <v>147</v>
      </c>
      <c r="BM363" s="217" t="s">
        <v>923</v>
      </c>
    </row>
    <row r="364" s="14" customFormat="1">
      <c r="A364" s="14"/>
      <c r="B364" s="230"/>
      <c r="C364" s="231"/>
      <c r="D364" s="221" t="s">
        <v>149</v>
      </c>
      <c r="E364" s="232" t="s">
        <v>31</v>
      </c>
      <c r="F364" s="233" t="s">
        <v>924</v>
      </c>
      <c r="G364" s="231"/>
      <c r="H364" s="234">
        <v>12.68</v>
      </c>
      <c r="I364" s="235"/>
      <c r="J364" s="231"/>
      <c r="K364" s="231"/>
      <c r="L364" s="236"/>
      <c r="M364" s="237"/>
      <c r="N364" s="238"/>
      <c r="O364" s="238"/>
      <c r="P364" s="238"/>
      <c r="Q364" s="238"/>
      <c r="R364" s="238"/>
      <c r="S364" s="238"/>
      <c r="T364" s="239"/>
      <c r="U364" s="14"/>
      <c r="V364" s="14"/>
      <c r="W364" s="14"/>
      <c r="X364" s="14"/>
      <c r="Y364" s="14"/>
      <c r="Z364" s="14"/>
      <c r="AA364" s="14"/>
      <c r="AB364" s="14"/>
      <c r="AC364" s="14"/>
      <c r="AD364" s="14"/>
      <c r="AE364" s="14"/>
      <c r="AT364" s="240" t="s">
        <v>149</v>
      </c>
      <c r="AU364" s="240" t="s">
        <v>263</v>
      </c>
      <c r="AV364" s="14" t="s">
        <v>86</v>
      </c>
      <c r="AW364" s="14" t="s">
        <v>37</v>
      </c>
      <c r="AX364" s="14" t="s">
        <v>84</v>
      </c>
      <c r="AY364" s="240" t="s">
        <v>140</v>
      </c>
    </row>
    <row r="365" s="2" customFormat="1" ht="16.5" customHeight="1">
      <c r="A365" s="40"/>
      <c r="B365" s="41"/>
      <c r="C365" s="206" t="s">
        <v>529</v>
      </c>
      <c r="D365" s="206" t="s">
        <v>142</v>
      </c>
      <c r="E365" s="207" t="s">
        <v>523</v>
      </c>
      <c r="F365" s="208" t="s">
        <v>524</v>
      </c>
      <c r="G365" s="209" t="s">
        <v>145</v>
      </c>
      <c r="H365" s="210">
        <v>12.68</v>
      </c>
      <c r="I365" s="211"/>
      <c r="J365" s="212">
        <f>ROUND(I365*H365,2)</f>
        <v>0</v>
      </c>
      <c r="K365" s="208" t="s">
        <v>525</v>
      </c>
      <c r="L365" s="46"/>
      <c r="M365" s="213" t="s">
        <v>31</v>
      </c>
      <c r="N365" s="214" t="s">
        <v>47</v>
      </c>
      <c r="O365" s="86"/>
      <c r="P365" s="215">
        <f>O365*H365</f>
        <v>0</v>
      </c>
      <c r="Q365" s="215">
        <v>0</v>
      </c>
      <c r="R365" s="215">
        <f>Q365*H365</f>
        <v>0</v>
      </c>
      <c r="S365" s="215">
        <v>0</v>
      </c>
      <c r="T365" s="216">
        <f>S365*H365</f>
        <v>0</v>
      </c>
      <c r="U365" s="40"/>
      <c r="V365" s="40"/>
      <c r="W365" s="40"/>
      <c r="X365" s="40"/>
      <c r="Y365" s="40"/>
      <c r="Z365" s="40"/>
      <c r="AA365" s="40"/>
      <c r="AB365" s="40"/>
      <c r="AC365" s="40"/>
      <c r="AD365" s="40"/>
      <c r="AE365" s="40"/>
      <c r="AR365" s="217" t="s">
        <v>147</v>
      </c>
      <c r="AT365" s="217" t="s">
        <v>142</v>
      </c>
      <c r="AU365" s="217" t="s">
        <v>263</v>
      </c>
      <c r="AY365" s="19" t="s">
        <v>140</v>
      </c>
      <c r="BE365" s="218">
        <f>IF(N365="základní",J365,0)</f>
        <v>0</v>
      </c>
      <c r="BF365" s="218">
        <f>IF(N365="snížená",J365,0)</f>
        <v>0</v>
      </c>
      <c r="BG365" s="218">
        <f>IF(N365="zákl. přenesená",J365,0)</f>
        <v>0</v>
      </c>
      <c r="BH365" s="218">
        <f>IF(N365="sníž. přenesená",J365,0)</f>
        <v>0</v>
      </c>
      <c r="BI365" s="218">
        <f>IF(N365="nulová",J365,0)</f>
        <v>0</v>
      </c>
      <c r="BJ365" s="19" t="s">
        <v>84</v>
      </c>
      <c r="BK365" s="218">
        <f>ROUND(I365*H365,2)</f>
        <v>0</v>
      </c>
      <c r="BL365" s="19" t="s">
        <v>147</v>
      </c>
      <c r="BM365" s="217" t="s">
        <v>925</v>
      </c>
    </row>
    <row r="366" s="14" customFormat="1">
      <c r="A366" s="14"/>
      <c r="B366" s="230"/>
      <c r="C366" s="231"/>
      <c r="D366" s="221" t="s">
        <v>149</v>
      </c>
      <c r="E366" s="232" t="s">
        <v>31</v>
      </c>
      <c r="F366" s="233" t="s">
        <v>924</v>
      </c>
      <c r="G366" s="231"/>
      <c r="H366" s="234">
        <v>12.68</v>
      </c>
      <c r="I366" s="235"/>
      <c r="J366" s="231"/>
      <c r="K366" s="231"/>
      <c r="L366" s="236"/>
      <c r="M366" s="237"/>
      <c r="N366" s="238"/>
      <c r="O366" s="238"/>
      <c r="P366" s="238"/>
      <c r="Q366" s="238"/>
      <c r="R366" s="238"/>
      <c r="S366" s="238"/>
      <c r="T366" s="239"/>
      <c r="U366" s="14"/>
      <c r="V366" s="14"/>
      <c r="W366" s="14"/>
      <c r="X366" s="14"/>
      <c r="Y366" s="14"/>
      <c r="Z366" s="14"/>
      <c r="AA366" s="14"/>
      <c r="AB366" s="14"/>
      <c r="AC366" s="14"/>
      <c r="AD366" s="14"/>
      <c r="AE366" s="14"/>
      <c r="AT366" s="240" t="s">
        <v>149</v>
      </c>
      <c r="AU366" s="240" t="s">
        <v>263</v>
      </c>
      <c r="AV366" s="14" t="s">
        <v>86</v>
      </c>
      <c r="AW366" s="14" t="s">
        <v>37</v>
      </c>
      <c r="AX366" s="14" t="s">
        <v>84</v>
      </c>
      <c r="AY366" s="240" t="s">
        <v>140</v>
      </c>
    </row>
    <row r="367" s="12" customFormat="1" ht="22.8" customHeight="1">
      <c r="A367" s="12"/>
      <c r="B367" s="190"/>
      <c r="C367" s="191"/>
      <c r="D367" s="192" t="s">
        <v>75</v>
      </c>
      <c r="E367" s="204" t="s">
        <v>86</v>
      </c>
      <c r="F367" s="204" t="s">
        <v>528</v>
      </c>
      <c r="G367" s="191"/>
      <c r="H367" s="191"/>
      <c r="I367" s="194"/>
      <c r="J367" s="205">
        <f>BK367</f>
        <v>0</v>
      </c>
      <c r="K367" s="191"/>
      <c r="L367" s="196"/>
      <c r="M367" s="197"/>
      <c r="N367" s="198"/>
      <c r="O367" s="198"/>
      <c r="P367" s="199">
        <f>SUM(P368:P369)</f>
        <v>0</v>
      </c>
      <c r="Q367" s="198"/>
      <c r="R367" s="199">
        <f>SUM(R368:R369)</f>
        <v>0.49865113999999994</v>
      </c>
      <c r="S367" s="198"/>
      <c r="T367" s="200">
        <f>SUM(T368:T369)</f>
        <v>0</v>
      </c>
      <c r="U367" s="12"/>
      <c r="V367" s="12"/>
      <c r="W367" s="12"/>
      <c r="X367" s="12"/>
      <c r="Y367" s="12"/>
      <c r="Z367" s="12"/>
      <c r="AA367" s="12"/>
      <c r="AB367" s="12"/>
      <c r="AC367" s="12"/>
      <c r="AD367" s="12"/>
      <c r="AE367" s="12"/>
      <c r="AR367" s="201" t="s">
        <v>84</v>
      </c>
      <c r="AT367" s="202" t="s">
        <v>75</v>
      </c>
      <c r="AU367" s="202" t="s">
        <v>84</v>
      </c>
      <c r="AY367" s="201" t="s">
        <v>140</v>
      </c>
      <c r="BK367" s="203">
        <f>SUM(BK368:BK369)</f>
        <v>0</v>
      </c>
    </row>
    <row r="368" s="2" customFormat="1" ht="21.75" customHeight="1">
      <c r="A368" s="40"/>
      <c r="B368" s="41"/>
      <c r="C368" s="206" t="s">
        <v>535</v>
      </c>
      <c r="D368" s="206" t="s">
        <v>142</v>
      </c>
      <c r="E368" s="207" t="s">
        <v>530</v>
      </c>
      <c r="F368" s="208" t="s">
        <v>531</v>
      </c>
      <c r="G368" s="209" t="s">
        <v>145</v>
      </c>
      <c r="H368" s="210">
        <v>0.221</v>
      </c>
      <c r="I368" s="211"/>
      <c r="J368" s="212">
        <f>ROUND(I368*H368,2)</f>
        <v>0</v>
      </c>
      <c r="K368" s="208" t="s">
        <v>146</v>
      </c>
      <c r="L368" s="46"/>
      <c r="M368" s="213" t="s">
        <v>31</v>
      </c>
      <c r="N368" s="214" t="s">
        <v>47</v>
      </c>
      <c r="O368" s="86"/>
      <c r="P368" s="215">
        <f>O368*H368</f>
        <v>0</v>
      </c>
      <c r="Q368" s="215">
        <v>2.2563399999999998</v>
      </c>
      <c r="R368" s="215">
        <f>Q368*H368</f>
        <v>0.49865113999999994</v>
      </c>
      <c r="S368" s="215">
        <v>0</v>
      </c>
      <c r="T368" s="216">
        <f>S368*H368</f>
        <v>0</v>
      </c>
      <c r="U368" s="40"/>
      <c r="V368" s="40"/>
      <c r="W368" s="40"/>
      <c r="X368" s="40"/>
      <c r="Y368" s="40"/>
      <c r="Z368" s="40"/>
      <c r="AA368" s="40"/>
      <c r="AB368" s="40"/>
      <c r="AC368" s="40"/>
      <c r="AD368" s="40"/>
      <c r="AE368" s="40"/>
      <c r="AR368" s="217" t="s">
        <v>147</v>
      </c>
      <c r="AT368" s="217" t="s">
        <v>142</v>
      </c>
      <c r="AU368" s="217" t="s">
        <v>86</v>
      </c>
      <c r="AY368" s="19" t="s">
        <v>140</v>
      </c>
      <c r="BE368" s="218">
        <f>IF(N368="základní",J368,0)</f>
        <v>0</v>
      </c>
      <c r="BF368" s="218">
        <f>IF(N368="snížená",J368,0)</f>
        <v>0</v>
      </c>
      <c r="BG368" s="218">
        <f>IF(N368="zákl. přenesená",J368,0)</f>
        <v>0</v>
      </c>
      <c r="BH368" s="218">
        <f>IF(N368="sníž. přenesená",J368,0)</f>
        <v>0</v>
      </c>
      <c r="BI368" s="218">
        <f>IF(N368="nulová",J368,0)</f>
        <v>0</v>
      </c>
      <c r="BJ368" s="19" t="s">
        <v>84</v>
      </c>
      <c r="BK368" s="218">
        <f>ROUND(I368*H368,2)</f>
        <v>0</v>
      </c>
      <c r="BL368" s="19" t="s">
        <v>147</v>
      </c>
      <c r="BM368" s="217" t="s">
        <v>926</v>
      </c>
    </row>
    <row r="369" s="14" customFormat="1">
      <c r="A369" s="14"/>
      <c r="B369" s="230"/>
      <c r="C369" s="231"/>
      <c r="D369" s="221" t="s">
        <v>149</v>
      </c>
      <c r="E369" s="232" t="s">
        <v>31</v>
      </c>
      <c r="F369" s="233" t="s">
        <v>533</v>
      </c>
      <c r="G369" s="231"/>
      <c r="H369" s="234">
        <v>0.221</v>
      </c>
      <c r="I369" s="235"/>
      <c r="J369" s="231"/>
      <c r="K369" s="231"/>
      <c r="L369" s="236"/>
      <c r="M369" s="237"/>
      <c r="N369" s="238"/>
      <c r="O369" s="238"/>
      <c r="P369" s="238"/>
      <c r="Q369" s="238"/>
      <c r="R369" s="238"/>
      <c r="S369" s="238"/>
      <c r="T369" s="239"/>
      <c r="U369" s="14"/>
      <c r="V369" s="14"/>
      <c r="W369" s="14"/>
      <c r="X369" s="14"/>
      <c r="Y369" s="14"/>
      <c r="Z369" s="14"/>
      <c r="AA369" s="14"/>
      <c r="AB369" s="14"/>
      <c r="AC369" s="14"/>
      <c r="AD369" s="14"/>
      <c r="AE369" s="14"/>
      <c r="AT369" s="240" t="s">
        <v>149</v>
      </c>
      <c r="AU369" s="240" t="s">
        <v>86</v>
      </c>
      <c r="AV369" s="14" t="s">
        <v>86</v>
      </c>
      <c r="AW369" s="14" t="s">
        <v>37</v>
      </c>
      <c r="AX369" s="14" t="s">
        <v>84</v>
      </c>
      <c r="AY369" s="240" t="s">
        <v>140</v>
      </c>
    </row>
    <row r="370" s="12" customFormat="1" ht="22.8" customHeight="1">
      <c r="A370" s="12"/>
      <c r="B370" s="190"/>
      <c r="C370" s="191"/>
      <c r="D370" s="192" t="s">
        <v>75</v>
      </c>
      <c r="E370" s="204" t="s">
        <v>147</v>
      </c>
      <c r="F370" s="204" t="s">
        <v>927</v>
      </c>
      <c r="G370" s="191"/>
      <c r="H370" s="191"/>
      <c r="I370" s="194"/>
      <c r="J370" s="205">
        <f>BK370</f>
        <v>0</v>
      </c>
      <c r="K370" s="191"/>
      <c r="L370" s="196"/>
      <c r="M370" s="197"/>
      <c r="N370" s="198"/>
      <c r="O370" s="198"/>
      <c r="P370" s="199">
        <f>SUM(P371:P378)</f>
        <v>0</v>
      </c>
      <c r="Q370" s="198"/>
      <c r="R370" s="199">
        <f>SUM(R371:R378)</f>
        <v>0</v>
      </c>
      <c r="S370" s="198"/>
      <c r="T370" s="200">
        <f>SUM(T371:T378)</f>
        <v>0</v>
      </c>
      <c r="U370" s="12"/>
      <c r="V370" s="12"/>
      <c r="W370" s="12"/>
      <c r="X370" s="12"/>
      <c r="Y370" s="12"/>
      <c r="Z370" s="12"/>
      <c r="AA370" s="12"/>
      <c r="AB370" s="12"/>
      <c r="AC370" s="12"/>
      <c r="AD370" s="12"/>
      <c r="AE370" s="12"/>
      <c r="AR370" s="201" t="s">
        <v>84</v>
      </c>
      <c r="AT370" s="202" t="s">
        <v>75</v>
      </c>
      <c r="AU370" s="202" t="s">
        <v>84</v>
      </c>
      <c r="AY370" s="201" t="s">
        <v>140</v>
      </c>
      <c r="BK370" s="203">
        <f>SUM(BK371:BK378)</f>
        <v>0</v>
      </c>
    </row>
    <row r="371" s="2" customFormat="1" ht="21.75" customHeight="1">
      <c r="A371" s="40"/>
      <c r="B371" s="41"/>
      <c r="C371" s="206" t="s">
        <v>543</v>
      </c>
      <c r="D371" s="206" t="s">
        <v>142</v>
      </c>
      <c r="E371" s="207" t="s">
        <v>928</v>
      </c>
      <c r="F371" s="208" t="s">
        <v>929</v>
      </c>
      <c r="G371" s="209" t="s">
        <v>145</v>
      </c>
      <c r="H371" s="210">
        <v>13.08</v>
      </c>
      <c r="I371" s="211"/>
      <c r="J371" s="212">
        <f>ROUND(I371*H371,2)</f>
        <v>0</v>
      </c>
      <c r="K371" s="208" t="s">
        <v>646</v>
      </c>
      <c r="L371" s="46"/>
      <c r="M371" s="213" t="s">
        <v>31</v>
      </c>
      <c r="N371" s="214" t="s">
        <v>47</v>
      </c>
      <c r="O371" s="86"/>
      <c r="P371" s="215">
        <f>O371*H371</f>
        <v>0</v>
      </c>
      <c r="Q371" s="215">
        <v>0</v>
      </c>
      <c r="R371" s="215">
        <f>Q371*H371</f>
        <v>0</v>
      </c>
      <c r="S371" s="215">
        <v>0</v>
      </c>
      <c r="T371" s="216">
        <f>S371*H371</f>
        <v>0</v>
      </c>
      <c r="U371" s="40"/>
      <c r="V371" s="40"/>
      <c r="W371" s="40"/>
      <c r="X371" s="40"/>
      <c r="Y371" s="40"/>
      <c r="Z371" s="40"/>
      <c r="AA371" s="40"/>
      <c r="AB371" s="40"/>
      <c r="AC371" s="40"/>
      <c r="AD371" s="40"/>
      <c r="AE371" s="40"/>
      <c r="AR371" s="217" t="s">
        <v>147</v>
      </c>
      <c r="AT371" s="217" t="s">
        <v>142</v>
      </c>
      <c r="AU371" s="217" t="s">
        <v>86</v>
      </c>
      <c r="AY371" s="19" t="s">
        <v>140</v>
      </c>
      <c r="BE371" s="218">
        <f>IF(N371="základní",J371,0)</f>
        <v>0</v>
      </c>
      <c r="BF371" s="218">
        <f>IF(N371="snížená",J371,0)</f>
        <v>0</v>
      </c>
      <c r="BG371" s="218">
        <f>IF(N371="zákl. přenesená",J371,0)</f>
        <v>0</v>
      </c>
      <c r="BH371" s="218">
        <f>IF(N371="sníž. přenesená",J371,0)</f>
        <v>0</v>
      </c>
      <c r="BI371" s="218">
        <f>IF(N371="nulová",J371,0)</f>
        <v>0</v>
      </c>
      <c r="BJ371" s="19" t="s">
        <v>84</v>
      </c>
      <c r="BK371" s="218">
        <f>ROUND(I371*H371,2)</f>
        <v>0</v>
      </c>
      <c r="BL371" s="19" t="s">
        <v>147</v>
      </c>
      <c r="BM371" s="217" t="s">
        <v>930</v>
      </c>
    </row>
    <row r="372" s="13" customFormat="1">
      <c r="A372" s="13"/>
      <c r="B372" s="219"/>
      <c r="C372" s="220"/>
      <c r="D372" s="221" t="s">
        <v>149</v>
      </c>
      <c r="E372" s="222" t="s">
        <v>31</v>
      </c>
      <c r="F372" s="223" t="s">
        <v>772</v>
      </c>
      <c r="G372" s="220"/>
      <c r="H372" s="222" t="s">
        <v>31</v>
      </c>
      <c r="I372" s="224"/>
      <c r="J372" s="220"/>
      <c r="K372" s="220"/>
      <c r="L372" s="225"/>
      <c r="M372" s="226"/>
      <c r="N372" s="227"/>
      <c r="O372" s="227"/>
      <c r="P372" s="227"/>
      <c r="Q372" s="227"/>
      <c r="R372" s="227"/>
      <c r="S372" s="227"/>
      <c r="T372" s="228"/>
      <c r="U372" s="13"/>
      <c r="V372" s="13"/>
      <c r="W372" s="13"/>
      <c r="X372" s="13"/>
      <c r="Y372" s="13"/>
      <c r="Z372" s="13"/>
      <c r="AA372" s="13"/>
      <c r="AB372" s="13"/>
      <c r="AC372" s="13"/>
      <c r="AD372" s="13"/>
      <c r="AE372" s="13"/>
      <c r="AT372" s="229" t="s">
        <v>149</v>
      </c>
      <c r="AU372" s="229" t="s">
        <v>86</v>
      </c>
      <c r="AV372" s="13" t="s">
        <v>84</v>
      </c>
      <c r="AW372" s="13" t="s">
        <v>37</v>
      </c>
      <c r="AX372" s="13" t="s">
        <v>76</v>
      </c>
      <c r="AY372" s="229" t="s">
        <v>140</v>
      </c>
    </row>
    <row r="373" s="14" customFormat="1">
      <c r="A373" s="14"/>
      <c r="B373" s="230"/>
      <c r="C373" s="231"/>
      <c r="D373" s="221" t="s">
        <v>149</v>
      </c>
      <c r="E373" s="232" t="s">
        <v>31</v>
      </c>
      <c r="F373" s="233" t="s">
        <v>931</v>
      </c>
      <c r="G373" s="231"/>
      <c r="H373" s="234">
        <v>0.23999999999999999</v>
      </c>
      <c r="I373" s="235"/>
      <c r="J373" s="231"/>
      <c r="K373" s="231"/>
      <c r="L373" s="236"/>
      <c r="M373" s="237"/>
      <c r="N373" s="238"/>
      <c r="O373" s="238"/>
      <c r="P373" s="238"/>
      <c r="Q373" s="238"/>
      <c r="R373" s="238"/>
      <c r="S373" s="238"/>
      <c r="T373" s="239"/>
      <c r="U373" s="14"/>
      <c r="V373" s="14"/>
      <c r="W373" s="14"/>
      <c r="X373" s="14"/>
      <c r="Y373" s="14"/>
      <c r="Z373" s="14"/>
      <c r="AA373" s="14"/>
      <c r="AB373" s="14"/>
      <c r="AC373" s="14"/>
      <c r="AD373" s="14"/>
      <c r="AE373" s="14"/>
      <c r="AT373" s="240" t="s">
        <v>149</v>
      </c>
      <c r="AU373" s="240" t="s">
        <v>86</v>
      </c>
      <c r="AV373" s="14" t="s">
        <v>86</v>
      </c>
      <c r="AW373" s="14" t="s">
        <v>37</v>
      </c>
      <c r="AX373" s="14" t="s">
        <v>76</v>
      </c>
      <c r="AY373" s="240" t="s">
        <v>140</v>
      </c>
    </row>
    <row r="374" s="14" customFormat="1">
      <c r="A374" s="14"/>
      <c r="B374" s="230"/>
      <c r="C374" s="231"/>
      <c r="D374" s="221" t="s">
        <v>149</v>
      </c>
      <c r="E374" s="232" t="s">
        <v>31</v>
      </c>
      <c r="F374" s="233" t="s">
        <v>932</v>
      </c>
      <c r="G374" s="231"/>
      <c r="H374" s="234">
        <v>0.33000000000000002</v>
      </c>
      <c r="I374" s="235"/>
      <c r="J374" s="231"/>
      <c r="K374" s="231"/>
      <c r="L374" s="236"/>
      <c r="M374" s="237"/>
      <c r="N374" s="238"/>
      <c r="O374" s="238"/>
      <c r="P374" s="238"/>
      <c r="Q374" s="238"/>
      <c r="R374" s="238"/>
      <c r="S374" s="238"/>
      <c r="T374" s="239"/>
      <c r="U374" s="14"/>
      <c r="V374" s="14"/>
      <c r="W374" s="14"/>
      <c r="X374" s="14"/>
      <c r="Y374" s="14"/>
      <c r="Z374" s="14"/>
      <c r="AA374" s="14"/>
      <c r="AB374" s="14"/>
      <c r="AC374" s="14"/>
      <c r="AD374" s="14"/>
      <c r="AE374" s="14"/>
      <c r="AT374" s="240" t="s">
        <v>149</v>
      </c>
      <c r="AU374" s="240" t="s">
        <v>86</v>
      </c>
      <c r="AV374" s="14" t="s">
        <v>86</v>
      </c>
      <c r="AW374" s="14" t="s">
        <v>37</v>
      </c>
      <c r="AX374" s="14" t="s">
        <v>76</v>
      </c>
      <c r="AY374" s="240" t="s">
        <v>140</v>
      </c>
    </row>
    <row r="375" s="14" customFormat="1">
      <c r="A375" s="14"/>
      <c r="B375" s="230"/>
      <c r="C375" s="231"/>
      <c r="D375" s="221" t="s">
        <v>149</v>
      </c>
      <c r="E375" s="232" t="s">
        <v>31</v>
      </c>
      <c r="F375" s="233" t="s">
        <v>933</v>
      </c>
      <c r="G375" s="231"/>
      <c r="H375" s="234">
        <v>0.33000000000000002</v>
      </c>
      <c r="I375" s="235"/>
      <c r="J375" s="231"/>
      <c r="K375" s="231"/>
      <c r="L375" s="236"/>
      <c r="M375" s="237"/>
      <c r="N375" s="238"/>
      <c r="O375" s="238"/>
      <c r="P375" s="238"/>
      <c r="Q375" s="238"/>
      <c r="R375" s="238"/>
      <c r="S375" s="238"/>
      <c r="T375" s="239"/>
      <c r="U375" s="14"/>
      <c r="V375" s="14"/>
      <c r="W375" s="14"/>
      <c r="X375" s="14"/>
      <c r="Y375" s="14"/>
      <c r="Z375" s="14"/>
      <c r="AA375" s="14"/>
      <c r="AB375" s="14"/>
      <c r="AC375" s="14"/>
      <c r="AD375" s="14"/>
      <c r="AE375" s="14"/>
      <c r="AT375" s="240" t="s">
        <v>149</v>
      </c>
      <c r="AU375" s="240" t="s">
        <v>86</v>
      </c>
      <c r="AV375" s="14" t="s">
        <v>86</v>
      </c>
      <c r="AW375" s="14" t="s">
        <v>37</v>
      </c>
      <c r="AX375" s="14" t="s">
        <v>76</v>
      </c>
      <c r="AY375" s="240" t="s">
        <v>140</v>
      </c>
    </row>
    <row r="376" s="14" customFormat="1">
      <c r="A376" s="14"/>
      <c r="B376" s="230"/>
      <c r="C376" s="231"/>
      <c r="D376" s="221" t="s">
        <v>149</v>
      </c>
      <c r="E376" s="232" t="s">
        <v>31</v>
      </c>
      <c r="F376" s="233" t="s">
        <v>934</v>
      </c>
      <c r="G376" s="231"/>
      <c r="H376" s="234">
        <v>3.0600000000000001</v>
      </c>
      <c r="I376" s="235"/>
      <c r="J376" s="231"/>
      <c r="K376" s="231"/>
      <c r="L376" s="236"/>
      <c r="M376" s="237"/>
      <c r="N376" s="238"/>
      <c r="O376" s="238"/>
      <c r="P376" s="238"/>
      <c r="Q376" s="238"/>
      <c r="R376" s="238"/>
      <c r="S376" s="238"/>
      <c r="T376" s="239"/>
      <c r="U376" s="14"/>
      <c r="V376" s="14"/>
      <c r="W376" s="14"/>
      <c r="X376" s="14"/>
      <c r="Y376" s="14"/>
      <c r="Z376" s="14"/>
      <c r="AA376" s="14"/>
      <c r="AB376" s="14"/>
      <c r="AC376" s="14"/>
      <c r="AD376" s="14"/>
      <c r="AE376" s="14"/>
      <c r="AT376" s="240" t="s">
        <v>149</v>
      </c>
      <c r="AU376" s="240" t="s">
        <v>86</v>
      </c>
      <c r="AV376" s="14" t="s">
        <v>86</v>
      </c>
      <c r="AW376" s="14" t="s">
        <v>37</v>
      </c>
      <c r="AX376" s="14" t="s">
        <v>76</v>
      </c>
      <c r="AY376" s="240" t="s">
        <v>140</v>
      </c>
    </row>
    <row r="377" s="14" customFormat="1">
      <c r="A377" s="14"/>
      <c r="B377" s="230"/>
      <c r="C377" s="231"/>
      <c r="D377" s="221" t="s">
        <v>149</v>
      </c>
      <c r="E377" s="232" t="s">
        <v>31</v>
      </c>
      <c r="F377" s="233" t="s">
        <v>935</v>
      </c>
      <c r="G377" s="231"/>
      <c r="H377" s="234">
        <v>9.1199999999999992</v>
      </c>
      <c r="I377" s="235"/>
      <c r="J377" s="231"/>
      <c r="K377" s="231"/>
      <c r="L377" s="236"/>
      <c r="M377" s="237"/>
      <c r="N377" s="238"/>
      <c r="O377" s="238"/>
      <c r="P377" s="238"/>
      <c r="Q377" s="238"/>
      <c r="R377" s="238"/>
      <c r="S377" s="238"/>
      <c r="T377" s="239"/>
      <c r="U377" s="14"/>
      <c r="V377" s="14"/>
      <c r="W377" s="14"/>
      <c r="X377" s="14"/>
      <c r="Y377" s="14"/>
      <c r="Z377" s="14"/>
      <c r="AA377" s="14"/>
      <c r="AB377" s="14"/>
      <c r="AC377" s="14"/>
      <c r="AD377" s="14"/>
      <c r="AE377" s="14"/>
      <c r="AT377" s="240" t="s">
        <v>149</v>
      </c>
      <c r="AU377" s="240" t="s">
        <v>86</v>
      </c>
      <c r="AV377" s="14" t="s">
        <v>86</v>
      </c>
      <c r="AW377" s="14" t="s">
        <v>37</v>
      </c>
      <c r="AX377" s="14" t="s">
        <v>76</v>
      </c>
      <c r="AY377" s="240" t="s">
        <v>140</v>
      </c>
    </row>
    <row r="378" s="15" customFormat="1">
      <c r="A378" s="15"/>
      <c r="B378" s="241"/>
      <c r="C378" s="242"/>
      <c r="D378" s="221" t="s">
        <v>149</v>
      </c>
      <c r="E378" s="243" t="s">
        <v>31</v>
      </c>
      <c r="F378" s="244" t="s">
        <v>204</v>
      </c>
      <c r="G378" s="242"/>
      <c r="H378" s="245">
        <v>13.079999999999998</v>
      </c>
      <c r="I378" s="246"/>
      <c r="J378" s="242"/>
      <c r="K378" s="242"/>
      <c r="L378" s="247"/>
      <c r="M378" s="248"/>
      <c r="N378" s="249"/>
      <c r="O378" s="249"/>
      <c r="P378" s="249"/>
      <c r="Q378" s="249"/>
      <c r="R378" s="249"/>
      <c r="S378" s="249"/>
      <c r="T378" s="250"/>
      <c r="U378" s="15"/>
      <c r="V378" s="15"/>
      <c r="W378" s="15"/>
      <c r="X378" s="15"/>
      <c r="Y378" s="15"/>
      <c r="Z378" s="15"/>
      <c r="AA378" s="15"/>
      <c r="AB378" s="15"/>
      <c r="AC378" s="15"/>
      <c r="AD378" s="15"/>
      <c r="AE378" s="15"/>
      <c r="AT378" s="251" t="s">
        <v>149</v>
      </c>
      <c r="AU378" s="251" t="s">
        <v>86</v>
      </c>
      <c r="AV378" s="15" t="s">
        <v>147</v>
      </c>
      <c r="AW378" s="15" t="s">
        <v>37</v>
      </c>
      <c r="AX378" s="15" t="s">
        <v>84</v>
      </c>
      <c r="AY378" s="251" t="s">
        <v>140</v>
      </c>
    </row>
    <row r="379" s="12" customFormat="1" ht="22.8" customHeight="1">
      <c r="A379" s="12"/>
      <c r="B379" s="190"/>
      <c r="C379" s="191"/>
      <c r="D379" s="192" t="s">
        <v>75</v>
      </c>
      <c r="E379" s="204" t="s">
        <v>278</v>
      </c>
      <c r="F379" s="204" t="s">
        <v>534</v>
      </c>
      <c r="G379" s="191"/>
      <c r="H379" s="191"/>
      <c r="I379" s="194"/>
      <c r="J379" s="205">
        <f>BK379</f>
        <v>0</v>
      </c>
      <c r="K379" s="191"/>
      <c r="L379" s="196"/>
      <c r="M379" s="197"/>
      <c r="N379" s="198"/>
      <c r="O379" s="198"/>
      <c r="P379" s="199">
        <f>SUM(P380:P404)</f>
        <v>0</v>
      </c>
      <c r="Q379" s="198"/>
      <c r="R379" s="199">
        <f>SUM(R380:R404)</f>
        <v>4.8754200000000001</v>
      </c>
      <c r="S379" s="198"/>
      <c r="T379" s="200">
        <f>SUM(T380:T404)</f>
        <v>0</v>
      </c>
      <c r="U379" s="12"/>
      <c r="V379" s="12"/>
      <c r="W379" s="12"/>
      <c r="X379" s="12"/>
      <c r="Y379" s="12"/>
      <c r="Z379" s="12"/>
      <c r="AA379" s="12"/>
      <c r="AB379" s="12"/>
      <c r="AC379" s="12"/>
      <c r="AD379" s="12"/>
      <c r="AE379" s="12"/>
      <c r="AR379" s="201" t="s">
        <v>84</v>
      </c>
      <c r="AT379" s="202" t="s">
        <v>75</v>
      </c>
      <c r="AU379" s="202" t="s">
        <v>84</v>
      </c>
      <c r="AY379" s="201" t="s">
        <v>140</v>
      </c>
      <c r="BK379" s="203">
        <f>SUM(BK380:BK404)</f>
        <v>0</v>
      </c>
    </row>
    <row r="380" s="2" customFormat="1" ht="16.5" customHeight="1">
      <c r="A380" s="40"/>
      <c r="B380" s="41"/>
      <c r="C380" s="206" t="s">
        <v>548</v>
      </c>
      <c r="D380" s="206" t="s">
        <v>142</v>
      </c>
      <c r="E380" s="207" t="s">
        <v>536</v>
      </c>
      <c r="F380" s="208" t="s">
        <v>537</v>
      </c>
      <c r="G380" s="209" t="s">
        <v>411</v>
      </c>
      <c r="H380" s="210">
        <v>7800.3999999999996</v>
      </c>
      <c r="I380" s="211"/>
      <c r="J380" s="212">
        <f>ROUND(I380*H380,2)</f>
        <v>0</v>
      </c>
      <c r="K380" s="208" t="s">
        <v>146</v>
      </c>
      <c r="L380" s="46"/>
      <c r="M380" s="213" t="s">
        <v>31</v>
      </c>
      <c r="N380" s="214" t="s">
        <v>47</v>
      </c>
      <c r="O380" s="86"/>
      <c r="P380" s="215">
        <f>O380*H380</f>
        <v>0</v>
      </c>
      <c r="Q380" s="215">
        <v>0</v>
      </c>
      <c r="R380" s="215">
        <f>Q380*H380</f>
        <v>0</v>
      </c>
      <c r="S380" s="215">
        <v>0</v>
      </c>
      <c r="T380" s="216">
        <f>S380*H380</f>
        <v>0</v>
      </c>
      <c r="U380" s="40"/>
      <c r="V380" s="40"/>
      <c r="W380" s="40"/>
      <c r="X380" s="40"/>
      <c r="Y380" s="40"/>
      <c r="Z380" s="40"/>
      <c r="AA380" s="40"/>
      <c r="AB380" s="40"/>
      <c r="AC380" s="40"/>
      <c r="AD380" s="40"/>
      <c r="AE380" s="40"/>
      <c r="AR380" s="217" t="s">
        <v>147</v>
      </c>
      <c r="AT380" s="217" t="s">
        <v>142</v>
      </c>
      <c r="AU380" s="217" t="s">
        <v>86</v>
      </c>
      <c r="AY380" s="19" t="s">
        <v>140</v>
      </c>
      <c r="BE380" s="218">
        <f>IF(N380="základní",J380,0)</f>
        <v>0</v>
      </c>
      <c r="BF380" s="218">
        <f>IF(N380="snížená",J380,0)</f>
        <v>0</v>
      </c>
      <c r="BG380" s="218">
        <f>IF(N380="zákl. přenesená",J380,0)</f>
        <v>0</v>
      </c>
      <c r="BH380" s="218">
        <f>IF(N380="sníž. přenesená",J380,0)</f>
        <v>0</v>
      </c>
      <c r="BI380" s="218">
        <f>IF(N380="nulová",J380,0)</f>
        <v>0</v>
      </c>
      <c r="BJ380" s="19" t="s">
        <v>84</v>
      </c>
      <c r="BK380" s="218">
        <f>ROUND(I380*H380,2)</f>
        <v>0</v>
      </c>
      <c r="BL380" s="19" t="s">
        <v>147</v>
      </c>
      <c r="BM380" s="217" t="s">
        <v>936</v>
      </c>
    </row>
    <row r="381" s="13" customFormat="1">
      <c r="A381" s="13"/>
      <c r="B381" s="219"/>
      <c r="C381" s="220"/>
      <c r="D381" s="221" t="s">
        <v>149</v>
      </c>
      <c r="E381" s="222" t="s">
        <v>31</v>
      </c>
      <c r="F381" s="223" t="s">
        <v>539</v>
      </c>
      <c r="G381" s="220"/>
      <c r="H381" s="222" t="s">
        <v>31</v>
      </c>
      <c r="I381" s="224"/>
      <c r="J381" s="220"/>
      <c r="K381" s="220"/>
      <c r="L381" s="225"/>
      <c r="M381" s="226"/>
      <c r="N381" s="227"/>
      <c r="O381" s="227"/>
      <c r="P381" s="227"/>
      <c r="Q381" s="227"/>
      <c r="R381" s="227"/>
      <c r="S381" s="227"/>
      <c r="T381" s="228"/>
      <c r="U381" s="13"/>
      <c r="V381" s="13"/>
      <c r="W381" s="13"/>
      <c r="X381" s="13"/>
      <c r="Y381" s="13"/>
      <c r="Z381" s="13"/>
      <c r="AA381" s="13"/>
      <c r="AB381" s="13"/>
      <c r="AC381" s="13"/>
      <c r="AD381" s="13"/>
      <c r="AE381" s="13"/>
      <c r="AT381" s="229" t="s">
        <v>149</v>
      </c>
      <c r="AU381" s="229" t="s">
        <v>86</v>
      </c>
      <c r="AV381" s="13" t="s">
        <v>84</v>
      </c>
      <c r="AW381" s="13" t="s">
        <v>37</v>
      </c>
      <c r="AX381" s="13" t="s">
        <v>76</v>
      </c>
      <c r="AY381" s="229" t="s">
        <v>140</v>
      </c>
    </row>
    <row r="382" s="14" customFormat="1">
      <c r="A382" s="14"/>
      <c r="B382" s="230"/>
      <c r="C382" s="231"/>
      <c r="D382" s="221" t="s">
        <v>149</v>
      </c>
      <c r="E382" s="232" t="s">
        <v>31</v>
      </c>
      <c r="F382" s="233" t="s">
        <v>937</v>
      </c>
      <c r="G382" s="231"/>
      <c r="H382" s="234">
        <v>3772.4000000000001</v>
      </c>
      <c r="I382" s="235"/>
      <c r="J382" s="231"/>
      <c r="K382" s="231"/>
      <c r="L382" s="236"/>
      <c r="M382" s="237"/>
      <c r="N382" s="238"/>
      <c r="O382" s="238"/>
      <c r="P382" s="238"/>
      <c r="Q382" s="238"/>
      <c r="R382" s="238"/>
      <c r="S382" s="238"/>
      <c r="T382" s="239"/>
      <c r="U382" s="14"/>
      <c r="V382" s="14"/>
      <c r="W382" s="14"/>
      <c r="X382" s="14"/>
      <c r="Y382" s="14"/>
      <c r="Z382" s="14"/>
      <c r="AA382" s="14"/>
      <c r="AB382" s="14"/>
      <c r="AC382" s="14"/>
      <c r="AD382" s="14"/>
      <c r="AE382" s="14"/>
      <c r="AT382" s="240" t="s">
        <v>149</v>
      </c>
      <c r="AU382" s="240" t="s">
        <v>86</v>
      </c>
      <c r="AV382" s="14" t="s">
        <v>86</v>
      </c>
      <c r="AW382" s="14" t="s">
        <v>37</v>
      </c>
      <c r="AX382" s="14" t="s">
        <v>76</v>
      </c>
      <c r="AY382" s="240" t="s">
        <v>140</v>
      </c>
    </row>
    <row r="383" s="14" customFormat="1">
      <c r="A383" s="14"/>
      <c r="B383" s="230"/>
      <c r="C383" s="231"/>
      <c r="D383" s="221" t="s">
        <v>149</v>
      </c>
      <c r="E383" s="232" t="s">
        <v>31</v>
      </c>
      <c r="F383" s="233" t="s">
        <v>541</v>
      </c>
      <c r="G383" s="231"/>
      <c r="H383" s="234">
        <v>0</v>
      </c>
      <c r="I383" s="235"/>
      <c r="J383" s="231"/>
      <c r="K383" s="231"/>
      <c r="L383" s="236"/>
      <c r="M383" s="237"/>
      <c r="N383" s="238"/>
      <c r="O383" s="238"/>
      <c r="P383" s="238"/>
      <c r="Q383" s="238"/>
      <c r="R383" s="238"/>
      <c r="S383" s="238"/>
      <c r="T383" s="239"/>
      <c r="U383" s="14"/>
      <c r="V383" s="14"/>
      <c r="W383" s="14"/>
      <c r="X383" s="14"/>
      <c r="Y383" s="14"/>
      <c r="Z383" s="14"/>
      <c r="AA383" s="14"/>
      <c r="AB383" s="14"/>
      <c r="AC383" s="14"/>
      <c r="AD383" s="14"/>
      <c r="AE383" s="14"/>
      <c r="AT383" s="240" t="s">
        <v>149</v>
      </c>
      <c r="AU383" s="240" t="s">
        <v>86</v>
      </c>
      <c r="AV383" s="14" t="s">
        <v>86</v>
      </c>
      <c r="AW383" s="14" t="s">
        <v>37</v>
      </c>
      <c r="AX383" s="14" t="s">
        <v>76</v>
      </c>
      <c r="AY383" s="240" t="s">
        <v>140</v>
      </c>
    </row>
    <row r="384" s="14" customFormat="1">
      <c r="A384" s="14"/>
      <c r="B384" s="230"/>
      <c r="C384" s="231"/>
      <c r="D384" s="221" t="s">
        <v>149</v>
      </c>
      <c r="E384" s="232" t="s">
        <v>31</v>
      </c>
      <c r="F384" s="233" t="s">
        <v>938</v>
      </c>
      <c r="G384" s="231"/>
      <c r="H384" s="234">
        <v>4028</v>
      </c>
      <c r="I384" s="235"/>
      <c r="J384" s="231"/>
      <c r="K384" s="231"/>
      <c r="L384" s="236"/>
      <c r="M384" s="237"/>
      <c r="N384" s="238"/>
      <c r="O384" s="238"/>
      <c r="P384" s="238"/>
      <c r="Q384" s="238"/>
      <c r="R384" s="238"/>
      <c r="S384" s="238"/>
      <c r="T384" s="239"/>
      <c r="U384" s="14"/>
      <c r="V384" s="14"/>
      <c r="W384" s="14"/>
      <c r="X384" s="14"/>
      <c r="Y384" s="14"/>
      <c r="Z384" s="14"/>
      <c r="AA384" s="14"/>
      <c r="AB384" s="14"/>
      <c r="AC384" s="14"/>
      <c r="AD384" s="14"/>
      <c r="AE384" s="14"/>
      <c r="AT384" s="240" t="s">
        <v>149</v>
      </c>
      <c r="AU384" s="240" t="s">
        <v>86</v>
      </c>
      <c r="AV384" s="14" t="s">
        <v>86</v>
      </c>
      <c r="AW384" s="14" t="s">
        <v>37</v>
      </c>
      <c r="AX384" s="14" t="s">
        <v>76</v>
      </c>
      <c r="AY384" s="240" t="s">
        <v>140</v>
      </c>
    </row>
    <row r="385" s="15" customFormat="1">
      <c r="A385" s="15"/>
      <c r="B385" s="241"/>
      <c r="C385" s="242"/>
      <c r="D385" s="221" t="s">
        <v>149</v>
      </c>
      <c r="E385" s="243" t="s">
        <v>31</v>
      </c>
      <c r="F385" s="244" t="s">
        <v>204</v>
      </c>
      <c r="G385" s="242"/>
      <c r="H385" s="245">
        <v>7800.3999999999996</v>
      </c>
      <c r="I385" s="246"/>
      <c r="J385" s="242"/>
      <c r="K385" s="242"/>
      <c r="L385" s="247"/>
      <c r="M385" s="248"/>
      <c r="N385" s="249"/>
      <c r="O385" s="249"/>
      <c r="P385" s="249"/>
      <c r="Q385" s="249"/>
      <c r="R385" s="249"/>
      <c r="S385" s="249"/>
      <c r="T385" s="250"/>
      <c r="U385" s="15"/>
      <c r="V385" s="15"/>
      <c r="W385" s="15"/>
      <c r="X385" s="15"/>
      <c r="Y385" s="15"/>
      <c r="Z385" s="15"/>
      <c r="AA385" s="15"/>
      <c r="AB385" s="15"/>
      <c r="AC385" s="15"/>
      <c r="AD385" s="15"/>
      <c r="AE385" s="15"/>
      <c r="AT385" s="251" t="s">
        <v>149</v>
      </c>
      <c r="AU385" s="251" t="s">
        <v>86</v>
      </c>
      <c r="AV385" s="15" t="s">
        <v>147</v>
      </c>
      <c r="AW385" s="15" t="s">
        <v>37</v>
      </c>
      <c r="AX385" s="15" t="s">
        <v>84</v>
      </c>
      <c r="AY385" s="251" t="s">
        <v>140</v>
      </c>
    </row>
    <row r="386" s="2" customFormat="1">
      <c r="A386" s="40"/>
      <c r="B386" s="41"/>
      <c r="C386" s="206" t="s">
        <v>553</v>
      </c>
      <c r="D386" s="206" t="s">
        <v>142</v>
      </c>
      <c r="E386" s="207" t="s">
        <v>939</v>
      </c>
      <c r="F386" s="208" t="s">
        <v>940</v>
      </c>
      <c r="G386" s="209" t="s">
        <v>411</v>
      </c>
      <c r="H386" s="210">
        <v>760</v>
      </c>
      <c r="I386" s="211"/>
      <c r="J386" s="212">
        <f>ROUND(I386*H386,2)</f>
        <v>0</v>
      </c>
      <c r="K386" s="208" t="s">
        <v>146</v>
      </c>
      <c r="L386" s="46"/>
      <c r="M386" s="213" t="s">
        <v>31</v>
      </c>
      <c r="N386" s="214" t="s">
        <v>47</v>
      </c>
      <c r="O386" s="86"/>
      <c r="P386" s="215">
        <f>O386*H386</f>
        <v>0</v>
      </c>
      <c r="Q386" s="215">
        <v>0</v>
      </c>
      <c r="R386" s="215">
        <f>Q386*H386</f>
        <v>0</v>
      </c>
      <c r="S386" s="215">
        <v>0</v>
      </c>
      <c r="T386" s="216">
        <f>S386*H386</f>
        <v>0</v>
      </c>
      <c r="U386" s="40"/>
      <c r="V386" s="40"/>
      <c r="W386" s="40"/>
      <c r="X386" s="40"/>
      <c r="Y386" s="40"/>
      <c r="Z386" s="40"/>
      <c r="AA386" s="40"/>
      <c r="AB386" s="40"/>
      <c r="AC386" s="40"/>
      <c r="AD386" s="40"/>
      <c r="AE386" s="40"/>
      <c r="AR386" s="217" t="s">
        <v>147</v>
      </c>
      <c r="AT386" s="217" t="s">
        <v>142</v>
      </c>
      <c r="AU386" s="217" t="s">
        <v>86</v>
      </c>
      <c r="AY386" s="19" t="s">
        <v>140</v>
      </c>
      <c r="BE386" s="218">
        <f>IF(N386="základní",J386,0)</f>
        <v>0</v>
      </c>
      <c r="BF386" s="218">
        <f>IF(N386="snížená",J386,0)</f>
        <v>0</v>
      </c>
      <c r="BG386" s="218">
        <f>IF(N386="zákl. přenesená",J386,0)</f>
        <v>0</v>
      </c>
      <c r="BH386" s="218">
        <f>IF(N386="sníž. přenesená",J386,0)</f>
        <v>0</v>
      </c>
      <c r="BI386" s="218">
        <f>IF(N386="nulová",J386,0)</f>
        <v>0</v>
      </c>
      <c r="BJ386" s="19" t="s">
        <v>84</v>
      </c>
      <c r="BK386" s="218">
        <f>ROUND(I386*H386,2)</f>
        <v>0</v>
      </c>
      <c r="BL386" s="19" t="s">
        <v>147</v>
      </c>
      <c r="BM386" s="217" t="s">
        <v>941</v>
      </c>
    </row>
    <row r="387" s="14" customFormat="1">
      <c r="A387" s="14"/>
      <c r="B387" s="230"/>
      <c r="C387" s="231"/>
      <c r="D387" s="221" t="s">
        <v>149</v>
      </c>
      <c r="E387" s="232" t="s">
        <v>31</v>
      </c>
      <c r="F387" s="233" t="s">
        <v>942</v>
      </c>
      <c r="G387" s="231"/>
      <c r="H387" s="234">
        <v>760</v>
      </c>
      <c r="I387" s="235"/>
      <c r="J387" s="231"/>
      <c r="K387" s="231"/>
      <c r="L387" s="236"/>
      <c r="M387" s="237"/>
      <c r="N387" s="238"/>
      <c r="O387" s="238"/>
      <c r="P387" s="238"/>
      <c r="Q387" s="238"/>
      <c r="R387" s="238"/>
      <c r="S387" s="238"/>
      <c r="T387" s="239"/>
      <c r="U387" s="14"/>
      <c r="V387" s="14"/>
      <c r="W387" s="14"/>
      <c r="X387" s="14"/>
      <c r="Y387" s="14"/>
      <c r="Z387" s="14"/>
      <c r="AA387" s="14"/>
      <c r="AB387" s="14"/>
      <c r="AC387" s="14"/>
      <c r="AD387" s="14"/>
      <c r="AE387" s="14"/>
      <c r="AT387" s="240" t="s">
        <v>149</v>
      </c>
      <c r="AU387" s="240" t="s">
        <v>86</v>
      </c>
      <c r="AV387" s="14" t="s">
        <v>86</v>
      </c>
      <c r="AW387" s="14" t="s">
        <v>37</v>
      </c>
      <c r="AX387" s="14" t="s">
        <v>84</v>
      </c>
      <c r="AY387" s="240" t="s">
        <v>140</v>
      </c>
    </row>
    <row r="388" s="2" customFormat="1">
      <c r="A388" s="40"/>
      <c r="B388" s="41"/>
      <c r="C388" s="206" t="s">
        <v>557</v>
      </c>
      <c r="D388" s="206" t="s">
        <v>142</v>
      </c>
      <c r="E388" s="207" t="s">
        <v>943</v>
      </c>
      <c r="F388" s="208" t="s">
        <v>944</v>
      </c>
      <c r="G388" s="209" t="s">
        <v>411</v>
      </c>
      <c r="H388" s="210">
        <v>2750</v>
      </c>
      <c r="I388" s="211"/>
      <c r="J388" s="212">
        <f>ROUND(I388*H388,2)</f>
        <v>0</v>
      </c>
      <c r="K388" s="208" t="s">
        <v>146</v>
      </c>
      <c r="L388" s="46"/>
      <c r="M388" s="213" t="s">
        <v>31</v>
      </c>
      <c r="N388" s="214" t="s">
        <v>47</v>
      </c>
      <c r="O388" s="86"/>
      <c r="P388" s="215">
        <f>O388*H388</f>
        <v>0</v>
      </c>
      <c r="Q388" s="215">
        <v>0</v>
      </c>
      <c r="R388" s="215">
        <f>Q388*H388</f>
        <v>0</v>
      </c>
      <c r="S388" s="215">
        <v>0</v>
      </c>
      <c r="T388" s="216">
        <f>S388*H388</f>
        <v>0</v>
      </c>
      <c r="U388" s="40"/>
      <c r="V388" s="40"/>
      <c r="W388" s="40"/>
      <c r="X388" s="40"/>
      <c r="Y388" s="40"/>
      <c r="Z388" s="40"/>
      <c r="AA388" s="40"/>
      <c r="AB388" s="40"/>
      <c r="AC388" s="40"/>
      <c r="AD388" s="40"/>
      <c r="AE388" s="40"/>
      <c r="AR388" s="217" t="s">
        <v>147</v>
      </c>
      <c r="AT388" s="217" t="s">
        <v>142</v>
      </c>
      <c r="AU388" s="217" t="s">
        <v>86</v>
      </c>
      <c r="AY388" s="19" t="s">
        <v>140</v>
      </c>
      <c r="BE388" s="218">
        <f>IF(N388="základní",J388,0)</f>
        <v>0</v>
      </c>
      <c r="BF388" s="218">
        <f>IF(N388="snížená",J388,0)</f>
        <v>0</v>
      </c>
      <c r="BG388" s="218">
        <f>IF(N388="zákl. přenesená",J388,0)</f>
        <v>0</v>
      </c>
      <c r="BH388" s="218">
        <f>IF(N388="sníž. přenesená",J388,0)</f>
        <v>0</v>
      </c>
      <c r="BI388" s="218">
        <f>IF(N388="nulová",J388,0)</f>
        <v>0</v>
      </c>
      <c r="BJ388" s="19" t="s">
        <v>84</v>
      </c>
      <c r="BK388" s="218">
        <f>ROUND(I388*H388,2)</f>
        <v>0</v>
      </c>
      <c r="BL388" s="19" t="s">
        <v>147</v>
      </c>
      <c r="BM388" s="217" t="s">
        <v>945</v>
      </c>
    </row>
    <row r="389" s="14" customFormat="1">
      <c r="A389" s="14"/>
      <c r="B389" s="230"/>
      <c r="C389" s="231"/>
      <c r="D389" s="221" t="s">
        <v>149</v>
      </c>
      <c r="E389" s="232" t="s">
        <v>31</v>
      </c>
      <c r="F389" s="233" t="s">
        <v>946</v>
      </c>
      <c r="G389" s="231"/>
      <c r="H389" s="234">
        <v>2750</v>
      </c>
      <c r="I389" s="235"/>
      <c r="J389" s="231"/>
      <c r="K389" s="231"/>
      <c r="L389" s="236"/>
      <c r="M389" s="237"/>
      <c r="N389" s="238"/>
      <c r="O389" s="238"/>
      <c r="P389" s="238"/>
      <c r="Q389" s="238"/>
      <c r="R389" s="238"/>
      <c r="S389" s="238"/>
      <c r="T389" s="239"/>
      <c r="U389" s="14"/>
      <c r="V389" s="14"/>
      <c r="W389" s="14"/>
      <c r="X389" s="14"/>
      <c r="Y389" s="14"/>
      <c r="Z389" s="14"/>
      <c r="AA389" s="14"/>
      <c r="AB389" s="14"/>
      <c r="AC389" s="14"/>
      <c r="AD389" s="14"/>
      <c r="AE389" s="14"/>
      <c r="AT389" s="240" t="s">
        <v>149</v>
      </c>
      <c r="AU389" s="240" t="s">
        <v>86</v>
      </c>
      <c r="AV389" s="14" t="s">
        <v>86</v>
      </c>
      <c r="AW389" s="14" t="s">
        <v>37</v>
      </c>
      <c r="AX389" s="14" t="s">
        <v>84</v>
      </c>
      <c r="AY389" s="240" t="s">
        <v>140</v>
      </c>
    </row>
    <row r="390" s="2" customFormat="1">
      <c r="A390" s="40"/>
      <c r="B390" s="41"/>
      <c r="C390" s="206" t="s">
        <v>561</v>
      </c>
      <c r="D390" s="206" t="s">
        <v>142</v>
      </c>
      <c r="E390" s="207" t="s">
        <v>947</v>
      </c>
      <c r="F390" s="208" t="s">
        <v>948</v>
      </c>
      <c r="G390" s="209" t="s">
        <v>411</v>
      </c>
      <c r="H390" s="210">
        <v>2750</v>
      </c>
      <c r="I390" s="211"/>
      <c r="J390" s="212">
        <f>ROUND(I390*H390,2)</f>
        <v>0</v>
      </c>
      <c r="K390" s="208" t="s">
        <v>146</v>
      </c>
      <c r="L390" s="46"/>
      <c r="M390" s="213" t="s">
        <v>31</v>
      </c>
      <c r="N390" s="214" t="s">
        <v>47</v>
      </c>
      <c r="O390" s="86"/>
      <c r="P390" s="215">
        <f>O390*H390</f>
        <v>0</v>
      </c>
      <c r="Q390" s="215">
        <v>0</v>
      </c>
      <c r="R390" s="215">
        <f>Q390*H390</f>
        <v>0</v>
      </c>
      <c r="S390" s="215">
        <v>0</v>
      </c>
      <c r="T390" s="216">
        <f>S390*H390</f>
        <v>0</v>
      </c>
      <c r="U390" s="40"/>
      <c r="V390" s="40"/>
      <c r="W390" s="40"/>
      <c r="X390" s="40"/>
      <c r="Y390" s="40"/>
      <c r="Z390" s="40"/>
      <c r="AA390" s="40"/>
      <c r="AB390" s="40"/>
      <c r="AC390" s="40"/>
      <c r="AD390" s="40"/>
      <c r="AE390" s="40"/>
      <c r="AR390" s="217" t="s">
        <v>147</v>
      </c>
      <c r="AT390" s="217" t="s">
        <v>142</v>
      </c>
      <c r="AU390" s="217" t="s">
        <v>86</v>
      </c>
      <c r="AY390" s="19" t="s">
        <v>140</v>
      </c>
      <c r="BE390" s="218">
        <f>IF(N390="základní",J390,0)</f>
        <v>0</v>
      </c>
      <c r="BF390" s="218">
        <f>IF(N390="snížená",J390,0)</f>
        <v>0</v>
      </c>
      <c r="BG390" s="218">
        <f>IF(N390="zákl. přenesená",J390,0)</f>
        <v>0</v>
      </c>
      <c r="BH390" s="218">
        <f>IF(N390="sníž. přenesená",J390,0)</f>
        <v>0</v>
      </c>
      <c r="BI390" s="218">
        <f>IF(N390="nulová",J390,0)</f>
        <v>0</v>
      </c>
      <c r="BJ390" s="19" t="s">
        <v>84</v>
      </c>
      <c r="BK390" s="218">
        <f>ROUND(I390*H390,2)</f>
        <v>0</v>
      </c>
      <c r="BL390" s="19" t="s">
        <v>147</v>
      </c>
      <c r="BM390" s="217" t="s">
        <v>949</v>
      </c>
    </row>
    <row r="391" s="14" customFormat="1">
      <c r="A391" s="14"/>
      <c r="B391" s="230"/>
      <c r="C391" s="231"/>
      <c r="D391" s="221" t="s">
        <v>149</v>
      </c>
      <c r="E391" s="232" t="s">
        <v>31</v>
      </c>
      <c r="F391" s="233" t="s">
        <v>946</v>
      </c>
      <c r="G391" s="231"/>
      <c r="H391" s="234">
        <v>2750</v>
      </c>
      <c r="I391" s="235"/>
      <c r="J391" s="231"/>
      <c r="K391" s="231"/>
      <c r="L391" s="236"/>
      <c r="M391" s="237"/>
      <c r="N391" s="238"/>
      <c r="O391" s="238"/>
      <c r="P391" s="238"/>
      <c r="Q391" s="238"/>
      <c r="R391" s="238"/>
      <c r="S391" s="238"/>
      <c r="T391" s="239"/>
      <c r="U391" s="14"/>
      <c r="V391" s="14"/>
      <c r="W391" s="14"/>
      <c r="X391" s="14"/>
      <c r="Y391" s="14"/>
      <c r="Z391" s="14"/>
      <c r="AA391" s="14"/>
      <c r="AB391" s="14"/>
      <c r="AC391" s="14"/>
      <c r="AD391" s="14"/>
      <c r="AE391" s="14"/>
      <c r="AT391" s="240" t="s">
        <v>149</v>
      </c>
      <c r="AU391" s="240" t="s">
        <v>86</v>
      </c>
      <c r="AV391" s="14" t="s">
        <v>86</v>
      </c>
      <c r="AW391" s="14" t="s">
        <v>37</v>
      </c>
      <c r="AX391" s="14" t="s">
        <v>84</v>
      </c>
      <c r="AY391" s="240" t="s">
        <v>140</v>
      </c>
    </row>
    <row r="392" s="2" customFormat="1" ht="16.5" customHeight="1">
      <c r="A392" s="40"/>
      <c r="B392" s="41"/>
      <c r="C392" s="206" t="s">
        <v>571</v>
      </c>
      <c r="D392" s="206" t="s">
        <v>142</v>
      </c>
      <c r="E392" s="207" t="s">
        <v>562</v>
      </c>
      <c r="F392" s="208" t="s">
        <v>563</v>
      </c>
      <c r="G392" s="209" t="s">
        <v>564</v>
      </c>
      <c r="H392" s="210">
        <v>44.5</v>
      </c>
      <c r="I392" s="211"/>
      <c r="J392" s="212">
        <f>ROUND(I392*H392,2)</f>
        <v>0</v>
      </c>
      <c r="K392" s="208" t="s">
        <v>146</v>
      </c>
      <c r="L392" s="46"/>
      <c r="M392" s="213" t="s">
        <v>31</v>
      </c>
      <c r="N392" s="214" t="s">
        <v>47</v>
      </c>
      <c r="O392" s="86"/>
      <c r="P392" s="215">
        <f>O392*H392</f>
        <v>0</v>
      </c>
      <c r="Q392" s="215">
        <v>0.10956000000000001</v>
      </c>
      <c r="R392" s="215">
        <f>Q392*H392</f>
        <v>4.8754200000000001</v>
      </c>
      <c r="S392" s="215">
        <v>0</v>
      </c>
      <c r="T392" s="216">
        <f>S392*H392</f>
        <v>0</v>
      </c>
      <c r="U392" s="40"/>
      <c r="V392" s="40"/>
      <c r="W392" s="40"/>
      <c r="X392" s="40"/>
      <c r="Y392" s="40"/>
      <c r="Z392" s="40"/>
      <c r="AA392" s="40"/>
      <c r="AB392" s="40"/>
      <c r="AC392" s="40"/>
      <c r="AD392" s="40"/>
      <c r="AE392" s="40"/>
      <c r="AR392" s="217" t="s">
        <v>147</v>
      </c>
      <c r="AT392" s="217" t="s">
        <v>142</v>
      </c>
      <c r="AU392" s="217" t="s">
        <v>86</v>
      </c>
      <c r="AY392" s="19" t="s">
        <v>140</v>
      </c>
      <c r="BE392" s="218">
        <f>IF(N392="základní",J392,0)</f>
        <v>0</v>
      </c>
      <c r="BF392" s="218">
        <f>IF(N392="snížená",J392,0)</f>
        <v>0</v>
      </c>
      <c r="BG392" s="218">
        <f>IF(N392="zákl. přenesená",J392,0)</f>
        <v>0</v>
      </c>
      <c r="BH392" s="218">
        <f>IF(N392="sníž. přenesená",J392,0)</f>
        <v>0</v>
      </c>
      <c r="BI392" s="218">
        <f>IF(N392="nulová",J392,0)</f>
        <v>0</v>
      </c>
      <c r="BJ392" s="19" t="s">
        <v>84</v>
      </c>
      <c r="BK392" s="218">
        <f>ROUND(I392*H392,2)</f>
        <v>0</v>
      </c>
      <c r="BL392" s="19" t="s">
        <v>147</v>
      </c>
      <c r="BM392" s="217" t="s">
        <v>950</v>
      </c>
    </row>
    <row r="393" s="14" customFormat="1">
      <c r="A393" s="14"/>
      <c r="B393" s="230"/>
      <c r="C393" s="231"/>
      <c r="D393" s="221" t="s">
        <v>149</v>
      </c>
      <c r="E393" s="232" t="s">
        <v>31</v>
      </c>
      <c r="F393" s="233" t="s">
        <v>951</v>
      </c>
      <c r="G393" s="231"/>
      <c r="H393" s="234">
        <v>4</v>
      </c>
      <c r="I393" s="235"/>
      <c r="J393" s="231"/>
      <c r="K393" s="231"/>
      <c r="L393" s="236"/>
      <c r="M393" s="237"/>
      <c r="N393" s="238"/>
      <c r="O393" s="238"/>
      <c r="P393" s="238"/>
      <c r="Q393" s="238"/>
      <c r="R393" s="238"/>
      <c r="S393" s="238"/>
      <c r="T393" s="239"/>
      <c r="U393" s="14"/>
      <c r="V393" s="14"/>
      <c r="W393" s="14"/>
      <c r="X393" s="14"/>
      <c r="Y393" s="14"/>
      <c r="Z393" s="14"/>
      <c r="AA393" s="14"/>
      <c r="AB393" s="14"/>
      <c r="AC393" s="14"/>
      <c r="AD393" s="14"/>
      <c r="AE393" s="14"/>
      <c r="AT393" s="240" t="s">
        <v>149</v>
      </c>
      <c r="AU393" s="240" t="s">
        <v>86</v>
      </c>
      <c r="AV393" s="14" t="s">
        <v>86</v>
      </c>
      <c r="AW393" s="14" t="s">
        <v>37</v>
      </c>
      <c r="AX393" s="14" t="s">
        <v>76</v>
      </c>
      <c r="AY393" s="240" t="s">
        <v>140</v>
      </c>
    </row>
    <row r="394" s="14" customFormat="1">
      <c r="A394" s="14"/>
      <c r="B394" s="230"/>
      <c r="C394" s="231"/>
      <c r="D394" s="221" t="s">
        <v>149</v>
      </c>
      <c r="E394" s="232" t="s">
        <v>31</v>
      </c>
      <c r="F394" s="233" t="s">
        <v>952</v>
      </c>
      <c r="G394" s="231"/>
      <c r="H394" s="234">
        <v>4</v>
      </c>
      <c r="I394" s="235"/>
      <c r="J394" s="231"/>
      <c r="K394" s="231"/>
      <c r="L394" s="236"/>
      <c r="M394" s="237"/>
      <c r="N394" s="238"/>
      <c r="O394" s="238"/>
      <c r="P394" s="238"/>
      <c r="Q394" s="238"/>
      <c r="R394" s="238"/>
      <c r="S394" s="238"/>
      <c r="T394" s="239"/>
      <c r="U394" s="14"/>
      <c r="V394" s="14"/>
      <c r="W394" s="14"/>
      <c r="X394" s="14"/>
      <c r="Y394" s="14"/>
      <c r="Z394" s="14"/>
      <c r="AA394" s="14"/>
      <c r="AB394" s="14"/>
      <c r="AC394" s="14"/>
      <c r="AD394" s="14"/>
      <c r="AE394" s="14"/>
      <c r="AT394" s="240" t="s">
        <v>149</v>
      </c>
      <c r="AU394" s="240" t="s">
        <v>86</v>
      </c>
      <c r="AV394" s="14" t="s">
        <v>86</v>
      </c>
      <c r="AW394" s="14" t="s">
        <v>37</v>
      </c>
      <c r="AX394" s="14" t="s">
        <v>76</v>
      </c>
      <c r="AY394" s="240" t="s">
        <v>140</v>
      </c>
    </row>
    <row r="395" s="14" customFormat="1">
      <c r="A395" s="14"/>
      <c r="B395" s="230"/>
      <c r="C395" s="231"/>
      <c r="D395" s="221" t="s">
        <v>149</v>
      </c>
      <c r="E395" s="232" t="s">
        <v>31</v>
      </c>
      <c r="F395" s="233" t="s">
        <v>953</v>
      </c>
      <c r="G395" s="231"/>
      <c r="H395" s="234">
        <v>4</v>
      </c>
      <c r="I395" s="235"/>
      <c r="J395" s="231"/>
      <c r="K395" s="231"/>
      <c r="L395" s="236"/>
      <c r="M395" s="237"/>
      <c r="N395" s="238"/>
      <c r="O395" s="238"/>
      <c r="P395" s="238"/>
      <c r="Q395" s="238"/>
      <c r="R395" s="238"/>
      <c r="S395" s="238"/>
      <c r="T395" s="239"/>
      <c r="U395" s="14"/>
      <c r="V395" s="14"/>
      <c r="W395" s="14"/>
      <c r="X395" s="14"/>
      <c r="Y395" s="14"/>
      <c r="Z395" s="14"/>
      <c r="AA395" s="14"/>
      <c r="AB395" s="14"/>
      <c r="AC395" s="14"/>
      <c r="AD395" s="14"/>
      <c r="AE395" s="14"/>
      <c r="AT395" s="240" t="s">
        <v>149</v>
      </c>
      <c r="AU395" s="240" t="s">
        <v>86</v>
      </c>
      <c r="AV395" s="14" t="s">
        <v>86</v>
      </c>
      <c r="AW395" s="14" t="s">
        <v>37</v>
      </c>
      <c r="AX395" s="14" t="s">
        <v>76</v>
      </c>
      <c r="AY395" s="240" t="s">
        <v>140</v>
      </c>
    </row>
    <row r="396" s="14" customFormat="1">
      <c r="A396" s="14"/>
      <c r="B396" s="230"/>
      <c r="C396" s="231"/>
      <c r="D396" s="221" t="s">
        <v>149</v>
      </c>
      <c r="E396" s="232" t="s">
        <v>31</v>
      </c>
      <c r="F396" s="233" t="s">
        <v>954</v>
      </c>
      <c r="G396" s="231"/>
      <c r="H396" s="234">
        <v>3.5</v>
      </c>
      <c r="I396" s="235"/>
      <c r="J396" s="231"/>
      <c r="K396" s="231"/>
      <c r="L396" s="236"/>
      <c r="M396" s="237"/>
      <c r="N396" s="238"/>
      <c r="O396" s="238"/>
      <c r="P396" s="238"/>
      <c r="Q396" s="238"/>
      <c r="R396" s="238"/>
      <c r="S396" s="238"/>
      <c r="T396" s="239"/>
      <c r="U396" s="14"/>
      <c r="V396" s="14"/>
      <c r="W396" s="14"/>
      <c r="X396" s="14"/>
      <c r="Y396" s="14"/>
      <c r="Z396" s="14"/>
      <c r="AA396" s="14"/>
      <c r="AB396" s="14"/>
      <c r="AC396" s="14"/>
      <c r="AD396" s="14"/>
      <c r="AE396" s="14"/>
      <c r="AT396" s="240" t="s">
        <v>149</v>
      </c>
      <c r="AU396" s="240" t="s">
        <v>86</v>
      </c>
      <c r="AV396" s="14" t="s">
        <v>86</v>
      </c>
      <c r="AW396" s="14" t="s">
        <v>37</v>
      </c>
      <c r="AX396" s="14" t="s">
        <v>76</v>
      </c>
      <c r="AY396" s="240" t="s">
        <v>140</v>
      </c>
    </row>
    <row r="397" s="14" customFormat="1">
      <c r="A397" s="14"/>
      <c r="B397" s="230"/>
      <c r="C397" s="231"/>
      <c r="D397" s="221" t="s">
        <v>149</v>
      </c>
      <c r="E397" s="232" t="s">
        <v>31</v>
      </c>
      <c r="F397" s="233" t="s">
        <v>955</v>
      </c>
      <c r="G397" s="231"/>
      <c r="H397" s="234">
        <v>5</v>
      </c>
      <c r="I397" s="235"/>
      <c r="J397" s="231"/>
      <c r="K397" s="231"/>
      <c r="L397" s="236"/>
      <c r="M397" s="237"/>
      <c r="N397" s="238"/>
      <c r="O397" s="238"/>
      <c r="P397" s="238"/>
      <c r="Q397" s="238"/>
      <c r="R397" s="238"/>
      <c r="S397" s="238"/>
      <c r="T397" s="239"/>
      <c r="U397" s="14"/>
      <c r="V397" s="14"/>
      <c r="W397" s="14"/>
      <c r="X397" s="14"/>
      <c r="Y397" s="14"/>
      <c r="Z397" s="14"/>
      <c r="AA397" s="14"/>
      <c r="AB397" s="14"/>
      <c r="AC397" s="14"/>
      <c r="AD397" s="14"/>
      <c r="AE397" s="14"/>
      <c r="AT397" s="240" t="s">
        <v>149</v>
      </c>
      <c r="AU397" s="240" t="s">
        <v>86</v>
      </c>
      <c r="AV397" s="14" t="s">
        <v>86</v>
      </c>
      <c r="AW397" s="14" t="s">
        <v>37</v>
      </c>
      <c r="AX397" s="14" t="s">
        <v>76</v>
      </c>
      <c r="AY397" s="240" t="s">
        <v>140</v>
      </c>
    </row>
    <row r="398" s="14" customFormat="1">
      <c r="A398" s="14"/>
      <c r="B398" s="230"/>
      <c r="C398" s="231"/>
      <c r="D398" s="221" t="s">
        <v>149</v>
      </c>
      <c r="E398" s="232" t="s">
        <v>31</v>
      </c>
      <c r="F398" s="233" t="s">
        <v>956</v>
      </c>
      <c r="G398" s="231"/>
      <c r="H398" s="234">
        <v>5</v>
      </c>
      <c r="I398" s="235"/>
      <c r="J398" s="231"/>
      <c r="K398" s="231"/>
      <c r="L398" s="236"/>
      <c r="M398" s="237"/>
      <c r="N398" s="238"/>
      <c r="O398" s="238"/>
      <c r="P398" s="238"/>
      <c r="Q398" s="238"/>
      <c r="R398" s="238"/>
      <c r="S398" s="238"/>
      <c r="T398" s="239"/>
      <c r="U398" s="14"/>
      <c r="V398" s="14"/>
      <c r="W398" s="14"/>
      <c r="X398" s="14"/>
      <c r="Y398" s="14"/>
      <c r="Z398" s="14"/>
      <c r="AA398" s="14"/>
      <c r="AB398" s="14"/>
      <c r="AC398" s="14"/>
      <c r="AD398" s="14"/>
      <c r="AE398" s="14"/>
      <c r="AT398" s="240" t="s">
        <v>149</v>
      </c>
      <c r="AU398" s="240" t="s">
        <v>86</v>
      </c>
      <c r="AV398" s="14" t="s">
        <v>86</v>
      </c>
      <c r="AW398" s="14" t="s">
        <v>37</v>
      </c>
      <c r="AX398" s="14" t="s">
        <v>76</v>
      </c>
      <c r="AY398" s="240" t="s">
        <v>140</v>
      </c>
    </row>
    <row r="399" s="14" customFormat="1">
      <c r="A399" s="14"/>
      <c r="B399" s="230"/>
      <c r="C399" s="231"/>
      <c r="D399" s="221" t="s">
        <v>149</v>
      </c>
      <c r="E399" s="232" t="s">
        <v>31</v>
      </c>
      <c r="F399" s="233" t="s">
        <v>957</v>
      </c>
      <c r="G399" s="231"/>
      <c r="H399" s="234">
        <v>4</v>
      </c>
      <c r="I399" s="235"/>
      <c r="J399" s="231"/>
      <c r="K399" s="231"/>
      <c r="L399" s="236"/>
      <c r="M399" s="237"/>
      <c r="N399" s="238"/>
      <c r="O399" s="238"/>
      <c r="P399" s="238"/>
      <c r="Q399" s="238"/>
      <c r="R399" s="238"/>
      <c r="S399" s="238"/>
      <c r="T399" s="239"/>
      <c r="U399" s="14"/>
      <c r="V399" s="14"/>
      <c r="W399" s="14"/>
      <c r="X399" s="14"/>
      <c r="Y399" s="14"/>
      <c r="Z399" s="14"/>
      <c r="AA399" s="14"/>
      <c r="AB399" s="14"/>
      <c r="AC399" s="14"/>
      <c r="AD399" s="14"/>
      <c r="AE399" s="14"/>
      <c r="AT399" s="240" t="s">
        <v>149</v>
      </c>
      <c r="AU399" s="240" t="s">
        <v>86</v>
      </c>
      <c r="AV399" s="14" t="s">
        <v>86</v>
      </c>
      <c r="AW399" s="14" t="s">
        <v>37</v>
      </c>
      <c r="AX399" s="14" t="s">
        <v>76</v>
      </c>
      <c r="AY399" s="240" t="s">
        <v>140</v>
      </c>
    </row>
    <row r="400" s="14" customFormat="1">
      <c r="A400" s="14"/>
      <c r="B400" s="230"/>
      <c r="C400" s="231"/>
      <c r="D400" s="221" t="s">
        <v>149</v>
      </c>
      <c r="E400" s="232" t="s">
        <v>31</v>
      </c>
      <c r="F400" s="233" t="s">
        <v>958</v>
      </c>
      <c r="G400" s="231"/>
      <c r="H400" s="234">
        <v>4</v>
      </c>
      <c r="I400" s="235"/>
      <c r="J400" s="231"/>
      <c r="K400" s="231"/>
      <c r="L400" s="236"/>
      <c r="M400" s="237"/>
      <c r="N400" s="238"/>
      <c r="O400" s="238"/>
      <c r="P400" s="238"/>
      <c r="Q400" s="238"/>
      <c r="R400" s="238"/>
      <c r="S400" s="238"/>
      <c r="T400" s="239"/>
      <c r="U400" s="14"/>
      <c r="V400" s="14"/>
      <c r="W400" s="14"/>
      <c r="X400" s="14"/>
      <c r="Y400" s="14"/>
      <c r="Z400" s="14"/>
      <c r="AA400" s="14"/>
      <c r="AB400" s="14"/>
      <c r="AC400" s="14"/>
      <c r="AD400" s="14"/>
      <c r="AE400" s="14"/>
      <c r="AT400" s="240" t="s">
        <v>149</v>
      </c>
      <c r="AU400" s="240" t="s">
        <v>86</v>
      </c>
      <c r="AV400" s="14" t="s">
        <v>86</v>
      </c>
      <c r="AW400" s="14" t="s">
        <v>37</v>
      </c>
      <c r="AX400" s="14" t="s">
        <v>76</v>
      </c>
      <c r="AY400" s="240" t="s">
        <v>140</v>
      </c>
    </row>
    <row r="401" s="14" customFormat="1">
      <c r="A401" s="14"/>
      <c r="B401" s="230"/>
      <c r="C401" s="231"/>
      <c r="D401" s="221" t="s">
        <v>149</v>
      </c>
      <c r="E401" s="232" t="s">
        <v>31</v>
      </c>
      <c r="F401" s="233" t="s">
        <v>959</v>
      </c>
      <c r="G401" s="231"/>
      <c r="H401" s="234">
        <v>4</v>
      </c>
      <c r="I401" s="235"/>
      <c r="J401" s="231"/>
      <c r="K401" s="231"/>
      <c r="L401" s="236"/>
      <c r="M401" s="237"/>
      <c r="N401" s="238"/>
      <c r="O401" s="238"/>
      <c r="P401" s="238"/>
      <c r="Q401" s="238"/>
      <c r="R401" s="238"/>
      <c r="S401" s="238"/>
      <c r="T401" s="239"/>
      <c r="U401" s="14"/>
      <c r="V401" s="14"/>
      <c r="W401" s="14"/>
      <c r="X401" s="14"/>
      <c r="Y401" s="14"/>
      <c r="Z401" s="14"/>
      <c r="AA401" s="14"/>
      <c r="AB401" s="14"/>
      <c r="AC401" s="14"/>
      <c r="AD401" s="14"/>
      <c r="AE401" s="14"/>
      <c r="AT401" s="240" t="s">
        <v>149</v>
      </c>
      <c r="AU401" s="240" t="s">
        <v>86</v>
      </c>
      <c r="AV401" s="14" t="s">
        <v>86</v>
      </c>
      <c r="AW401" s="14" t="s">
        <v>37</v>
      </c>
      <c r="AX401" s="14" t="s">
        <v>76</v>
      </c>
      <c r="AY401" s="240" t="s">
        <v>140</v>
      </c>
    </row>
    <row r="402" s="14" customFormat="1">
      <c r="A402" s="14"/>
      <c r="B402" s="230"/>
      <c r="C402" s="231"/>
      <c r="D402" s="221" t="s">
        <v>149</v>
      </c>
      <c r="E402" s="232" t="s">
        <v>31</v>
      </c>
      <c r="F402" s="233" t="s">
        <v>960</v>
      </c>
      <c r="G402" s="231"/>
      <c r="H402" s="234">
        <v>3.5</v>
      </c>
      <c r="I402" s="235"/>
      <c r="J402" s="231"/>
      <c r="K402" s="231"/>
      <c r="L402" s="236"/>
      <c r="M402" s="237"/>
      <c r="N402" s="238"/>
      <c r="O402" s="238"/>
      <c r="P402" s="238"/>
      <c r="Q402" s="238"/>
      <c r="R402" s="238"/>
      <c r="S402" s="238"/>
      <c r="T402" s="239"/>
      <c r="U402" s="14"/>
      <c r="V402" s="14"/>
      <c r="W402" s="14"/>
      <c r="X402" s="14"/>
      <c r="Y402" s="14"/>
      <c r="Z402" s="14"/>
      <c r="AA402" s="14"/>
      <c r="AB402" s="14"/>
      <c r="AC402" s="14"/>
      <c r="AD402" s="14"/>
      <c r="AE402" s="14"/>
      <c r="AT402" s="240" t="s">
        <v>149</v>
      </c>
      <c r="AU402" s="240" t="s">
        <v>86</v>
      </c>
      <c r="AV402" s="14" t="s">
        <v>86</v>
      </c>
      <c r="AW402" s="14" t="s">
        <v>37</v>
      </c>
      <c r="AX402" s="14" t="s">
        <v>76</v>
      </c>
      <c r="AY402" s="240" t="s">
        <v>140</v>
      </c>
    </row>
    <row r="403" s="14" customFormat="1">
      <c r="A403" s="14"/>
      <c r="B403" s="230"/>
      <c r="C403" s="231"/>
      <c r="D403" s="221" t="s">
        <v>149</v>
      </c>
      <c r="E403" s="232" t="s">
        <v>31</v>
      </c>
      <c r="F403" s="233" t="s">
        <v>961</v>
      </c>
      <c r="G403" s="231"/>
      <c r="H403" s="234">
        <v>3.5</v>
      </c>
      <c r="I403" s="235"/>
      <c r="J403" s="231"/>
      <c r="K403" s="231"/>
      <c r="L403" s="236"/>
      <c r="M403" s="237"/>
      <c r="N403" s="238"/>
      <c r="O403" s="238"/>
      <c r="P403" s="238"/>
      <c r="Q403" s="238"/>
      <c r="R403" s="238"/>
      <c r="S403" s="238"/>
      <c r="T403" s="239"/>
      <c r="U403" s="14"/>
      <c r="V403" s="14"/>
      <c r="W403" s="14"/>
      <c r="X403" s="14"/>
      <c r="Y403" s="14"/>
      <c r="Z403" s="14"/>
      <c r="AA403" s="14"/>
      <c r="AB403" s="14"/>
      <c r="AC403" s="14"/>
      <c r="AD403" s="14"/>
      <c r="AE403" s="14"/>
      <c r="AT403" s="240" t="s">
        <v>149</v>
      </c>
      <c r="AU403" s="240" t="s">
        <v>86</v>
      </c>
      <c r="AV403" s="14" t="s">
        <v>86</v>
      </c>
      <c r="AW403" s="14" t="s">
        <v>37</v>
      </c>
      <c r="AX403" s="14" t="s">
        <v>76</v>
      </c>
      <c r="AY403" s="240" t="s">
        <v>140</v>
      </c>
    </row>
    <row r="404" s="15" customFormat="1">
      <c r="A404" s="15"/>
      <c r="B404" s="241"/>
      <c r="C404" s="242"/>
      <c r="D404" s="221" t="s">
        <v>149</v>
      </c>
      <c r="E404" s="243" t="s">
        <v>31</v>
      </c>
      <c r="F404" s="244" t="s">
        <v>204</v>
      </c>
      <c r="G404" s="242"/>
      <c r="H404" s="245">
        <v>44.5</v>
      </c>
      <c r="I404" s="246"/>
      <c r="J404" s="242"/>
      <c r="K404" s="242"/>
      <c r="L404" s="247"/>
      <c r="M404" s="248"/>
      <c r="N404" s="249"/>
      <c r="O404" s="249"/>
      <c r="P404" s="249"/>
      <c r="Q404" s="249"/>
      <c r="R404" s="249"/>
      <c r="S404" s="249"/>
      <c r="T404" s="250"/>
      <c r="U404" s="15"/>
      <c r="V404" s="15"/>
      <c r="W404" s="15"/>
      <c r="X404" s="15"/>
      <c r="Y404" s="15"/>
      <c r="Z404" s="15"/>
      <c r="AA404" s="15"/>
      <c r="AB404" s="15"/>
      <c r="AC404" s="15"/>
      <c r="AD404" s="15"/>
      <c r="AE404" s="15"/>
      <c r="AT404" s="251" t="s">
        <v>149</v>
      </c>
      <c r="AU404" s="251" t="s">
        <v>86</v>
      </c>
      <c r="AV404" s="15" t="s">
        <v>147</v>
      </c>
      <c r="AW404" s="15" t="s">
        <v>37</v>
      </c>
      <c r="AX404" s="15" t="s">
        <v>84</v>
      </c>
      <c r="AY404" s="251" t="s">
        <v>140</v>
      </c>
    </row>
    <row r="405" s="12" customFormat="1" ht="22.8" customHeight="1">
      <c r="A405" s="12"/>
      <c r="B405" s="190"/>
      <c r="C405" s="191"/>
      <c r="D405" s="192" t="s">
        <v>75</v>
      </c>
      <c r="E405" s="204" t="s">
        <v>302</v>
      </c>
      <c r="F405" s="204" t="s">
        <v>570</v>
      </c>
      <c r="G405" s="191"/>
      <c r="H405" s="191"/>
      <c r="I405" s="194"/>
      <c r="J405" s="205">
        <f>BK405</f>
        <v>0</v>
      </c>
      <c r="K405" s="191"/>
      <c r="L405" s="196"/>
      <c r="M405" s="197"/>
      <c r="N405" s="198"/>
      <c r="O405" s="198"/>
      <c r="P405" s="199">
        <f>SUM(P406:P446)</f>
        <v>0</v>
      </c>
      <c r="Q405" s="198"/>
      <c r="R405" s="199">
        <f>SUM(R406:R446)</f>
        <v>54.84774496</v>
      </c>
      <c r="S405" s="198"/>
      <c r="T405" s="200">
        <f>SUM(T406:T446)</f>
        <v>3.0800000000000001</v>
      </c>
      <c r="U405" s="12"/>
      <c r="V405" s="12"/>
      <c r="W405" s="12"/>
      <c r="X405" s="12"/>
      <c r="Y405" s="12"/>
      <c r="Z405" s="12"/>
      <c r="AA405" s="12"/>
      <c r="AB405" s="12"/>
      <c r="AC405" s="12"/>
      <c r="AD405" s="12"/>
      <c r="AE405" s="12"/>
      <c r="AR405" s="201" t="s">
        <v>84</v>
      </c>
      <c r="AT405" s="202" t="s">
        <v>75</v>
      </c>
      <c r="AU405" s="202" t="s">
        <v>84</v>
      </c>
      <c r="AY405" s="201" t="s">
        <v>140</v>
      </c>
      <c r="BK405" s="203">
        <f>SUM(BK406:BK446)</f>
        <v>0</v>
      </c>
    </row>
    <row r="406" s="2" customFormat="1" ht="33" customHeight="1">
      <c r="A406" s="40"/>
      <c r="B406" s="41"/>
      <c r="C406" s="206" t="s">
        <v>576</v>
      </c>
      <c r="D406" s="206" t="s">
        <v>142</v>
      </c>
      <c r="E406" s="207" t="s">
        <v>608</v>
      </c>
      <c r="F406" s="208" t="s">
        <v>609</v>
      </c>
      <c r="G406" s="209" t="s">
        <v>411</v>
      </c>
      <c r="H406" s="210">
        <v>14</v>
      </c>
      <c r="I406" s="211"/>
      <c r="J406" s="212">
        <f>ROUND(I406*H406,2)</f>
        <v>0</v>
      </c>
      <c r="K406" s="208" t="s">
        <v>146</v>
      </c>
      <c r="L406" s="46"/>
      <c r="M406" s="213" t="s">
        <v>31</v>
      </c>
      <c r="N406" s="214" t="s">
        <v>47</v>
      </c>
      <c r="O406" s="86"/>
      <c r="P406" s="215">
        <f>O406*H406</f>
        <v>0</v>
      </c>
      <c r="Q406" s="215">
        <v>0</v>
      </c>
      <c r="R406" s="215">
        <f>Q406*H406</f>
        <v>0</v>
      </c>
      <c r="S406" s="215">
        <v>0.22</v>
      </c>
      <c r="T406" s="216">
        <f>S406*H406</f>
        <v>3.0800000000000001</v>
      </c>
      <c r="U406" s="40"/>
      <c r="V406" s="40"/>
      <c r="W406" s="40"/>
      <c r="X406" s="40"/>
      <c r="Y406" s="40"/>
      <c r="Z406" s="40"/>
      <c r="AA406" s="40"/>
      <c r="AB406" s="40"/>
      <c r="AC406" s="40"/>
      <c r="AD406" s="40"/>
      <c r="AE406" s="40"/>
      <c r="AR406" s="217" t="s">
        <v>147</v>
      </c>
      <c r="AT406" s="217" t="s">
        <v>142</v>
      </c>
      <c r="AU406" s="217" t="s">
        <v>86</v>
      </c>
      <c r="AY406" s="19" t="s">
        <v>140</v>
      </c>
      <c r="BE406" s="218">
        <f>IF(N406="základní",J406,0)</f>
        <v>0</v>
      </c>
      <c r="BF406" s="218">
        <f>IF(N406="snížená",J406,0)</f>
        <v>0</v>
      </c>
      <c r="BG406" s="218">
        <f>IF(N406="zákl. přenesená",J406,0)</f>
        <v>0</v>
      </c>
      <c r="BH406" s="218">
        <f>IF(N406="sníž. přenesená",J406,0)</f>
        <v>0</v>
      </c>
      <c r="BI406" s="218">
        <f>IF(N406="nulová",J406,0)</f>
        <v>0</v>
      </c>
      <c r="BJ406" s="19" t="s">
        <v>84</v>
      </c>
      <c r="BK406" s="218">
        <f>ROUND(I406*H406,2)</f>
        <v>0</v>
      </c>
      <c r="BL406" s="19" t="s">
        <v>147</v>
      </c>
      <c r="BM406" s="217" t="s">
        <v>962</v>
      </c>
    </row>
    <row r="407" s="14" customFormat="1">
      <c r="A407" s="14"/>
      <c r="B407" s="230"/>
      <c r="C407" s="231"/>
      <c r="D407" s="221" t="s">
        <v>149</v>
      </c>
      <c r="E407" s="232" t="s">
        <v>31</v>
      </c>
      <c r="F407" s="233" t="s">
        <v>963</v>
      </c>
      <c r="G407" s="231"/>
      <c r="H407" s="234">
        <v>12.75</v>
      </c>
      <c r="I407" s="235"/>
      <c r="J407" s="231"/>
      <c r="K407" s="231"/>
      <c r="L407" s="236"/>
      <c r="M407" s="237"/>
      <c r="N407" s="238"/>
      <c r="O407" s="238"/>
      <c r="P407" s="238"/>
      <c r="Q407" s="238"/>
      <c r="R407" s="238"/>
      <c r="S407" s="238"/>
      <c r="T407" s="239"/>
      <c r="U407" s="14"/>
      <c r="V407" s="14"/>
      <c r="W407" s="14"/>
      <c r="X407" s="14"/>
      <c r="Y407" s="14"/>
      <c r="Z407" s="14"/>
      <c r="AA407" s="14"/>
      <c r="AB407" s="14"/>
      <c r="AC407" s="14"/>
      <c r="AD407" s="14"/>
      <c r="AE407" s="14"/>
      <c r="AT407" s="240" t="s">
        <v>149</v>
      </c>
      <c r="AU407" s="240" t="s">
        <v>86</v>
      </c>
      <c r="AV407" s="14" t="s">
        <v>86</v>
      </c>
      <c r="AW407" s="14" t="s">
        <v>37</v>
      </c>
      <c r="AX407" s="14" t="s">
        <v>76</v>
      </c>
      <c r="AY407" s="240" t="s">
        <v>140</v>
      </c>
    </row>
    <row r="408" s="14" customFormat="1">
      <c r="A408" s="14"/>
      <c r="B408" s="230"/>
      <c r="C408" s="231"/>
      <c r="D408" s="221" t="s">
        <v>149</v>
      </c>
      <c r="E408" s="232" t="s">
        <v>31</v>
      </c>
      <c r="F408" s="233" t="s">
        <v>964</v>
      </c>
      <c r="G408" s="231"/>
      <c r="H408" s="234">
        <v>1.25</v>
      </c>
      <c r="I408" s="235"/>
      <c r="J408" s="231"/>
      <c r="K408" s="231"/>
      <c r="L408" s="236"/>
      <c r="M408" s="237"/>
      <c r="N408" s="238"/>
      <c r="O408" s="238"/>
      <c r="P408" s="238"/>
      <c r="Q408" s="238"/>
      <c r="R408" s="238"/>
      <c r="S408" s="238"/>
      <c r="T408" s="239"/>
      <c r="U408" s="14"/>
      <c r="V408" s="14"/>
      <c r="W408" s="14"/>
      <c r="X408" s="14"/>
      <c r="Y408" s="14"/>
      <c r="Z408" s="14"/>
      <c r="AA408" s="14"/>
      <c r="AB408" s="14"/>
      <c r="AC408" s="14"/>
      <c r="AD408" s="14"/>
      <c r="AE408" s="14"/>
      <c r="AT408" s="240" t="s">
        <v>149</v>
      </c>
      <c r="AU408" s="240" t="s">
        <v>86</v>
      </c>
      <c r="AV408" s="14" t="s">
        <v>86</v>
      </c>
      <c r="AW408" s="14" t="s">
        <v>37</v>
      </c>
      <c r="AX408" s="14" t="s">
        <v>76</v>
      </c>
      <c r="AY408" s="240" t="s">
        <v>140</v>
      </c>
    </row>
    <row r="409" s="15" customFormat="1">
      <c r="A409" s="15"/>
      <c r="B409" s="241"/>
      <c r="C409" s="242"/>
      <c r="D409" s="221" t="s">
        <v>149</v>
      </c>
      <c r="E409" s="243" t="s">
        <v>31</v>
      </c>
      <c r="F409" s="244" t="s">
        <v>204</v>
      </c>
      <c r="G409" s="242"/>
      <c r="H409" s="245">
        <v>14</v>
      </c>
      <c r="I409" s="246"/>
      <c r="J409" s="242"/>
      <c r="K409" s="242"/>
      <c r="L409" s="247"/>
      <c r="M409" s="248"/>
      <c r="N409" s="249"/>
      <c r="O409" s="249"/>
      <c r="P409" s="249"/>
      <c r="Q409" s="249"/>
      <c r="R409" s="249"/>
      <c r="S409" s="249"/>
      <c r="T409" s="250"/>
      <c r="U409" s="15"/>
      <c r="V409" s="15"/>
      <c r="W409" s="15"/>
      <c r="X409" s="15"/>
      <c r="Y409" s="15"/>
      <c r="Z409" s="15"/>
      <c r="AA409" s="15"/>
      <c r="AB409" s="15"/>
      <c r="AC409" s="15"/>
      <c r="AD409" s="15"/>
      <c r="AE409" s="15"/>
      <c r="AT409" s="251" t="s">
        <v>149</v>
      </c>
      <c r="AU409" s="251" t="s">
        <v>86</v>
      </c>
      <c r="AV409" s="15" t="s">
        <v>147</v>
      </c>
      <c r="AW409" s="15" t="s">
        <v>37</v>
      </c>
      <c r="AX409" s="15" t="s">
        <v>84</v>
      </c>
      <c r="AY409" s="251" t="s">
        <v>140</v>
      </c>
    </row>
    <row r="410" s="2" customFormat="1" ht="16.5" customHeight="1">
      <c r="A410" s="40"/>
      <c r="B410" s="41"/>
      <c r="C410" s="206" t="s">
        <v>580</v>
      </c>
      <c r="D410" s="206" t="s">
        <v>142</v>
      </c>
      <c r="E410" s="207" t="s">
        <v>585</v>
      </c>
      <c r="F410" s="208" t="s">
        <v>586</v>
      </c>
      <c r="G410" s="209" t="s">
        <v>574</v>
      </c>
      <c r="H410" s="210">
        <v>2</v>
      </c>
      <c r="I410" s="211"/>
      <c r="J410" s="212">
        <f>ROUND(I410*H410,2)</f>
        <v>0</v>
      </c>
      <c r="K410" s="208" t="s">
        <v>146</v>
      </c>
      <c r="L410" s="46"/>
      <c r="M410" s="213" t="s">
        <v>31</v>
      </c>
      <c r="N410" s="214" t="s">
        <v>47</v>
      </c>
      <c r="O410" s="86"/>
      <c r="P410" s="215">
        <f>O410*H410</f>
        <v>0</v>
      </c>
      <c r="Q410" s="215">
        <v>0.00069999999999999999</v>
      </c>
      <c r="R410" s="215">
        <f>Q410*H410</f>
        <v>0.0014</v>
      </c>
      <c r="S410" s="215">
        <v>0</v>
      </c>
      <c r="T410" s="216">
        <f>S410*H410</f>
        <v>0</v>
      </c>
      <c r="U410" s="40"/>
      <c r="V410" s="40"/>
      <c r="W410" s="40"/>
      <c r="X410" s="40"/>
      <c r="Y410" s="40"/>
      <c r="Z410" s="40"/>
      <c r="AA410" s="40"/>
      <c r="AB410" s="40"/>
      <c r="AC410" s="40"/>
      <c r="AD410" s="40"/>
      <c r="AE410" s="40"/>
      <c r="AR410" s="217" t="s">
        <v>147</v>
      </c>
      <c r="AT410" s="217" t="s">
        <v>142</v>
      </c>
      <c r="AU410" s="217" t="s">
        <v>86</v>
      </c>
      <c r="AY410" s="19" t="s">
        <v>140</v>
      </c>
      <c r="BE410" s="218">
        <f>IF(N410="základní",J410,0)</f>
        <v>0</v>
      </c>
      <c r="BF410" s="218">
        <f>IF(N410="snížená",J410,0)</f>
        <v>0</v>
      </c>
      <c r="BG410" s="218">
        <f>IF(N410="zákl. přenesená",J410,0)</f>
        <v>0</v>
      </c>
      <c r="BH410" s="218">
        <f>IF(N410="sníž. přenesená",J410,0)</f>
        <v>0</v>
      </c>
      <c r="BI410" s="218">
        <f>IF(N410="nulová",J410,0)</f>
        <v>0</v>
      </c>
      <c r="BJ410" s="19" t="s">
        <v>84</v>
      </c>
      <c r="BK410" s="218">
        <f>ROUND(I410*H410,2)</f>
        <v>0</v>
      </c>
      <c r="BL410" s="19" t="s">
        <v>147</v>
      </c>
      <c r="BM410" s="217" t="s">
        <v>965</v>
      </c>
    </row>
    <row r="411" s="2" customFormat="1" ht="16.5" customHeight="1">
      <c r="A411" s="40"/>
      <c r="B411" s="41"/>
      <c r="C411" s="263" t="s">
        <v>584</v>
      </c>
      <c r="D411" s="263" t="s">
        <v>331</v>
      </c>
      <c r="E411" s="264" t="s">
        <v>589</v>
      </c>
      <c r="F411" s="265" t="s">
        <v>590</v>
      </c>
      <c r="G411" s="266" t="s">
        <v>574</v>
      </c>
      <c r="H411" s="267">
        <v>2</v>
      </c>
      <c r="I411" s="268"/>
      <c r="J411" s="269">
        <f>ROUND(I411*H411,2)</f>
        <v>0</v>
      </c>
      <c r="K411" s="265" t="s">
        <v>146</v>
      </c>
      <c r="L411" s="270"/>
      <c r="M411" s="271" t="s">
        <v>31</v>
      </c>
      <c r="N411" s="272" t="s">
        <v>47</v>
      </c>
      <c r="O411" s="86"/>
      <c r="P411" s="215">
        <f>O411*H411</f>
        <v>0</v>
      </c>
      <c r="Q411" s="215">
        <v>0.00010000000000000001</v>
      </c>
      <c r="R411" s="215">
        <f>Q411*H411</f>
        <v>0.00020000000000000001</v>
      </c>
      <c r="S411" s="215">
        <v>0</v>
      </c>
      <c r="T411" s="216">
        <f>S411*H411</f>
        <v>0</v>
      </c>
      <c r="U411" s="40"/>
      <c r="V411" s="40"/>
      <c r="W411" s="40"/>
      <c r="X411" s="40"/>
      <c r="Y411" s="40"/>
      <c r="Z411" s="40"/>
      <c r="AA411" s="40"/>
      <c r="AB411" s="40"/>
      <c r="AC411" s="40"/>
      <c r="AD411" s="40"/>
      <c r="AE411" s="40"/>
      <c r="AR411" s="217" t="s">
        <v>297</v>
      </c>
      <c r="AT411" s="217" t="s">
        <v>331</v>
      </c>
      <c r="AU411" s="217" t="s">
        <v>86</v>
      </c>
      <c r="AY411" s="19" t="s">
        <v>140</v>
      </c>
      <c r="BE411" s="218">
        <f>IF(N411="základní",J411,0)</f>
        <v>0</v>
      </c>
      <c r="BF411" s="218">
        <f>IF(N411="snížená",J411,0)</f>
        <v>0</v>
      </c>
      <c r="BG411" s="218">
        <f>IF(N411="zákl. přenesená",J411,0)</f>
        <v>0</v>
      </c>
      <c r="BH411" s="218">
        <f>IF(N411="sníž. přenesená",J411,0)</f>
        <v>0</v>
      </c>
      <c r="BI411" s="218">
        <f>IF(N411="nulová",J411,0)</f>
        <v>0</v>
      </c>
      <c r="BJ411" s="19" t="s">
        <v>84</v>
      </c>
      <c r="BK411" s="218">
        <f>ROUND(I411*H411,2)</f>
        <v>0</v>
      </c>
      <c r="BL411" s="19" t="s">
        <v>147</v>
      </c>
      <c r="BM411" s="217" t="s">
        <v>966</v>
      </c>
    </row>
    <row r="412" s="2" customFormat="1" ht="16.5" customHeight="1">
      <c r="A412" s="40"/>
      <c r="B412" s="41"/>
      <c r="C412" s="263" t="s">
        <v>588</v>
      </c>
      <c r="D412" s="263" t="s">
        <v>331</v>
      </c>
      <c r="E412" s="264" t="s">
        <v>593</v>
      </c>
      <c r="F412" s="265" t="s">
        <v>594</v>
      </c>
      <c r="G412" s="266" t="s">
        <v>574</v>
      </c>
      <c r="H412" s="267">
        <v>4</v>
      </c>
      <c r="I412" s="268"/>
      <c r="J412" s="269">
        <f>ROUND(I412*H412,2)</f>
        <v>0</v>
      </c>
      <c r="K412" s="265" t="s">
        <v>146</v>
      </c>
      <c r="L412" s="270"/>
      <c r="M412" s="271" t="s">
        <v>31</v>
      </c>
      <c r="N412" s="272" t="s">
        <v>47</v>
      </c>
      <c r="O412" s="86"/>
      <c r="P412" s="215">
        <f>O412*H412</f>
        <v>0</v>
      </c>
      <c r="Q412" s="215">
        <v>0.00035</v>
      </c>
      <c r="R412" s="215">
        <f>Q412*H412</f>
        <v>0.0014</v>
      </c>
      <c r="S412" s="215">
        <v>0</v>
      </c>
      <c r="T412" s="216">
        <f>S412*H412</f>
        <v>0</v>
      </c>
      <c r="U412" s="40"/>
      <c r="V412" s="40"/>
      <c r="W412" s="40"/>
      <c r="X412" s="40"/>
      <c r="Y412" s="40"/>
      <c r="Z412" s="40"/>
      <c r="AA412" s="40"/>
      <c r="AB412" s="40"/>
      <c r="AC412" s="40"/>
      <c r="AD412" s="40"/>
      <c r="AE412" s="40"/>
      <c r="AR412" s="217" t="s">
        <v>297</v>
      </c>
      <c r="AT412" s="217" t="s">
        <v>331</v>
      </c>
      <c r="AU412" s="217" t="s">
        <v>86</v>
      </c>
      <c r="AY412" s="19" t="s">
        <v>140</v>
      </c>
      <c r="BE412" s="218">
        <f>IF(N412="základní",J412,0)</f>
        <v>0</v>
      </c>
      <c r="BF412" s="218">
        <f>IF(N412="snížená",J412,0)</f>
        <v>0</v>
      </c>
      <c r="BG412" s="218">
        <f>IF(N412="zákl. přenesená",J412,0)</f>
        <v>0</v>
      </c>
      <c r="BH412" s="218">
        <f>IF(N412="sníž. přenesená",J412,0)</f>
        <v>0</v>
      </c>
      <c r="BI412" s="218">
        <f>IF(N412="nulová",J412,0)</f>
        <v>0</v>
      </c>
      <c r="BJ412" s="19" t="s">
        <v>84</v>
      </c>
      <c r="BK412" s="218">
        <f>ROUND(I412*H412,2)</f>
        <v>0</v>
      </c>
      <c r="BL412" s="19" t="s">
        <v>147</v>
      </c>
      <c r="BM412" s="217" t="s">
        <v>967</v>
      </c>
    </row>
    <row r="413" s="2" customFormat="1" ht="16.5" customHeight="1">
      <c r="A413" s="40"/>
      <c r="B413" s="41"/>
      <c r="C413" s="263" t="s">
        <v>592</v>
      </c>
      <c r="D413" s="263" t="s">
        <v>331</v>
      </c>
      <c r="E413" s="264" t="s">
        <v>597</v>
      </c>
      <c r="F413" s="265" t="s">
        <v>598</v>
      </c>
      <c r="G413" s="266" t="s">
        <v>574</v>
      </c>
      <c r="H413" s="267">
        <v>2</v>
      </c>
      <c r="I413" s="268"/>
      <c r="J413" s="269">
        <f>ROUND(I413*H413,2)</f>
        <v>0</v>
      </c>
      <c r="K413" s="265" t="s">
        <v>146</v>
      </c>
      <c r="L413" s="270"/>
      <c r="M413" s="271" t="s">
        <v>31</v>
      </c>
      <c r="N413" s="272" t="s">
        <v>47</v>
      </c>
      <c r="O413" s="86"/>
      <c r="P413" s="215">
        <f>O413*H413</f>
        <v>0</v>
      </c>
      <c r="Q413" s="215">
        <v>0.0016999999999999999</v>
      </c>
      <c r="R413" s="215">
        <f>Q413*H413</f>
        <v>0.0033999999999999998</v>
      </c>
      <c r="S413" s="215">
        <v>0</v>
      </c>
      <c r="T413" s="216">
        <f>S413*H413</f>
        <v>0</v>
      </c>
      <c r="U413" s="40"/>
      <c r="V413" s="40"/>
      <c r="W413" s="40"/>
      <c r="X413" s="40"/>
      <c r="Y413" s="40"/>
      <c r="Z413" s="40"/>
      <c r="AA413" s="40"/>
      <c r="AB413" s="40"/>
      <c r="AC413" s="40"/>
      <c r="AD413" s="40"/>
      <c r="AE413" s="40"/>
      <c r="AR413" s="217" t="s">
        <v>297</v>
      </c>
      <c r="AT413" s="217" t="s">
        <v>331</v>
      </c>
      <c r="AU413" s="217" t="s">
        <v>86</v>
      </c>
      <c r="AY413" s="19" t="s">
        <v>140</v>
      </c>
      <c r="BE413" s="218">
        <f>IF(N413="základní",J413,0)</f>
        <v>0</v>
      </c>
      <c r="BF413" s="218">
        <f>IF(N413="snížená",J413,0)</f>
        <v>0</v>
      </c>
      <c r="BG413" s="218">
        <f>IF(N413="zákl. přenesená",J413,0)</f>
        <v>0</v>
      </c>
      <c r="BH413" s="218">
        <f>IF(N413="sníž. přenesená",J413,0)</f>
        <v>0</v>
      </c>
      <c r="BI413" s="218">
        <f>IF(N413="nulová",J413,0)</f>
        <v>0</v>
      </c>
      <c r="BJ413" s="19" t="s">
        <v>84</v>
      </c>
      <c r="BK413" s="218">
        <f>ROUND(I413*H413,2)</f>
        <v>0</v>
      </c>
      <c r="BL413" s="19" t="s">
        <v>147</v>
      </c>
      <c r="BM413" s="217" t="s">
        <v>968</v>
      </c>
    </row>
    <row r="414" s="14" customFormat="1">
      <c r="A414" s="14"/>
      <c r="B414" s="230"/>
      <c r="C414" s="231"/>
      <c r="D414" s="221" t="s">
        <v>149</v>
      </c>
      <c r="E414" s="232" t="s">
        <v>31</v>
      </c>
      <c r="F414" s="233" t="s">
        <v>600</v>
      </c>
      <c r="G414" s="231"/>
      <c r="H414" s="234">
        <v>2</v>
      </c>
      <c r="I414" s="235"/>
      <c r="J414" s="231"/>
      <c r="K414" s="231"/>
      <c r="L414" s="236"/>
      <c r="M414" s="237"/>
      <c r="N414" s="238"/>
      <c r="O414" s="238"/>
      <c r="P414" s="238"/>
      <c r="Q414" s="238"/>
      <c r="R414" s="238"/>
      <c r="S414" s="238"/>
      <c r="T414" s="239"/>
      <c r="U414" s="14"/>
      <c r="V414" s="14"/>
      <c r="W414" s="14"/>
      <c r="X414" s="14"/>
      <c r="Y414" s="14"/>
      <c r="Z414" s="14"/>
      <c r="AA414" s="14"/>
      <c r="AB414" s="14"/>
      <c r="AC414" s="14"/>
      <c r="AD414" s="14"/>
      <c r="AE414" s="14"/>
      <c r="AT414" s="240" t="s">
        <v>149</v>
      </c>
      <c r="AU414" s="240" t="s">
        <v>86</v>
      </c>
      <c r="AV414" s="14" t="s">
        <v>86</v>
      </c>
      <c r="AW414" s="14" t="s">
        <v>37</v>
      </c>
      <c r="AX414" s="14" t="s">
        <v>84</v>
      </c>
      <c r="AY414" s="240" t="s">
        <v>140</v>
      </c>
    </row>
    <row r="415" s="2" customFormat="1" ht="16.5" customHeight="1">
      <c r="A415" s="40"/>
      <c r="B415" s="41"/>
      <c r="C415" s="206" t="s">
        <v>596</v>
      </c>
      <c r="D415" s="206" t="s">
        <v>142</v>
      </c>
      <c r="E415" s="207" t="s">
        <v>572</v>
      </c>
      <c r="F415" s="208" t="s">
        <v>573</v>
      </c>
      <c r="G415" s="209" t="s">
        <v>574</v>
      </c>
      <c r="H415" s="210">
        <v>2</v>
      </c>
      <c r="I415" s="211"/>
      <c r="J415" s="212">
        <f>ROUND(I415*H415,2)</f>
        <v>0</v>
      </c>
      <c r="K415" s="208" t="s">
        <v>146</v>
      </c>
      <c r="L415" s="46"/>
      <c r="M415" s="213" t="s">
        <v>31</v>
      </c>
      <c r="N415" s="214" t="s">
        <v>47</v>
      </c>
      <c r="O415" s="86"/>
      <c r="P415" s="215">
        <f>O415*H415</f>
        <v>0</v>
      </c>
      <c r="Q415" s="215">
        <v>0.11241</v>
      </c>
      <c r="R415" s="215">
        <f>Q415*H415</f>
        <v>0.22481999999999999</v>
      </c>
      <c r="S415" s="215">
        <v>0</v>
      </c>
      <c r="T415" s="216">
        <f>S415*H415</f>
        <v>0</v>
      </c>
      <c r="U415" s="40"/>
      <c r="V415" s="40"/>
      <c r="W415" s="40"/>
      <c r="X415" s="40"/>
      <c r="Y415" s="40"/>
      <c r="Z415" s="40"/>
      <c r="AA415" s="40"/>
      <c r="AB415" s="40"/>
      <c r="AC415" s="40"/>
      <c r="AD415" s="40"/>
      <c r="AE415" s="40"/>
      <c r="AR415" s="217" t="s">
        <v>147</v>
      </c>
      <c r="AT415" s="217" t="s">
        <v>142</v>
      </c>
      <c r="AU415" s="217" t="s">
        <v>86</v>
      </c>
      <c r="AY415" s="19" t="s">
        <v>140</v>
      </c>
      <c r="BE415" s="218">
        <f>IF(N415="základní",J415,0)</f>
        <v>0</v>
      </c>
      <c r="BF415" s="218">
        <f>IF(N415="snížená",J415,0)</f>
        <v>0</v>
      </c>
      <c r="BG415" s="218">
        <f>IF(N415="zákl. přenesená",J415,0)</f>
        <v>0</v>
      </c>
      <c r="BH415" s="218">
        <f>IF(N415="sníž. přenesená",J415,0)</f>
        <v>0</v>
      </c>
      <c r="BI415" s="218">
        <f>IF(N415="nulová",J415,0)</f>
        <v>0</v>
      </c>
      <c r="BJ415" s="19" t="s">
        <v>84</v>
      </c>
      <c r="BK415" s="218">
        <f>ROUND(I415*H415,2)</f>
        <v>0</v>
      </c>
      <c r="BL415" s="19" t="s">
        <v>147</v>
      </c>
      <c r="BM415" s="217" t="s">
        <v>969</v>
      </c>
    </row>
    <row r="416" s="2" customFormat="1" ht="16.5" customHeight="1">
      <c r="A416" s="40"/>
      <c r="B416" s="41"/>
      <c r="C416" s="263" t="s">
        <v>601</v>
      </c>
      <c r="D416" s="263" t="s">
        <v>331</v>
      </c>
      <c r="E416" s="264" t="s">
        <v>577</v>
      </c>
      <c r="F416" s="265" t="s">
        <v>578</v>
      </c>
      <c r="G416" s="266" t="s">
        <v>574</v>
      </c>
      <c r="H416" s="267">
        <v>2</v>
      </c>
      <c r="I416" s="268"/>
      <c r="J416" s="269">
        <f>ROUND(I416*H416,2)</f>
        <v>0</v>
      </c>
      <c r="K416" s="265" t="s">
        <v>146</v>
      </c>
      <c r="L416" s="270"/>
      <c r="M416" s="271" t="s">
        <v>31</v>
      </c>
      <c r="N416" s="272" t="s">
        <v>47</v>
      </c>
      <c r="O416" s="86"/>
      <c r="P416" s="215">
        <f>O416*H416</f>
        <v>0</v>
      </c>
      <c r="Q416" s="215">
        <v>0.0061000000000000004</v>
      </c>
      <c r="R416" s="215">
        <f>Q416*H416</f>
        <v>0.012200000000000001</v>
      </c>
      <c r="S416" s="215">
        <v>0</v>
      </c>
      <c r="T416" s="216">
        <f>S416*H416</f>
        <v>0</v>
      </c>
      <c r="U416" s="40"/>
      <c r="V416" s="40"/>
      <c r="W416" s="40"/>
      <c r="X416" s="40"/>
      <c r="Y416" s="40"/>
      <c r="Z416" s="40"/>
      <c r="AA416" s="40"/>
      <c r="AB416" s="40"/>
      <c r="AC416" s="40"/>
      <c r="AD416" s="40"/>
      <c r="AE416" s="40"/>
      <c r="AR416" s="217" t="s">
        <v>297</v>
      </c>
      <c r="AT416" s="217" t="s">
        <v>331</v>
      </c>
      <c r="AU416" s="217" t="s">
        <v>86</v>
      </c>
      <c r="AY416" s="19" t="s">
        <v>140</v>
      </c>
      <c r="BE416" s="218">
        <f>IF(N416="základní",J416,0)</f>
        <v>0</v>
      </c>
      <c r="BF416" s="218">
        <f>IF(N416="snížená",J416,0)</f>
        <v>0</v>
      </c>
      <c r="BG416" s="218">
        <f>IF(N416="zákl. přenesená",J416,0)</f>
        <v>0</v>
      </c>
      <c r="BH416" s="218">
        <f>IF(N416="sníž. přenesená",J416,0)</f>
        <v>0</v>
      </c>
      <c r="BI416" s="218">
        <f>IF(N416="nulová",J416,0)</f>
        <v>0</v>
      </c>
      <c r="BJ416" s="19" t="s">
        <v>84</v>
      </c>
      <c r="BK416" s="218">
        <f>ROUND(I416*H416,2)</f>
        <v>0</v>
      </c>
      <c r="BL416" s="19" t="s">
        <v>147</v>
      </c>
      <c r="BM416" s="217" t="s">
        <v>970</v>
      </c>
    </row>
    <row r="417" s="2" customFormat="1" ht="16.5" customHeight="1">
      <c r="A417" s="40"/>
      <c r="B417" s="41"/>
      <c r="C417" s="263" t="s">
        <v>607</v>
      </c>
      <c r="D417" s="263" t="s">
        <v>331</v>
      </c>
      <c r="E417" s="264" t="s">
        <v>581</v>
      </c>
      <c r="F417" s="265" t="s">
        <v>582</v>
      </c>
      <c r="G417" s="266" t="s">
        <v>574</v>
      </c>
      <c r="H417" s="267">
        <v>2</v>
      </c>
      <c r="I417" s="268"/>
      <c r="J417" s="269">
        <f>ROUND(I417*H417,2)</f>
        <v>0</v>
      </c>
      <c r="K417" s="265" t="s">
        <v>146</v>
      </c>
      <c r="L417" s="270"/>
      <c r="M417" s="271" t="s">
        <v>31</v>
      </c>
      <c r="N417" s="272" t="s">
        <v>47</v>
      </c>
      <c r="O417" s="86"/>
      <c r="P417" s="215">
        <f>O417*H417</f>
        <v>0</v>
      </c>
      <c r="Q417" s="215">
        <v>0.0030000000000000001</v>
      </c>
      <c r="R417" s="215">
        <f>Q417*H417</f>
        <v>0.0060000000000000001</v>
      </c>
      <c r="S417" s="215">
        <v>0</v>
      </c>
      <c r="T417" s="216">
        <f>S417*H417</f>
        <v>0</v>
      </c>
      <c r="U417" s="40"/>
      <c r="V417" s="40"/>
      <c r="W417" s="40"/>
      <c r="X417" s="40"/>
      <c r="Y417" s="40"/>
      <c r="Z417" s="40"/>
      <c r="AA417" s="40"/>
      <c r="AB417" s="40"/>
      <c r="AC417" s="40"/>
      <c r="AD417" s="40"/>
      <c r="AE417" s="40"/>
      <c r="AR417" s="217" t="s">
        <v>297</v>
      </c>
      <c r="AT417" s="217" t="s">
        <v>331</v>
      </c>
      <c r="AU417" s="217" t="s">
        <v>86</v>
      </c>
      <c r="AY417" s="19" t="s">
        <v>140</v>
      </c>
      <c r="BE417" s="218">
        <f>IF(N417="základní",J417,0)</f>
        <v>0</v>
      </c>
      <c r="BF417" s="218">
        <f>IF(N417="snížená",J417,0)</f>
        <v>0</v>
      </c>
      <c r="BG417" s="218">
        <f>IF(N417="zákl. přenesená",J417,0)</f>
        <v>0</v>
      </c>
      <c r="BH417" s="218">
        <f>IF(N417="sníž. přenesená",J417,0)</f>
        <v>0</v>
      </c>
      <c r="BI417" s="218">
        <f>IF(N417="nulová",J417,0)</f>
        <v>0</v>
      </c>
      <c r="BJ417" s="19" t="s">
        <v>84</v>
      </c>
      <c r="BK417" s="218">
        <f>ROUND(I417*H417,2)</f>
        <v>0</v>
      </c>
      <c r="BL417" s="19" t="s">
        <v>147</v>
      </c>
      <c r="BM417" s="217" t="s">
        <v>971</v>
      </c>
    </row>
    <row r="418" s="2" customFormat="1" ht="16.5" customHeight="1">
      <c r="A418" s="40"/>
      <c r="B418" s="41"/>
      <c r="C418" s="206" t="s">
        <v>613</v>
      </c>
      <c r="D418" s="206" t="s">
        <v>142</v>
      </c>
      <c r="E418" s="207" t="s">
        <v>602</v>
      </c>
      <c r="F418" s="208" t="s">
        <v>603</v>
      </c>
      <c r="G418" s="209" t="s">
        <v>564</v>
      </c>
      <c r="H418" s="210">
        <v>28</v>
      </c>
      <c r="I418" s="211"/>
      <c r="J418" s="212">
        <f>ROUND(I418*H418,2)</f>
        <v>0</v>
      </c>
      <c r="K418" s="208" t="s">
        <v>146</v>
      </c>
      <c r="L418" s="46"/>
      <c r="M418" s="213" t="s">
        <v>31</v>
      </c>
      <c r="N418" s="214" t="s">
        <v>47</v>
      </c>
      <c r="O418" s="86"/>
      <c r="P418" s="215">
        <f>O418*H418</f>
        <v>0</v>
      </c>
      <c r="Q418" s="215">
        <v>0</v>
      </c>
      <c r="R418" s="215">
        <f>Q418*H418</f>
        <v>0</v>
      </c>
      <c r="S418" s="215">
        <v>0</v>
      </c>
      <c r="T418" s="216">
        <f>S418*H418</f>
        <v>0</v>
      </c>
      <c r="U418" s="40"/>
      <c r="V418" s="40"/>
      <c r="W418" s="40"/>
      <c r="X418" s="40"/>
      <c r="Y418" s="40"/>
      <c r="Z418" s="40"/>
      <c r="AA418" s="40"/>
      <c r="AB418" s="40"/>
      <c r="AC418" s="40"/>
      <c r="AD418" s="40"/>
      <c r="AE418" s="40"/>
      <c r="AR418" s="217" t="s">
        <v>147</v>
      </c>
      <c r="AT418" s="217" t="s">
        <v>142</v>
      </c>
      <c r="AU418" s="217" t="s">
        <v>86</v>
      </c>
      <c r="AY418" s="19" t="s">
        <v>140</v>
      </c>
      <c r="BE418" s="218">
        <f>IF(N418="základní",J418,0)</f>
        <v>0</v>
      </c>
      <c r="BF418" s="218">
        <f>IF(N418="snížená",J418,0)</f>
        <v>0</v>
      </c>
      <c r="BG418" s="218">
        <f>IF(N418="zákl. přenesená",J418,0)</f>
        <v>0</v>
      </c>
      <c r="BH418" s="218">
        <f>IF(N418="sníž. přenesená",J418,0)</f>
        <v>0</v>
      </c>
      <c r="BI418" s="218">
        <f>IF(N418="nulová",J418,0)</f>
        <v>0</v>
      </c>
      <c r="BJ418" s="19" t="s">
        <v>84</v>
      </c>
      <c r="BK418" s="218">
        <f>ROUND(I418*H418,2)</f>
        <v>0</v>
      </c>
      <c r="BL418" s="19" t="s">
        <v>147</v>
      </c>
      <c r="BM418" s="217" t="s">
        <v>972</v>
      </c>
    </row>
    <row r="419" s="14" customFormat="1">
      <c r="A419" s="14"/>
      <c r="B419" s="230"/>
      <c r="C419" s="231"/>
      <c r="D419" s="221" t="s">
        <v>149</v>
      </c>
      <c r="E419" s="232" t="s">
        <v>31</v>
      </c>
      <c r="F419" s="233" t="s">
        <v>973</v>
      </c>
      <c r="G419" s="231"/>
      <c r="H419" s="234">
        <v>25.5</v>
      </c>
      <c r="I419" s="235"/>
      <c r="J419" s="231"/>
      <c r="K419" s="231"/>
      <c r="L419" s="236"/>
      <c r="M419" s="237"/>
      <c r="N419" s="238"/>
      <c r="O419" s="238"/>
      <c r="P419" s="238"/>
      <c r="Q419" s="238"/>
      <c r="R419" s="238"/>
      <c r="S419" s="238"/>
      <c r="T419" s="239"/>
      <c r="U419" s="14"/>
      <c r="V419" s="14"/>
      <c r="W419" s="14"/>
      <c r="X419" s="14"/>
      <c r="Y419" s="14"/>
      <c r="Z419" s="14"/>
      <c r="AA419" s="14"/>
      <c r="AB419" s="14"/>
      <c r="AC419" s="14"/>
      <c r="AD419" s="14"/>
      <c r="AE419" s="14"/>
      <c r="AT419" s="240" t="s">
        <v>149</v>
      </c>
      <c r="AU419" s="240" t="s">
        <v>86</v>
      </c>
      <c r="AV419" s="14" t="s">
        <v>86</v>
      </c>
      <c r="AW419" s="14" t="s">
        <v>37</v>
      </c>
      <c r="AX419" s="14" t="s">
        <v>76</v>
      </c>
      <c r="AY419" s="240" t="s">
        <v>140</v>
      </c>
    </row>
    <row r="420" s="14" customFormat="1">
      <c r="A420" s="14"/>
      <c r="B420" s="230"/>
      <c r="C420" s="231"/>
      <c r="D420" s="221" t="s">
        <v>149</v>
      </c>
      <c r="E420" s="232" t="s">
        <v>31</v>
      </c>
      <c r="F420" s="233" t="s">
        <v>974</v>
      </c>
      <c r="G420" s="231"/>
      <c r="H420" s="234">
        <v>2.5</v>
      </c>
      <c r="I420" s="235"/>
      <c r="J420" s="231"/>
      <c r="K420" s="231"/>
      <c r="L420" s="236"/>
      <c r="M420" s="237"/>
      <c r="N420" s="238"/>
      <c r="O420" s="238"/>
      <c r="P420" s="238"/>
      <c r="Q420" s="238"/>
      <c r="R420" s="238"/>
      <c r="S420" s="238"/>
      <c r="T420" s="239"/>
      <c r="U420" s="14"/>
      <c r="V420" s="14"/>
      <c r="W420" s="14"/>
      <c r="X420" s="14"/>
      <c r="Y420" s="14"/>
      <c r="Z420" s="14"/>
      <c r="AA420" s="14"/>
      <c r="AB420" s="14"/>
      <c r="AC420" s="14"/>
      <c r="AD420" s="14"/>
      <c r="AE420" s="14"/>
      <c r="AT420" s="240" t="s">
        <v>149</v>
      </c>
      <c r="AU420" s="240" t="s">
        <v>86</v>
      </c>
      <c r="AV420" s="14" t="s">
        <v>86</v>
      </c>
      <c r="AW420" s="14" t="s">
        <v>37</v>
      </c>
      <c r="AX420" s="14" t="s">
        <v>76</v>
      </c>
      <c r="AY420" s="240" t="s">
        <v>140</v>
      </c>
    </row>
    <row r="421" s="15" customFormat="1">
      <c r="A421" s="15"/>
      <c r="B421" s="241"/>
      <c r="C421" s="242"/>
      <c r="D421" s="221" t="s">
        <v>149</v>
      </c>
      <c r="E421" s="243" t="s">
        <v>31</v>
      </c>
      <c r="F421" s="244" t="s">
        <v>204</v>
      </c>
      <c r="G421" s="242"/>
      <c r="H421" s="245">
        <v>28</v>
      </c>
      <c r="I421" s="246"/>
      <c r="J421" s="242"/>
      <c r="K421" s="242"/>
      <c r="L421" s="247"/>
      <c r="M421" s="248"/>
      <c r="N421" s="249"/>
      <c r="O421" s="249"/>
      <c r="P421" s="249"/>
      <c r="Q421" s="249"/>
      <c r="R421" s="249"/>
      <c r="S421" s="249"/>
      <c r="T421" s="250"/>
      <c r="U421" s="15"/>
      <c r="V421" s="15"/>
      <c r="W421" s="15"/>
      <c r="X421" s="15"/>
      <c r="Y421" s="15"/>
      <c r="Z421" s="15"/>
      <c r="AA421" s="15"/>
      <c r="AB421" s="15"/>
      <c r="AC421" s="15"/>
      <c r="AD421" s="15"/>
      <c r="AE421" s="15"/>
      <c r="AT421" s="251" t="s">
        <v>149</v>
      </c>
      <c r="AU421" s="251" t="s">
        <v>86</v>
      </c>
      <c r="AV421" s="15" t="s">
        <v>147</v>
      </c>
      <c r="AW421" s="15" t="s">
        <v>37</v>
      </c>
      <c r="AX421" s="15" t="s">
        <v>84</v>
      </c>
      <c r="AY421" s="251" t="s">
        <v>140</v>
      </c>
    </row>
    <row r="422" s="2" customFormat="1">
      <c r="A422" s="40"/>
      <c r="B422" s="41"/>
      <c r="C422" s="206" t="s">
        <v>617</v>
      </c>
      <c r="D422" s="206" t="s">
        <v>142</v>
      </c>
      <c r="E422" s="207" t="s">
        <v>614</v>
      </c>
      <c r="F422" s="208" t="s">
        <v>615</v>
      </c>
      <c r="G422" s="209" t="s">
        <v>564</v>
      </c>
      <c r="H422" s="210">
        <v>28</v>
      </c>
      <c r="I422" s="211"/>
      <c r="J422" s="212">
        <f>ROUND(I422*H422,2)</f>
        <v>0</v>
      </c>
      <c r="K422" s="208" t="s">
        <v>146</v>
      </c>
      <c r="L422" s="46"/>
      <c r="M422" s="213" t="s">
        <v>31</v>
      </c>
      <c r="N422" s="214" t="s">
        <v>47</v>
      </c>
      <c r="O422" s="86"/>
      <c r="P422" s="215">
        <f>O422*H422</f>
        <v>0</v>
      </c>
      <c r="Q422" s="215">
        <v>0.00017000000000000001</v>
      </c>
      <c r="R422" s="215">
        <f>Q422*H422</f>
        <v>0.0047600000000000003</v>
      </c>
      <c r="S422" s="215">
        <v>0</v>
      </c>
      <c r="T422" s="216">
        <f>S422*H422</f>
        <v>0</v>
      </c>
      <c r="U422" s="40"/>
      <c r="V422" s="40"/>
      <c r="W422" s="40"/>
      <c r="X422" s="40"/>
      <c r="Y422" s="40"/>
      <c r="Z422" s="40"/>
      <c r="AA422" s="40"/>
      <c r="AB422" s="40"/>
      <c r="AC422" s="40"/>
      <c r="AD422" s="40"/>
      <c r="AE422" s="40"/>
      <c r="AR422" s="217" t="s">
        <v>147</v>
      </c>
      <c r="AT422" s="217" t="s">
        <v>142</v>
      </c>
      <c r="AU422" s="217" t="s">
        <v>86</v>
      </c>
      <c r="AY422" s="19" t="s">
        <v>140</v>
      </c>
      <c r="BE422" s="218">
        <f>IF(N422="základní",J422,0)</f>
        <v>0</v>
      </c>
      <c r="BF422" s="218">
        <f>IF(N422="snížená",J422,0)</f>
        <v>0</v>
      </c>
      <c r="BG422" s="218">
        <f>IF(N422="zákl. přenesená",J422,0)</f>
        <v>0</v>
      </c>
      <c r="BH422" s="218">
        <f>IF(N422="sníž. přenesená",J422,0)</f>
        <v>0</v>
      </c>
      <c r="BI422" s="218">
        <f>IF(N422="nulová",J422,0)</f>
        <v>0</v>
      </c>
      <c r="BJ422" s="19" t="s">
        <v>84</v>
      </c>
      <c r="BK422" s="218">
        <f>ROUND(I422*H422,2)</f>
        <v>0</v>
      </c>
      <c r="BL422" s="19" t="s">
        <v>147</v>
      </c>
      <c r="BM422" s="217" t="s">
        <v>975</v>
      </c>
    </row>
    <row r="423" s="14" customFormat="1">
      <c r="A423" s="14"/>
      <c r="B423" s="230"/>
      <c r="C423" s="231"/>
      <c r="D423" s="221" t="s">
        <v>149</v>
      </c>
      <c r="E423" s="232" t="s">
        <v>31</v>
      </c>
      <c r="F423" s="233" t="s">
        <v>973</v>
      </c>
      <c r="G423" s="231"/>
      <c r="H423" s="234">
        <v>25.5</v>
      </c>
      <c r="I423" s="235"/>
      <c r="J423" s="231"/>
      <c r="K423" s="231"/>
      <c r="L423" s="236"/>
      <c r="M423" s="237"/>
      <c r="N423" s="238"/>
      <c r="O423" s="238"/>
      <c r="P423" s="238"/>
      <c r="Q423" s="238"/>
      <c r="R423" s="238"/>
      <c r="S423" s="238"/>
      <c r="T423" s="239"/>
      <c r="U423" s="14"/>
      <c r="V423" s="14"/>
      <c r="W423" s="14"/>
      <c r="X423" s="14"/>
      <c r="Y423" s="14"/>
      <c r="Z423" s="14"/>
      <c r="AA423" s="14"/>
      <c r="AB423" s="14"/>
      <c r="AC423" s="14"/>
      <c r="AD423" s="14"/>
      <c r="AE423" s="14"/>
      <c r="AT423" s="240" t="s">
        <v>149</v>
      </c>
      <c r="AU423" s="240" t="s">
        <v>86</v>
      </c>
      <c r="AV423" s="14" t="s">
        <v>86</v>
      </c>
      <c r="AW423" s="14" t="s">
        <v>37</v>
      </c>
      <c r="AX423" s="14" t="s">
        <v>76</v>
      </c>
      <c r="AY423" s="240" t="s">
        <v>140</v>
      </c>
    </row>
    <row r="424" s="14" customFormat="1">
      <c r="A424" s="14"/>
      <c r="B424" s="230"/>
      <c r="C424" s="231"/>
      <c r="D424" s="221" t="s">
        <v>149</v>
      </c>
      <c r="E424" s="232" t="s">
        <v>31</v>
      </c>
      <c r="F424" s="233" t="s">
        <v>974</v>
      </c>
      <c r="G424" s="231"/>
      <c r="H424" s="234">
        <v>2.5</v>
      </c>
      <c r="I424" s="235"/>
      <c r="J424" s="231"/>
      <c r="K424" s="231"/>
      <c r="L424" s="236"/>
      <c r="M424" s="237"/>
      <c r="N424" s="238"/>
      <c r="O424" s="238"/>
      <c r="P424" s="238"/>
      <c r="Q424" s="238"/>
      <c r="R424" s="238"/>
      <c r="S424" s="238"/>
      <c r="T424" s="239"/>
      <c r="U424" s="14"/>
      <c r="V424" s="14"/>
      <c r="W424" s="14"/>
      <c r="X424" s="14"/>
      <c r="Y424" s="14"/>
      <c r="Z424" s="14"/>
      <c r="AA424" s="14"/>
      <c r="AB424" s="14"/>
      <c r="AC424" s="14"/>
      <c r="AD424" s="14"/>
      <c r="AE424" s="14"/>
      <c r="AT424" s="240" t="s">
        <v>149</v>
      </c>
      <c r="AU424" s="240" t="s">
        <v>86</v>
      </c>
      <c r="AV424" s="14" t="s">
        <v>86</v>
      </c>
      <c r="AW424" s="14" t="s">
        <v>37</v>
      </c>
      <c r="AX424" s="14" t="s">
        <v>76</v>
      </c>
      <c r="AY424" s="240" t="s">
        <v>140</v>
      </c>
    </row>
    <row r="425" s="15" customFormat="1">
      <c r="A425" s="15"/>
      <c r="B425" s="241"/>
      <c r="C425" s="242"/>
      <c r="D425" s="221" t="s">
        <v>149</v>
      </c>
      <c r="E425" s="243" t="s">
        <v>31</v>
      </c>
      <c r="F425" s="244" t="s">
        <v>204</v>
      </c>
      <c r="G425" s="242"/>
      <c r="H425" s="245">
        <v>28</v>
      </c>
      <c r="I425" s="246"/>
      <c r="J425" s="242"/>
      <c r="K425" s="242"/>
      <c r="L425" s="247"/>
      <c r="M425" s="248"/>
      <c r="N425" s="249"/>
      <c r="O425" s="249"/>
      <c r="P425" s="249"/>
      <c r="Q425" s="249"/>
      <c r="R425" s="249"/>
      <c r="S425" s="249"/>
      <c r="T425" s="250"/>
      <c r="U425" s="15"/>
      <c r="V425" s="15"/>
      <c r="W425" s="15"/>
      <c r="X425" s="15"/>
      <c r="Y425" s="15"/>
      <c r="Z425" s="15"/>
      <c r="AA425" s="15"/>
      <c r="AB425" s="15"/>
      <c r="AC425" s="15"/>
      <c r="AD425" s="15"/>
      <c r="AE425" s="15"/>
      <c r="AT425" s="251" t="s">
        <v>149</v>
      </c>
      <c r="AU425" s="251" t="s">
        <v>86</v>
      </c>
      <c r="AV425" s="15" t="s">
        <v>147</v>
      </c>
      <c r="AW425" s="15" t="s">
        <v>37</v>
      </c>
      <c r="AX425" s="15" t="s">
        <v>84</v>
      </c>
      <c r="AY425" s="251" t="s">
        <v>140</v>
      </c>
    </row>
    <row r="426" s="2" customFormat="1" ht="21.75" customHeight="1">
      <c r="A426" s="40"/>
      <c r="B426" s="41"/>
      <c r="C426" s="206" t="s">
        <v>623</v>
      </c>
      <c r="D426" s="206" t="s">
        <v>142</v>
      </c>
      <c r="E426" s="207" t="s">
        <v>618</v>
      </c>
      <c r="F426" s="208" t="s">
        <v>619</v>
      </c>
      <c r="G426" s="209" t="s">
        <v>574</v>
      </c>
      <c r="H426" s="210">
        <v>2</v>
      </c>
      <c r="I426" s="211"/>
      <c r="J426" s="212">
        <f>ROUND(I426*H426,2)</f>
        <v>0</v>
      </c>
      <c r="K426" s="208" t="s">
        <v>146</v>
      </c>
      <c r="L426" s="46"/>
      <c r="M426" s="213" t="s">
        <v>31</v>
      </c>
      <c r="N426" s="214" t="s">
        <v>47</v>
      </c>
      <c r="O426" s="86"/>
      <c r="P426" s="215">
        <f>O426*H426</f>
        <v>0</v>
      </c>
      <c r="Q426" s="215">
        <v>7.0056599999999998</v>
      </c>
      <c r="R426" s="215">
        <f>Q426*H426</f>
        <v>14.01132</v>
      </c>
      <c r="S426" s="215">
        <v>0</v>
      </c>
      <c r="T426" s="216">
        <f>S426*H426</f>
        <v>0</v>
      </c>
      <c r="U426" s="40"/>
      <c r="V426" s="40"/>
      <c r="W426" s="40"/>
      <c r="X426" s="40"/>
      <c r="Y426" s="40"/>
      <c r="Z426" s="40"/>
      <c r="AA426" s="40"/>
      <c r="AB426" s="40"/>
      <c r="AC426" s="40"/>
      <c r="AD426" s="40"/>
      <c r="AE426" s="40"/>
      <c r="AR426" s="217" t="s">
        <v>147</v>
      </c>
      <c r="AT426" s="217" t="s">
        <v>142</v>
      </c>
      <c r="AU426" s="217" t="s">
        <v>86</v>
      </c>
      <c r="AY426" s="19" t="s">
        <v>140</v>
      </c>
      <c r="BE426" s="218">
        <f>IF(N426="základní",J426,0)</f>
        <v>0</v>
      </c>
      <c r="BF426" s="218">
        <f>IF(N426="snížená",J426,0)</f>
        <v>0</v>
      </c>
      <c r="BG426" s="218">
        <f>IF(N426="zákl. přenesená",J426,0)</f>
        <v>0</v>
      </c>
      <c r="BH426" s="218">
        <f>IF(N426="sníž. přenesená",J426,0)</f>
        <v>0</v>
      </c>
      <c r="BI426" s="218">
        <f>IF(N426="nulová",J426,0)</f>
        <v>0</v>
      </c>
      <c r="BJ426" s="19" t="s">
        <v>84</v>
      </c>
      <c r="BK426" s="218">
        <f>ROUND(I426*H426,2)</f>
        <v>0</v>
      </c>
      <c r="BL426" s="19" t="s">
        <v>147</v>
      </c>
      <c r="BM426" s="217" t="s">
        <v>976</v>
      </c>
    </row>
    <row r="427" s="14" customFormat="1">
      <c r="A427" s="14"/>
      <c r="B427" s="230"/>
      <c r="C427" s="231"/>
      <c r="D427" s="221" t="s">
        <v>149</v>
      </c>
      <c r="E427" s="232" t="s">
        <v>31</v>
      </c>
      <c r="F427" s="233" t="s">
        <v>977</v>
      </c>
      <c r="G427" s="231"/>
      <c r="H427" s="234">
        <v>2</v>
      </c>
      <c r="I427" s="235"/>
      <c r="J427" s="231"/>
      <c r="K427" s="231"/>
      <c r="L427" s="236"/>
      <c r="M427" s="237"/>
      <c r="N427" s="238"/>
      <c r="O427" s="238"/>
      <c r="P427" s="238"/>
      <c r="Q427" s="238"/>
      <c r="R427" s="238"/>
      <c r="S427" s="238"/>
      <c r="T427" s="239"/>
      <c r="U427" s="14"/>
      <c r="V427" s="14"/>
      <c r="W427" s="14"/>
      <c r="X427" s="14"/>
      <c r="Y427" s="14"/>
      <c r="Z427" s="14"/>
      <c r="AA427" s="14"/>
      <c r="AB427" s="14"/>
      <c r="AC427" s="14"/>
      <c r="AD427" s="14"/>
      <c r="AE427" s="14"/>
      <c r="AT427" s="240" t="s">
        <v>149</v>
      </c>
      <c r="AU427" s="240" t="s">
        <v>86</v>
      </c>
      <c r="AV427" s="14" t="s">
        <v>86</v>
      </c>
      <c r="AW427" s="14" t="s">
        <v>37</v>
      </c>
      <c r="AX427" s="14" t="s">
        <v>84</v>
      </c>
      <c r="AY427" s="240" t="s">
        <v>140</v>
      </c>
    </row>
    <row r="428" s="2" customFormat="1" ht="21.75" customHeight="1">
      <c r="A428" s="40"/>
      <c r="B428" s="41"/>
      <c r="C428" s="206" t="s">
        <v>627</v>
      </c>
      <c r="D428" s="206" t="s">
        <v>142</v>
      </c>
      <c r="E428" s="207" t="s">
        <v>624</v>
      </c>
      <c r="F428" s="208" t="s">
        <v>625</v>
      </c>
      <c r="G428" s="209" t="s">
        <v>574</v>
      </c>
      <c r="H428" s="210">
        <v>2</v>
      </c>
      <c r="I428" s="211"/>
      <c r="J428" s="212">
        <f>ROUND(I428*H428,2)</f>
        <v>0</v>
      </c>
      <c r="K428" s="208" t="s">
        <v>146</v>
      </c>
      <c r="L428" s="46"/>
      <c r="M428" s="213" t="s">
        <v>31</v>
      </c>
      <c r="N428" s="214" t="s">
        <v>47</v>
      </c>
      <c r="O428" s="86"/>
      <c r="P428" s="215">
        <f>O428*H428</f>
        <v>0</v>
      </c>
      <c r="Q428" s="215">
        <v>16.035990000000002</v>
      </c>
      <c r="R428" s="215">
        <f>Q428*H428</f>
        <v>32.071980000000003</v>
      </c>
      <c r="S428" s="215">
        <v>0</v>
      </c>
      <c r="T428" s="216">
        <f>S428*H428</f>
        <v>0</v>
      </c>
      <c r="U428" s="40"/>
      <c r="V428" s="40"/>
      <c r="W428" s="40"/>
      <c r="X428" s="40"/>
      <c r="Y428" s="40"/>
      <c r="Z428" s="40"/>
      <c r="AA428" s="40"/>
      <c r="AB428" s="40"/>
      <c r="AC428" s="40"/>
      <c r="AD428" s="40"/>
      <c r="AE428" s="40"/>
      <c r="AR428" s="217" t="s">
        <v>147</v>
      </c>
      <c r="AT428" s="217" t="s">
        <v>142</v>
      </c>
      <c r="AU428" s="217" t="s">
        <v>86</v>
      </c>
      <c r="AY428" s="19" t="s">
        <v>140</v>
      </c>
      <c r="BE428" s="218">
        <f>IF(N428="základní",J428,0)</f>
        <v>0</v>
      </c>
      <c r="BF428" s="218">
        <f>IF(N428="snížená",J428,0)</f>
        <v>0</v>
      </c>
      <c r="BG428" s="218">
        <f>IF(N428="zákl. přenesená",J428,0)</f>
        <v>0</v>
      </c>
      <c r="BH428" s="218">
        <f>IF(N428="sníž. přenesená",J428,0)</f>
        <v>0</v>
      </c>
      <c r="BI428" s="218">
        <f>IF(N428="nulová",J428,0)</f>
        <v>0</v>
      </c>
      <c r="BJ428" s="19" t="s">
        <v>84</v>
      </c>
      <c r="BK428" s="218">
        <f>ROUND(I428*H428,2)</f>
        <v>0</v>
      </c>
      <c r="BL428" s="19" t="s">
        <v>147</v>
      </c>
      <c r="BM428" s="217" t="s">
        <v>978</v>
      </c>
    </row>
    <row r="429" s="14" customFormat="1">
      <c r="A429" s="14"/>
      <c r="B429" s="230"/>
      <c r="C429" s="231"/>
      <c r="D429" s="221" t="s">
        <v>149</v>
      </c>
      <c r="E429" s="232" t="s">
        <v>31</v>
      </c>
      <c r="F429" s="233" t="s">
        <v>979</v>
      </c>
      <c r="G429" s="231"/>
      <c r="H429" s="234">
        <v>2</v>
      </c>
      <c r="I429" s="235"/>
      <c r="J429" s="231"/>
      <c r="K429" s="231"/>
      <c r="L429" s="236"/>
      <c r="M429" s="237"/>
      <c r="N429" s="238"/>
      <c r="O429" s="238"/>
      <c r="P429" s="238"/>
      <c r="Q429" s="238"/>
      <c r="R429" s="238"/>
      <c r="S429" s="238"/>
      <c r="T429" s="239"/>
      <c r="U429" s="14"/>
      <c r="V429" s="14"/>
      <c r="W429" s="14"/>
      <c r="X429" s="14"/>
      <c r="Y429" s="14"/>
      <c r="Z429" s="14"/>
      <c r="AA429" s="14"/>
      <c r="AB429" s="14"/>
      <c r="AC429" s="14"/>
      <c r="AD429" s="14"/>
      <c r="AE429" s="14"/>
      <c r="AT429" s="240" t="s">
        <v>149</v>
      </c>
      <c r="AU429" s="240" t="s">
        <v>86</v>
      </c>
      <c r="AV429" s="14" t="s">
        <v>86</v>
      </c>
      <c r="AW429" s="14" t="s">
        <v>37</v>
      </c>
      <c r="AX429" s="14" t="s">
        <v>84</v>
      </c>
      <c r="AY429" s="240" t="s">
        <v>140</v>
      </c>
    </row>
    <row r="430" s="2" customFormat="1" ht="16.5" customHeight="1">
      <c r="A430" s="40"/>
      <c r="B430" s="41"/>
      <c r="C430" s="206" t="s">
        <v>633</v>
      </c>
      <c r="D430" s="206" t="s">
        <v>142</v>
      </c>
      <c r="E430" s="207" t="s">
        <v>628</v>
      </c>
      <c r="F430" s="208" t="s">
        <v>629</v>
      </c>
      <c r="G430" s="209" t="s">
        <v>564</v>
      </c>
      <c r="H430" s="210">
        <v>3.3199999999999998</v>
      </c>
      <c r="I430" s="211"/>
      <c r="J430" s="212">
        <f>ROUND(I430*H430,2)</f>
        <v>0</v>
      </c>
      <c r="K430" s="208" t="s">
        <v>146</v>
      </c>
      <c r="L430" s="46"/>
      <c r="M430" s="213" t="s">
        <v>31</v>
      </c>
      <c r="N430" s="214" t="s">
        <v>47</v>
      </c>
      <c r="O430" s="86"/>
      <c r="P430" s="215">
        <f>O430*H430</f>
        <v>0</v>
      </c>
      <c r="Q430" s="215">
        <v>0.61348000000000003</v>
      </c>
      <c r="R430" s="215">
        <f>Q430*H430</f>
        <v>2.0367535999999999</v>
      </c>
      <c r="S430" s="215">
        <v>0</v>
      </c>
      <c r="T430" s="216">
        <f>S430*H430</f>
        <v>0</v>
      </c>
      <c r="U430" s="40"/>
      <c r="V430" s="40"/>
      <c r="W430" s="40"/>
      <c r="X430" s="40"/>
      <c r="Y430" s="40"/>
      <c r="Z430" s="40"/>
      <c r="AA430" s="40"/>
      <c r="AB430" s="40"/>
      <c r="AC430" s="40"/>
      <c r="AD430" s="40"/>
      <c r="AE430" s="40"/>
      <c r="AR430" s="217" t="s">
        <v>147</v>
      </c>
      <c r="AT430" s="217" t="s">
        <v>142</v>
      </c>
      <c r="AU430" s="217" t="s">
        <v>86</v>
      </c>
      <c r="AY430" s="19" t="s">
        <v>140</v>
      </c>
      <c r="BE430" s="218">
        <f>IF(N430="základní",J430,0)</f>
        <v>0</v>
      </c>
      <c r="BF430" s="218">
        <f>IF(N430="snížená",J430,0)</f>
        <v>0</v>
      </c>
      <c r="BG430" s="218">
        <f>IF(N430="zákl. přenesená",J430,0)</f>
        <v>0</v>
      </c>
      <c r="BH430" s="218">
        <f>IF(N430="sníž. přenesená",J430,0)</f>
        <v>0</v>
      </c>
      <c r="BI430" s="218">
        <f>IF(N430="nulová",J430,0)</f>
        <v>0</v>
      </c>
      <c r="BJ430" s="19" t="s">
        <v>84</v>
      </c>
      <c r="BK430" s="218">
        <f>ROUND(I430*H430,2)</f>
        <v>0</v>
      </c>
      <c r="BL430" s="19" t="s">
        <v>147</v>
      </c>
      <c r="BM430" s="217" t="s">
        <v>980</v>
      </c>
    </row>
    <row r="431" s="14" customFormat="1">
      <c r="A431" s="14"/>
      <c r="B431" s="230"/>
      <c r="C431" s="231"/>
      <c r="D431" s="221" t="s">
        <v>149</v>
      </c>
      <c r="E431" s="232" t="s">
        <v>31</v>
      </c>
      <c r="F431" s="233" t="s">
        <v>981</v>
      </c>
      <c r="G431" s="231"/>
      <c r="H431" s="234">
        <v>3.3199999999999998</v>
      </c>
      <c r="I431" s="235"/>
      <c r="J431" s="231"/>
      <c r="K431" s="231"/>
      <c r="L431" s="236"/>
      <c r="M431" s="237"/>
      <c r="N431" s="238"/>
      <c r="O431" s="238"/>
      <c r="P431" s="238"/>
      <c r="Q431" s="238"/>
      <c r="R431" s="238"/>
      <c r="S431" s="238"/>
      <c r="T431" s="239"/>
      <c r="U431" s="14"/>
      <c r="V431" s="14"/>
      <c r="W431" s="14"/>
      <c r="X431" s="14"/>
      <c r="Y431" s="14"/>
      <c r="Z431" s="14"/>
      <c r="AA431" s="14"/>
      <c r="AB431" s="14"/>
      <c r="AC431" s="14"/>
      <c r="AD431" s="14"/>
      <c r="AE431" s="14"/>
      <c r="AT431" s="240" t="s">
        <v>149</v>
      </c>
      <c r="AU431" s="240" t="s">
        <v>86</v>
      </c>
      <c r="AV431" s="14" t="s">
        <v>86</v>
      </c>
      <c r="AW431" s="14" t="s">
        <v>37</v>
      </c>
      <c r="AX431" s="14" t="s">
        <v>84</v>
      </c>
      <c r="AY431" s="240" t="s">
        <v>140</v>
      </c>
    </row>
    <row r="432" s="2" customFormat="1" ht="16.5" customHeight="1">
      <c r="A432" s="40"/>
      <c r="B432" s="41"/>
      <c r="C432" s="263" t="s">
        <v>638</v>
      </c>
      <c r="D432" s="263" t="s">
        <v>331</v>
      </c>
      <c r="E432" s="264" t="s">
        <v>634</v>
      </c>
      <c r="F432" s="265" t="s">
        <v>635</v>
      </c>
      <c r="G432" s="266" t="s">
        <v>564</v>
      </c>
      <c r="H432" s="267">
        <v>4</v>
      </c>
      <c r="I432" s="268"/>
      <c r="J432" s="269">
        <f>ROUND(I432*H432,2)</f>
        <v>0</v>
      </c>
      <c r="K432" s="265" t="s">
        <v>146</v>
      </c>
      <c r="L432" s="270"/>
      <c r="M432" s="271" t="s">
        <v>31</v>
      </c>
      <c r="N432" s="272" t="s">
        <v>47</v>
      </c>
      <c r="O432" s="86"/>
      <c r="P432" s="215">
        <f>O432*H432</f>
        <v>0</v>
      </c>
      <c r="Q432" s="215">
        <v>0.33500000000000002</v>
      </c>
      <c r="R432" s="215">
        <f>Q432*H432</f>
        <v>1.3400000000000001</v>
      </c>
      <c r="S432" s="215">
        <v>0</v>
      </c>
      <c r="T432" s="216">
        <f>S432*H432</f>
        <v>0</v>
      </c>
      <c r="U432" s="40"/>
      <c r="V432" s="40"/>
      <c r="W432" s="40"/>
      <c r="X432" s="40"/>
      <c r="Y432" s="40"/>
      <c r="Z432" s="40"/>
      <c r="AA432" s="40"/>
      <c r="AB432" s="40"/>
      <c r="AC432" s="40"/>
      <c r="AD432" s="40"/>
      <c r="AE432" s="40"/>
      <c r="AR432" s="217" t="s">
        <v>297</v>
      </c>
      <c r="AT432" s="217" t="s">
        <v>331</v>
      </c>
      <c r="AU432" s="217" t="s">
        <v>86</v>
      </c>
      <c r="AY432" s="19" t="s">
        <v>140</v>
      </c>
      <c r="BE432" s="218">
        <f>IF(N432="základní",J432,0)</f>
        <v>0</v>
      </c>
      <c r="BF432" s="218">
        <f>IF(N432="snížená",J432,0)</f>
        <v>0</v>
      </c>
      <c r="BG432" s="218">
        <f>IF(N432="zákl. přenesená",J432,0)</f>
        <v>0</v>
      </c>
      <c r="BH432" s="218">
        <f>IF(N432="sníž. přenesená",J432,0)</f>
        <v>0</v>
      </c>
      <c r="BI432" s="218">
        <f>IF(N432="nulová",J432,0)</f>
        <v>0</v>
      </c>
      <c r="BJ432" s="19" t="s">
        <v>84</v>
      </c>
      <c r="BK432" s="218">
        <f>ROUND(I432*H432,2)</f>
        <v>0</v>
      </c>
      <c r="BL432" s="19" t="s">
        <v>147</v>
      </c>
      <c r="BM432" s="217" t="s">
        <v>982</v>
      </c>
    </row>
    <row r="433" s="14" customFormat="1">
      <c r="A433" s="14"/>
      <c r="B433" s="230"/>
      <c r="C433" s="231"/>
      <c r="D433" s="221" t="s">
        <v>149</v>
      </c>
      <c r="E433" s="231"/>
      <c r="F433" s="233" t="s">
        <v>983</v>
      </c>
      <c r="G433" s="231"/>
      <c r="H433" s="234">
        <v>4</v>
      </c>
      <c r="I433" s="235"/>
      <c r="J433" s="231"/>
      <c r="K433" s="231"/>
      <c r="L433" s="236"/>
      <c r="M433" s="237"/>
      <c r="N433" s="238"/>
      <c r="O433" s="238"/>
      <c r="P433" s="238"/>
      <c r="Q433" s="238"/>
      <c r="R433" s="238"/>
      <c r="S433" s="238"/>
      <c r="T433" s="239"/>
      <c r="U433" s="14"/>
      <c r="V433" s="14"/>
      <c r="W433" s="14"/>
      <c r="X433" s="14"/>
      <c r="Y433" s="14"/>
      <c r="Z433" s="14"/>
      <c r="AA433" s="14"/>
      <c r="AB433" s="14"/>
      <c r="AC433" s="14"/>
      <c r="AD433" s="14"/>
      <c r="AE433" s="14"/>
      <c r="AT433" s="240" t="s">
        <v>149</v>
      </c>
      <c r="AU433" s="240" t="s">
        <v>86</v>
      </c>
      <c r="AV433" s="14" t="s">
        <v>86</v>
      </c>
      <c r="AW433" s="14" t="s">
        <v>4</v>
      </c>
      <c r="AX433" s="14" t="s">
        <v>84</v>
      </c>
      <c r="AY433" s="240" t="s">
        <v>140</v>
      </c>
    </row>
    <row r="434" s="2" customFormat="1" ht="16.5" customHeight="1">
      <c r="A434" s="40"/>
      <c r="B434" s="41"/>
      <c r="C434" s="206" t="s">
        <v>643</v>
      </c>
      <c r="D434" s="206" t="s">
        <v>142</v>
      </c>
      <c r="E434" s="207" t="s">
        <v>639</v>
      </c>
      <c r="F434" s="208" t="s">
        <v>640</v>
      </c>
      <c r="G434" s="209" t="s">
        <v>145</v>
      </c>
      <c r="H434" s="210">
        <v>0.72999999999999998</v>
      </c>
      <c r="I434" s="211"/>
      <c r="J434" s="212">
        <f>ROUND(I434*H434,2)</f>
        <v>0</v>
      </c>
      <c r="K434" s="208" t="s">
        <v>146</v>
      </c>
      <c r="L434" s="46"/>
      <c r="M434" s="213" t="s">
        <v>31</v>
      </c>
      <c r="N434" s="214" t="s">
        <v>47</v>
      </c>
      <c r="O434" s="86"/>
      <c r="P434" s="215">
        <f>O434*H434</f>
        <v>0</v>
      </c>
      <c r="Q434" s="215">
        <v>2.2667199999999998</v>
      </c>
      <c r="R434" s="215">
        <f>Q434*H434</f>
        <v>1.6547055999999998</v>
      </c>
      <c r="S434" s="215">
        <v>0</v>
      </c>
      <c r="T434" s="216">
        <f>S434*H434</f>
        <v>0</v>
      </c>
      <c r="U434" s="40"/>
      <c r="V434" s="40"/>
      <c r="W434" s="40"/>
      <c r="X434" s="40"/>
      <c r="Y434" s="40"/>
      <c r="Z434" s="40"/>
      <c r="AA434" s="40"/>
      <c r="AB434" s="40"/>
      <c r="AC434" s="40"/>
      <c r="AD434" s="40"/>
      <c r="AE434" s="40"/>
      <c r="AR434" s="217" t="s">
        <v>147</v>
      </c>
      <c r="AT434" s="217" t="s">
        <v>142</v>
      </c>
      <c r="AU434" s="217" t="s">
        <v>86</v>
      </c>
      <c r="AY434" s="19" t="s">
        <v>140</v>
      </c>
      <c r="BE434" s="218">
        <f>IF(N434="základní",J434,0)</f>
        <v>0</v>
      </c>
      <c r="BF434" s="218">
        <f>IF(N434="snížená",J434,0)</f>
        <v>0</v>
      </c>
      <c r="BG434" s="218">
        <f>IF(N434="zákl. přenesená",J434,0)</f>
        <v>0</v>
      </c>
      <c r="BH434" s="218">
        <f>IF(N434="sníž. přenesená",J434,0)</f>
        <v>0</v>
      </c>
      <c r="BI434" s="218">
        <f>IF(N434="nulová",J434,0)</f>
        <v>0</v>
      </c>
      <c r="BJ434" s="19" t="s">
        <v>84</v>
      </c>
      <c r="BK434" s="218">
        <f>ROUND(I434*H434,2)</f>
        <v>0</v>
      </c>
      <c r="BL434" s="19" t="s">
        <v>147</v>
      </c>
      <c r="BM434" s="217" t="s">
        <v>984</v>
      </c>
    </row>
    <row r="435" s="14" customFormat="1">
      <c r="A435" s="14"/>
      <c r="B435" s="230"/>
      <c r="C435" s="231"/>
      <c r="D435" s="221" t="s">
        <v>149</v>
      </c>
      <c r="E435" s="232" t="s">
        <v>31</v>
      </c>
      <c r="F435" s="233" t="s">
        <v>985</v>
      </c>
      <c r="G435" s="231"/>
      <c r="H435" s="234">
        <v>0.72999999999999998</v>
      </c>
      <c r="I435" s="235"/>
      <c r="J435" s="231"/>
      <c r="K435" s="231"/>
      <c r="L435" s="236"/>
      <c r="M435" s="237"/>
      <c r="N435" s="238"/>
      <c r="O435" s="238"/>
      <c r="P435" s="238"/>
      <c r="Q435" s="238"/>
      <c r="R435" s="238"/>
      <c r="S435" s="238"/>
      <c r="T435" s="239"/>
      <c r="U435" s="14"/>
      <c r="V435" s="14"/>
      <c r="W435" s="14"/>
      <c r="X435" s="14"/>
      <c r="Y435" s="14"/>
      <c r="Z435" s="14"/>
      <c r="AA435" s="14"/>
      <c r="AB435" s="14"/>
      <c r="AC435" s="14"/>
      <c r="AD435" s="14"/>
      <c r="AE435" s="14"/>
      <c r="AT435" s="240" t="s">
        <v>149</v>
      </c>
      <c r="AU435" s="240" t="s">
        <v>86</v>
      </c>
      <c r="AV435" s="14" t="s">
        <v>86</v>
      </c>
      <c r="AW435" s="14" t="s">
        <v>37</v>
      </c>
      <c r="AX435" s="14" t="s">
        <v>84</v>
      </c>
      <c r="AY435" s="240" t="s">
        <v>140</v>
      </c>
    </row>
    <row r="436" s="2" customFormat="1" ht="16.5" customHeight="1">
      <c r="A436" s="40"/>
      <c r="B436" s="41"/>
      <c r="C436" s="206" t="s">
        <v>655</v>
      </c>
      <c r="D436" s="206" t="s">
        <v>142</v>
      </c>
      <c r="E436" s="207" t="s">
        <v>644</v>
      </c>
      <c r="F436" s="208" t="s">
        <v>645</v>
      </c>
      <c r="G436" s="209" t="s">
        <v>411</v>
      </c>
      <c r="H436" s="210">
        <v>2253.0160000000001</v>
      </c>
      <c r="I436" s="211"/>
      <c r="J436" s="212">
        <f>ROUND(I436*H436,2)</f>
        <v>0</v>
      </c>
      <c r="K436" s="208" t="s">
        <v>646</v>
      </c>
      <c r="L436" s="46"/>
      <c r="M436" s="213" t="s">
        <v>31</v>
      </c>
      <c r="N436" s="214" t="s">
        <v>47</v>
      </c>
      <c r="O436" s="86"/>
      <c r="P436" s="215">
        <f>O436*H436</f>
        <v>0</v>
      </c>
      <c r="Q436" s="215">
        <v>0.00036000000000000002</v>
      </c>
      <c r="R436" s="215">
        <f>Q436*H436</f>
        <v>0.8110857600000001</v>
      </c>
      <c r="S436" s="215">
        <v>0</v>
      </c>
      <c r="T436" s="216">
        <f>S436*H436</f>
        <v>0</v>
      </c>
      <c r="U436" s="40"/>
      <c r="V436" s="40"/>
      <c r="W436" s="40"/>
      <c r="X436" s="40"/>
      <c r="Y436" s="40"/>
      <c r="Z436" s="40"/>
      <c r="AA436" s="40"/>
      <c r="AB436" s="40"/>
      <c r="AC436" s="40"/>
      <c r="AD436" s="40"/>
      <c r="AE436" s="40"/>
      <c r="AR436" s="217" t="s">
        <v>147</v>
      </c>
      <c r="AT436" s="217" t="s">
        <v>142</v>
      </c>
      <c r="AU436" s="217" t="s">
        <v>86</v>
      </c>
      <c r="AY436" s="19" t="s">
        <v>140</v>
      </c>
      <c r="BE436" s="218">
        <f>IF(N436="základní",J436,0)</f>
        <v>0</v>
      </c>
      <c r="BF436" s="218">
        <f>IF(N436="snížená",J436,0)</f>
        <v>0</v>
      </c>
      <c r="BG436" s="218">
        <f>IF(N436="zákl. přenesená",J436,0)</f>
        <v>0</v>
      </c>
      <c r="BH436" s="218">
        <f>IF(N436="sníž. přenesená",J436,0)</f>
        <v>0</v>
      </c>
      <c r="BI436" s="218">
        <f>IF(N436="nulová",J436,0)</f>
        <v>0</v>
      </c>
      <c r="BJ436" s="19" t="s">
        <v>84</v>
      </c>
      <c r="BK436" s="218">
        <f>ROUND(I436*H436,2)</f>
        <v>0</v>
      </c>
      <c r="BL436" s="19" t="s">
        <v>147</v>
      </c>
      <c r="BM436" s="217" t="s">
        <v>986</v>
      </c>
    </row>
    <row r="437" s="13" customFormat="1">
      <c r="A437" s="13"/>
      <c r="B437" s="219"/>
      <c r="C437" s="220"/>
      <c r="D437" s="221" t="s">
        <v>149</v>
      </c>
      <c r="E437" s="222" t="s">
        <v>31</v>
      </c>
      <c r="F437" s="223" t="s">
        <v>287</v>
      </c>
      <c r="G437" s="220"/>
      <c r="H437" s="222" t="s">
        <v>31</v>
      </c>
      <c r="I437" s="224"/>
      <c r="J437" s="220"/>
      <c r="K437" s="220"/>
      <c r="L437" s="225"/>
      <c r="M437" s="226"/>
      <c r="N437" s="227"/>
      <c r="O437" s="227"/>
      <c r="P437" s="227"/>
      <c r="Q437" s="227"/>
      <c r="R437" s="227"/>
      <c r="S437" s="227"/>
      <c r="T437" s="228"/>
      <c r="U437" s="13"/>
      <c r="V437" s="13"/>
      <c r="W437" s="13"/>
      <c r="X437" s="13"/>
      <c r="Y437" s="13"/>
      <c r="Z437" s="13"/>
      <c r="AA437" s="13"/>
      <c r="AB437" s="13"/>
      <c r="AC437" s="13"/>
      <c r="AD437" s="13"/>
      <c r="AE437" s="13"/>
      <c r="AT437" s="229" t="s">
        <v>149</v>
      </c>
      <c r="AU437" s="229" t="s">
        <v>86</v>
      </c>
      <c r="AV437" s="13" t="s">
        <v>84</v>
      </c>
      <c r="AW437" s="13" t="s">
        <v>37</v>
      </c>
      <c r="AX437" s="13" t="s">
        <v>76</v>
      </c>
      <c r="AY437" s="229" t="s">
        <v>140</v>
      </c>
    </row>
    <row r="438" s="14" customFormat="1">
      <c r="A438" s="14"/>
      <c r="B438" s="230"/>
      <c r="C438" s="231"/>
      <c r="D438" s="221" t="s">
        <v>149</v>
      </c>
      <c r="E438" s="232" t="s">
        <v>31</v>
      </c>
      <c r="F438" s="233" t="s">
        <v>987</v>
      </c>
      <c r="G438" s="231"/>
      <c r="H438" s="234">
        <v>1100.616</v>
      </c>
      <c r="I438" s="235"/>
      <c r="J438" s="231"/>
      <c r="K438" s="231"/>
      <c r="L438" s="236"/>
      <c r="M438" s="237"/>
      <c r="N438" s="238"/>
      <c r="O438" s="238"/>
      <c r="P438" s="238"/>
      <c r="Q438" s="238"/>
      <c r="R438" s="238"/>
      <c r="S438" s="238"/>
      <c r="T438" s="239"/>
      <c r="U438" s="14"/>
      <c r="V438" s="14"/>
      <c r="W438" s="14"/>
      <c r="X438" s="14"/>
      <c r="Y438" s="14"/>
      <c r="Z438" s="14"/>
      <c r="AA438" s="14"/>
      <c r="AB438" s="14"/>
      <c r="AC438" s="14"/>
      <c r="AD438" s="14"/>
      <c r="AE438" s="14"/>
      <c r="AT438" s="240" t="s">
        <v>149</v>
      </c>
      <c r="AU438" s="240" t="s">
        <v>86</v>
      </c>
      <c r="AV438" s="14" t="s">
        <v>86</v>
      </c>
      <c r="AW438" s="14" t="s">
        <v>37</v>
      </c>
      <c r="AX438" s="14" t="s">
        <v>76</v>
      </c>
      <c r="AY438" s="240" t="s">
        <v>140</v>
      </c>
    </row>
    <row r="439" s="14" customFormat="1">
      <c r="A439" s="14"/>
      <c r="B439" s="230"/>
      <c r="C439" s="231"/>
      <c r="D439" s="221" t="s">
        <v>149</v>
      </c>
      <c r="E439" s="232" t="s">
        <v>31</v>
      </c>
      <c r="F439" s="233" t="s">
        <v>988</v>
      </c>
      <c r="G439" s="231"/>
      <c r="H439" s="234">
        <v>146.78399999999999</v>
      </c>
      <c r="I439" s="235"/>
      <c r="J439" s="231"/>
      <c r="K439" s="231"/>
      <c r="L439" s="236"/>
      <c r="M439" s="237"/>
      <c r="N439" s="238"/>
      <c r="O439" s="238"/>
      <c r="P439" s="238"/>
      <c r="Q439" s="238"/>
      <c r="R439" s="238"/>
      <c r="S439" s="238"/>
      <c r="T439" s="239"/>
      <c r="U439" s="14"/>
      <c r="V439" s="14"/>
      <c r="W439" s="14"/>
      <c r="X439" s="14"/>
      <c r="Y439" s="14"/>
      <c r="Z439" s="14"/>
      <c r="AA439" s="14"/>
      <c r="AB439" s="14"/>
      <c r="AC439" s="14"/>
      <c r="AD439" s="14"/>
      <c r="AE439" s="14"/>
      <c r="AT439" s="240" t="s">
        <v>149</v>
      </c>
      <c r="AU439" s="240" t="s">
        <v>86</v>
      </c>
      <c r="AV439" s="14" t="s">
        <v>86</v>
      </c>
      <c r="AW439" s="14" t="s">
        <v>37</v>
      </c>
      <c r="AX439" s="14" t="s">
        <v>76</v>
      </c>
      <c r="AY439" s="240" t="s">
        <v>140</v>
      </c>
    </row>
    <row r="440" s="14" customFormat="1">
      <c r="A440" s="14"/>
      <c r="B440" s="230"/>
      <c r="C440" s="231"/>
      <c r="D440" s="221" t="s">
        <v>149</v>
      </c>
      <c r="E440" s="232" t="s">
        <v>31</v>
      </c>
      <c r="F440" s="233" t="s">
        <v>989</v>
      </c>
      <c r="G440" s="231"/>
      <c r="H440" s="234">
        <v>104.28</v>
      </c>
      <c r="I440" s="235"/>
      <c r="J440" s="231"/>
      <c r="K440" s="231"/>
      <c r="L440" s="236"/>
      <c r="M440" s="237"/>
      <c r="N440" s="238"/>
      <c r="O440" s="238"/>
      <c r="P440" s="238"/>
      <c r="Q440" s="238"/>
      <c r="R440" s="238"/>
      <c r="S440" s="238"/>
      <c r="T440" s="239"/>
      <c r="U440" s="14"/>
      <c r="V440" s="14"/>
      <c r="W440" s="14"/>
      <c r="X440" s="14"/>
      <c r="Y440" s="14"/>
      <c r="Z440" s="14"/>
      <c r="AA440" s="14"/>
      <c r="AB440" s="14"/>
      <c r="AC440" s="14"/>
      <c r="AD440" s="14"/>
      <c r="AE440" s="14"/>
      <c r="AT440" s="240" t="s">
        <v>149</v>
      </c>
      <c r="AU440" s="240" t="s">
        <v>86</v>
      </c>
      <c r="AV440" s="14" t="s">
        <v>86</v>
      </c>
      <c r="AW440" s="14" t="s">
        <v>37</v>
      </c>
      <c r="AX440" s="14" t="s">
        <v>76</v>
      </c>
      <c r="AY440" s="240" t="s">
        <v>140</v>
      </c>
    </row>
    <row r="441" s="14" customFormat="1">
      <c r="A441" s="14"/>
      <c r="B441" s="230"/>
      <c r="C441" s="231"/>
      <c r="D441" s="221" t="s">
        <v>149</v>
      </c>
      <c r="E441" s="232" t="s">
        <v>31</v>
      </c>
      <c r="F441" s="233" t="s">
        <v>990</v>
      </c>
      <c r="G441" s="231"/>
      <c r="H441" s="234">
        <v>169.75200000000001</v>
      </c>
      <c r="I441" s="235"/>
      <c r="J441" s="231"/>
      <c r="K441" s="231"/>
      <c r="L441" s="236"/>
      <c r="M441" s="237"/>
      <c r="N441" s="238"/>
      <c r="O441" s="238"/>
      <c r="P441" s="238"/>
      <c r="Q441" s="238"/>
      <c r="R441" s="238"/>
      <c r="S441" s="238"/>
      <c r="T441" s="239"/>
      <c r="U441" s="14"/>
      <c r="V441" s="14"/>
      <c r="W441" s="14"/>
      <c r="X441" s="14"/>
      <c r="Y441" s="14"/>
      <c r="Z441" s="14"/>
      <c r="AA441" s="14"/>
      <c r="AB441" s="14"/>
      <c r="AC441" s="14"/>
      <c r="AD441" s="14"/>
      <c r="AE441" s="14"/>
      <c r="AT441" s="240" t="s">
        <v>149</v>
      </c>
      <c r="AU441" s="240" t="s">
        <v>86</v>
      </c>
      <c r="AV441" s="14" t="s">
        <v>86</v>
      </c>
      <c r="AW441" s="14" t="s">
        <v>37</v>
      </c>
      <c r="AX441" s="14" t="s">
        <v>76</v>
      </c>
      <c r="AY441" s="240" t="s">
        <v>140</v>
      </c>
    </row>
    <row r="442" s="14" customFormat="1">
      <c r="A442" s="14"/>
      <c r="B442" s="230"/>
      <c r="C442" s="231"/>
      <c r="D442" s="221" t="s">
        <v>149</v>
      </c>
      <c r="E442" s="232" t="s">
        <v>31</v>
      </c>
      <c r="F442" s="233" t="s">
        <v>991</v>
      </c>
      <c r="G442" s="231"/>
      <c r="H442" s="234">
        <v>437.71199999999999</v>
      </c>
      <c r="I442" s="235"/>
      <c r="J442" s="231"/>
      <c r="K442" s="231"/>
      <c r="L442" s="236"/>
      <c r="M442" s="237"/>
      <c r="N442" s="238"/>
      <c r="O442" s="238"/>
      <c r="P442" s="238"/>
      <c r="Q442" s="238"/>
      <c r="R442" s="238"/>
      <c r="S442" s="238"/>
      <c r="T442" s="239"/>
      <c r="U442" s="14"/>
      <c r="V442" s="14"/>
      <c r="W442" s="14"/>
      <c r="X442" s="14"/>
      <c r="Y442" s="14"/>
      <c r="Z442" s="14"/>
      <c r="AA442" s="14"/>
      <c r="AB442" s="14"/>
      <c r="AC442" s="14"/>
      <c r="AD442" s="14"/>
      <c r="AE442" s="14"/>
      <c r="AT442" s="240" t="s">
        <v>149</v>
      </c>
      <c r="AU442" s="240" t="s">
        <v>86</v>
      </c>
      <c r="AV442" s="14" t="s">
        <v>86</v>
      </c>
      <c r="AW442" s="14" t="s">
        <v>37</v>
      </c>
      <c r="AX442" s="14" t="s">
        <v>76</v>
      </c>
      <c r="AY442" s="240" t="s">
        <v>140</v>
      </c>
    </row>
    <row r="443" s="15" customFormat="1">
      <c r="A443" s="15"/>
      <c r="B443" s="241"/>
      <c r="C443" s="242"/>
      <c r="D443" s="221" t="s">
        <v>149</v>
      </c>
      <c r="E443" s="243" t="s">
        <v>31</v>
      </c>
      <c r="F443" s="244" t="s">
        <v>204</v>
      </c>
      <c r="G443" s="242"/>
      <c r="H443" s="245">
        <v>1959.144</v>
      </c>
      <c r="I443" s="246"/>
      <c r="J443" s="242"/>
      <c r="K443" s="242"/>
      <c r="L443" s="247"/>
      <c r="M443" s="248"/>
      <c r="N443" s="249"/>
      <c r="O443" s="249"/>
      <c r="P443" s="249"/>
      <c r="Q443" s="249"/>
      <c r="R443" s="249"/>
      <c r="S443" s="249"/>
      <c r="T443" s="250"/>
      <c r="U443" s="15"/>
      <c r="V443" s="15"/>
      <c r="W443" s="15"/>
      <c r="X443" s="15"/>
      <c r="Y443" s="15"/>
      <c r="Z443" s="15"/>
      <c r="AA443" s="15"/>
      <c r="AB443" s="15"/>
      <c r="AC443" s="15"/>
      <c r="AD443" s="15"/>
      <c r="AE443" s="15"/>
      <c r="AT443" s="251" t="s">
        <v>149</v>
      </c>
      <c r="AU443" s="251" t="s">
        <v>86</v>
      </c>
      <c r="AV443" s="15" t="s">
        <v>147</v>
      </c>
      <c r="AW443" s="15" t="s">
        <v>37</v>
      </c>
      <c r="AX443" s="15" t="s">
        <v>84</v>
      </c>
      <c r="AY443" s="251" t="s">
        <v>140</v>
      </c>
    </row>
    <row r="444" s="14" customFormat="1">
      <c r="A444" s="14"/>
      <c r="B444" s="230"/>
      <c r="C444" s="231"/>
      <c r="D444" s="221" t="s">
        <v>149</v>
      </c>
      <c r="E444" s="231"/>
      <c r="F444" s="233" t="s">
        <v>992</v>
      </c>
      <c r="G444" s="231"/>
      <c r="H444" s="234">
        <v>2253.0160000000001</v>
      </c>
      <c r="I444" s="235"/>
      <c r="J444" s="231"/>
      <c r="K444" s="231"/>
      <c r="L444" s="236"/>
      <c r="M444" s="237"/>
      <c r="N444" s="238"/>
      <c r="O444" s="238"/>
      <c r="P444" s="238"/>
      <c r="Q444" s="238"/>
      <c r="R444" s="238"/>
      <c r="S444" s="238"/>
      <c r="T444" s="239"/>
      <c r="U444" s="14"/>
      <c r="V444" s="14"/>
      <c r="W444" s="14"/>
      <c r="X444" s="14"/>
      <c r="Y444" s="14"/>
      <c r="Z444" s="14"/>
      <c r="AA444" s="14"/>
      <c r="AB444" s="14"/>
      <c r="AC444" s="14"/>
      <c r="AD444" s="14"/>
      <c r="AE444" s="14"/>
      <c r="AT444" s="240" t="s">
        <v>149</v>
      </c>
      <c r="AU444" s="240" t="s">
        <v>86</v>
      </c>
      <c r="AV444" s="14" t="s">
        <v>86</v>
      </c>
      <c r="AW444" s="14" t="s">
        <v>4</v>
      </c>
      <c r="AX444" s="14" t="s">
        <v>84</v>
      </c>
      <c r="AY444" s="240" t="s">
        <v>140</v>
      </c>
    </row>
    <row r="445" s="2" customFormat="1" ht="16.5" customHeight="1">
      <c r="A445" s="40"/>
      <c r="B445" s="41"/>
      <c r="C445" s="206" t="s">
        <v>660</v>
      </c>
      <c r="D445" s="206" t="s">
        <v>142</v>
      </c>
      <c r="E445" s="207" t="s">
        <v>993</v>
      </c>
      <c r="F445" s="208" t="s">
        <v>994</v>
      </c>
      <c r="G445" s="209" t="s">
        <v>411</v>
      </c>
      <c r="H445" s="210">
        <v>5676</v>
      </c>
      <c r="I445" s="211"/>
      <c r="J445" s="212">
        <f>ROUND(I445*H445,2)</f>
        <v>0</v>
      </c>
      <c r="K445" s="208" t="s">
        <v>146</v>
      </c>
      <c r="L445" s="46"/>
      <c r="M445" s="213" t="s">
        <v>31</v>
      </c>
      <c r="N445" s="214" t="s">
        <v>47</v>
      </c>
      <c r="O445" s="86"/>
      <c r="P445" s="215">
        <f>O445*H445</f>
        <v>0</v>
      </c>
      <c r="Q445" s="215">
        <v>0.00046999999999999999</v>
      </c>
      <c r="R445" s="215">
        <f>Q445*H445</f>
        <v>2.6677200000000001</v>
      </c>
      <c r="S445" s="215">
        <v>0</v>
      </c>
      <c r="T445" s="216">
        <f>S445*H445</f>
        <v>0</v>
      </c>
      <c r="U445" s="40"/>
      <c r="V445" s="40"/>
      <c r="W445" s="40"/>
      <c r="X445" s="40"/>
      <c r="Y445" s="40"/>
      <c r="Z445" s="40"/>
      <c r="AA445" s="40"/>
      <c r="AB445" s="40"/>
      <c r="AC445" s="40"/>
      <c r="AD445" s="40"/>
      <c r="AE445" s="40"/>
      <c r="AR445" s="217" t="s">
        <v>147</v>
      </c>
      <c r="AT445" s="217" t="s">
        <v>142</v>
      </c>
      <c r="AU445" s="217" t="s">
        <v>86</v>
      </c>
      <c r="AY445" s="19" t="s">
        <v>140</v>
      </c>
      <c r="BE445" s="218">
        <f>IF(N445="základní",J445,0)</f>
        <v>0</v>
      </c>
      <c r="BF445" s="218">
        <f>IF(N445="snížená",J445,0)</f>
        <v>0</v>
      </c>
      <c r="BG445" s="218">
        <f>IF(N445="zákl. přenesená",J445,0)</f>
        <v>0</v>
      </c>
      <c r="BH445" s="218">
        <f>IF(N445="sníž. přenesená",J445,0)</f>
        <v>0</v>
      </c>
      <c r="BI445" s="218">
        <f>IF(N445="nulová",J445,0)</f>
        <v>0</v>
      </c>
      <c r="BJ445" s="19" t="s">
        <v>84</v>
      </c>
      <c r="BK445" s="218">
        <f>ROUND(I445*H445,2)</f>
        <v>0</v>
      </c>
      <c r="BL445" s="19" t="s">
        <v>147</v>
      </c>
      <c r="BM445" s="217" t="s">
        <v>995</v>
      </c>
    </row>
    <row r="446" s="14" customFormat="1">
      <c r="A446" s="14"/>
      <c r="B446" s="230"/>
      <c r="C446" s="231"/>
      <c r="D446" s="221" t="s">
        <v>149</v>
      </c>
      <c r="E446" s="232" t="s">
        <v>31</v>
      </c>
      <c r="F446" s="233" t="s">
        <v>996</v>
      </c>
      <c r="G446" s="231"/>
      <c r="H446" s="234">
        <v>5676</v>
      </c>
      <c r="I446" s="235"/>
      <c r="J446" s="231"/>
      <c r="K446" s="231"/>
      <c r="L446" s="236"/>
      <c r="M446" s="237"/>
      <c r="N446" s="238"/>
      <c r="O446" s="238"/>
      <c r="P446" s="238"/>
      <c r="Q446" s="238"/>
      <c r="R446" s="238"/>
      <c r="S446" s="238"/>
      <c r="T446" s="239"/>
      <c r="U446" s="14"/>
      <c r="V446" s="14"/>
      <c r="W446" s="14"/>
      <c r="X446" s="14"/>
      <c r="Y446" s="14"/>
      <c r="Z446" s="14"/>
      <c r="AA446" s="14"/>
      <c r="AB446" s="14"/>
      <c r="AC446" s="14"/>
      <c r="AD446" s="14"/>
      <c r="AE446" s="14"/>
      <c r="AT446" s="240" t="s">
        <v>149</v>
      </c>
      <c r="AU446" s="240" t="s">
        <v>86</v>
      </c>
      <c r="AV446" s="14" t="s">
        <v>86</v>
      </c>
      <c r="AW446" s="14" t="s">
        <v>37</v>
      </c>
      <c r="AX446" s="14" t="s">
        <v>84</v>
      </c>
      <c r="AY446" s="240" t="s">
        <v>140</v>
      </c>
    </row>
    <row r="447" s="12" customFormat="1" ht="22.8" customHeight="1">
      <c r="A447" s="12"/>
      <c r="B447" s="190"/>
      <c r="C447" s="191"/>
      <c r="D447" s="192" t="s">
        <v>75</v>
      </c>
      <c r="E447" s="204" t="s">
        <v>653</v>
      </c>
      <c r="F447" s="204" t="s">
        <v>654</v>
      </c>
      <c r="G447" s="191"/>
      <c r="H447" s="191"/>
      <c r="I447" s="194"/>
      <c r="J447" s="205">
        <f>BK447</f>
        <v>0</v>
      </c>
      <c r="K447" s="191"/>
      <c r="L447" s="196"/>
      <c r="M447" s="197"/>
      <c r="N447" s="198"/>
      <c r="O447" s="198"/>
      <c r="P447" s="199">
        <f>SUM(P448:P452)</f>
        <v>0</v>
      </c>
      <c r="Q447" s="198"/>
      <c r="R447" s="199">
        <f>SUM(R448:R452)</f>
        <v>0</v>
      </c>
      <c r="S447" s="198"/>
      <c r="T447" s="200">
        <f>SUM(T448:T452)</f>
        <v>0</v>
      </c>
      <c r="U447" s="12"/>
      <c r="V447" s="12"/>
      <c r="W447" s="12"/>
      <c r="X447" s="12"/>
      <c r="Y447" s="12"/>
      <c r="Z447" s="12"/>
      <c r="AA447" s="12"/>
      <c r="AB447" s="12"/>
      <c r="AC447" s="12"/>
      <c r="AD447" s="12"/>
      <c r="AE447" s="12"/>
      <c r="AR447" s="201" t="s">
        <v>84</v>
      </c>
      <c r="AT447" s="202" t="s">
        <v>75</v>
      </c>
      <c r="AU447" s="202" t="s">
        <v>84</v>
      </c>
      <c r="AY447" s="201" t="s">
        <v>140</v>
      </c>
      <c r="BK447" s="203">
        <f>SUM(BK448:BK452)</f>
        <v>0</v>
      </c>
    </row>
    <row r="448" s="2" customFormat="1">
      <c r="A448" s="40"/>
      <c r="B448" s="41"/>
      <c r="C448" s="206" t="s">
        <v>665</v>
      </c>
      <c r="D448" s="206" t="s">
        <v>142</v>
      </c>
      <c r="E448" s="207" t="s">
        <v>656</v>
      </c>
      <c r="F448" s="208" t="s">
        <v>657</v>
      </c>
      <c r="G448" s="209" t="s">
        <v>334</v>
      </c>
      <c r="H448" s="210">
        <v>3.0800000000000001</v>
      </c>
      <c r="I448" s="211"/>
      <c r="J448" s="212">
        <f>ROUND(I448*H448,2)</f>
        <v>0</v>
      </c>
      <c r="K448" s="208" t="s">
        <v>146</v>
      </c>
      <c r="L448" s="46"/>
      <c r="M448" s="213" t="s">
        <v>31</v>
      </c>
      <c r="N448" s="214" t="s">
        <v>47</v>
      </c>
      <c r="O448" s="86"/>
      <c r="P448" s="215">
        <f>O448*H448</f>
        <v>0</v>
      </c>
      <c r="Q448" s="215">
        <v>0</v>
      </c>
      <c r="R448" s="215">
        <f>Q448*H448</f>
        <v>0</v>
      </c>
      <c r="S448" s="215">
        <v>0</v>
      </c>
      <c r="T448" s="216">
        <f>S448*H448</f>
        <v>0</v>
      </c>
      <c r="U448" s="40"/>
      <c r="V448" s="40"/>
      <c r="W448" s="40"/>
      <c r="X448" s="40"/>
      <c r="Y448" s="40"/>
      <c r="Z448" s="40"/>
      <c r="AA448" s="40"/>
      <c r="AB448" s="40"/>
      <c r="AC448" s="40"/>
      <c r="AD448" s="40"/>
      <c r="AE448" s="40"/>
      <c r="AR448" s="217" t="s">
        <v>147</v>
      </c>
      <c r="AT448" s="217" t="s">
        <v>142</v>
      </c>
      <c r="AU448" s="217" t="s">
        <v>86</v>
      </c>
      <c r="AY448" s="19" t="s">
        <v>140</v>
      </c>
      <c r="BE448" s="218">
        <f>IF(N448="základní",J448,0)</f>
        <v>0</v>
      </c>
      <c r="BF448" s="218">
        <f>IF(N448="snížená",J448,0)</f>
        <v>0</v>
      </c>
      <c r="BG448" s="218">
        <f>IF(N448="zákl. přenesená",J448,0)</f>
        <v>0</v>
      </c>
      <c r="BH448" s="218">
        <f>IF(N448="sníž. přenesená",J448,0)</f>
        <v>0</v>
      </c>
      <c r="BI448" s="218">
        <f>IF(N448="nulová",J448,0)</f>
        <v>0</v>
      </c>
      <c r="BJ448" s="19" t="s">
        <v>84</v>
      </c>
      <c r="BK448" s="218">
        <f>ROUND(I448*H448,2)</f>
        <v>0</v>
      </c>
      <c r="BL448" s="19" t="s">
        <v>147</v>
      </c>
      <c r="BM448" s="217" t="s">
        <v>997</v>
      </c>
    </row>
    <row r="449" s="14" customFormat="1">
      <c r="A449" s="14"/>
      <c r="B449" s="230"/>
      <c r="C449" s="231"/>
      <c r="D449" s="221" t="s">
        <v>149</v>
      </c>
      <c r="E449" s="232" t="s">
        <v>31</v>
      </c>
      <c r="F449" s="233" t="s">
        <v>998</v>
      </c>
      <c r="G449" s="231"/>
      <c r="H449" s="234">
        <v>3.0800000000000001</v>
      </c>
      <c r="I449" s="235"/>
      <c r="J449" s="231"/>
      <c r="K449" s="231"/>
      <c r="L449" s="236"/>
      <c r="M449" s="237"/>
      <c r="N449" s="238"/>
      <c r="O449" s="238"/>
      <c r="P449" s="238"/>
      <c r="Q449" s="238"/>
      <c r="R449" s="238"/>
      <c r="S449" s="238"/>
      <c r="T449" s="239"/>
      <c r="U449" s="14"/>
      <c r="V449" s="14"/>
      <c r="W449" s="14"/>
      <c r="X449" s="14"/>
      <c r="Y449" s="14"/>
      <c r="Z449" s="14"/>
      <c r="AA449" s="14"/>
      <c r="AB449" s="14"/>
      <c r="AC449" s="14"/>
      <c r="AD449" s="14"/>
      <c r="AE449" s="14"/>
      <c r="AT449" s="240" t="s">
        <v>149</v>
      </c>
      <c r="AU449" s="240" t="s">
        <v>86</v>
      </c>
      <c r="AV449" s="14" t="s">
        <v>86</v>
      </c>
      <c r="AW449" s="14" t="s">
        <v>37</v>
      </c>
      <c r="AX449" s="14" t="s">
        <v>84</v>
      </c>
      <c r="AY449" s="240" t="s">
        <v>140</v>
      </c>
    </row>
    <row r="450" s="2" customFormat="1">
      <c r="A450" s="40"/>
      <c r="B450" s="41"/>
      <c r="C450" s="206" t="s">
        <v>999</v>
      </c>
      <c r="D450" s="206" t="s">
        <v>142</v>
      </c>
      <c r="E450" s="207" t="s">
        <v>661</v>
      </c>
      <c r="F450" s="208" t="s">
        <v>662</v>
      </c>
      <c r="G450" s="209" t="s">
        <v>334</v>
      </c>
      <c r="H450" s="210">
        <v>43.119999999999997</v>
      </c>
      <c r="I450" s="211"/>
      <c r="J450" s="212">
        <f>ROUND(I450*H450,2)</f>
        <v>0</v>
      </c>
      <c r="K450" s="208" t="s">
        <v>146</v>
      </c>
      <c r="L450" s="46"/>
      <c r="M450" s="213" t="s">
        <v>31</v>
      </c>
      <c r="N450" s="214" t="s">
        <v>47</v>
      </c>
      <c r="O450" s="86"/>
      <c r="P450" s="215">
        <f>O450*H450</f>
        <v>0</v>
      </c>
      <c r="Q450" s="215">
        <v>0</v>
      </c>
      <c r="R450" s="215">
        <f>Q450*H450</f>
        <v>0</v>
      </c>
      <c r="S450" s="215">
        <v>0</v>
      </c>
      <c r="T450" s="216">
        <f>S450*H450</f>
        <v>0</v>
      </c>
      <c r="U450" s="40"/>
      <c r="V450" s="40"/>
      <c r="W450" s="40"/>
      <c r="X450" s="40"/>
      <c r="Y450" s="40"/>
      <c r="Z450" s="40"/>
      <c r="AA450" s="40"/>
      <c r="AB450" s="40"/>
      <c r="AC450" s="40"/>
      <c r="AD450" s="40"/>
      <c r="AE450" s="40"/>
      <c r="AR450" s="217" t="s">
        <v>147</v>
      </c>
      <c r="AT450" s="217" t="s">
        <v>142</v>
      </c>
      <c r="AU450" s="217" t="s">
        <v>86</v>
      </c>
      <c r="AY450" s="19" t="s">
        <v>140</v>
      </c>
      <c r="BE450" s="218">
        <f>IF(N450="základní",J450,0)</f>
        <v>0</v>
      </c>
      <c r="BF450" s="218">
        <f>IF(N450="snížená",J450,0)</f>
        <v>0</v>
      </c>
      <c r="BG450" s="218">
        <f>IF(N450="zákl. přenesená",J450,0)</f>
        <v>0</v>
      </c>
      <c r="BH450" s="218">
        <f>IF(N450="sníž. přenesená",J450,0)</f>
        <v>0</v>
      </c>
      <c r="BI450" s="218">
        <f>IF(N450="nulová",J450,0)</f>
        <v>0</v>
      </c>
      <c r="BJ450" s="19" t="s">
        <v>84</v>
      </c>
      <c r="BK450" s="218">
        <f>ROUND(I450*H450,2)</f>
        <v>0</v>
      </c>
      <c r="BL450" s="19" t="s">
        <v>147</v>
      </c>
      <c r="BM450" s="217" t="s">
        <v>1000</v>
      </c>
    </row>
    <row r="451" s="14" customFormat="1">
      <c r="A451" s="14"/>
      <c r="B451" s="230"/>
      <c r="C451" s="231"/>
      <c r="D451" s="221" t="s">
        <v>149</v>
      </c>
      <c r="E451" s="232" t="s">
        <v>31</v>
      </c>
      <c r="F451" s="233" t="s">
        <v>1001</v>
      </c>
      <c r="G451" s="231"/>
      <c r="H451" s="234">
        <v>43.119999999999997</v>
      </c>
      <c r="I451" s="235"/>
      <c r="J451" s="231"/>
      <c r="K451" s="231"/>
      <c r="L451" s="236"/>
      <c r="M451" s="237"/>
      <c r="N451" s="238"/>
      <c r="O451" s="238"/>
      <c r="P451" s="238"/>
      <c r="Q451" s="238"/>
      <c r="R451" s="238"/>
      <c r="S451" s="238"/>
      <c r="T451" s="239"/>
      <c r="U451" s="14"/>
      <c r="V451" s="14"/>
      <c r="W451" s="14"/>
      <c r="X451" s="14"/>
      <c r="Y451" s="14"/>
      <c r="Z451" s="14"/>
      <c r="AA451" s="14"/>
      <c r="AB451" s="14"/>
      <c r="AC451" s="14"/>
      <c r="AD451" s="14"/>
      <c r="AE451" s="14"/>
      <c r="AT451" s="240" t="s">
        <v>149</v>
      </c>
      <c r="AU451" s="240" t="s">
        <v>86</v>
      </c>
      <c r="AV451" s="14" t="s">
        <v>86</v>
      </c>
      <c r="AW451" s="14" t="s">
        <v>37</v>
      </c>
      <c r="AX451" s="14" t="s">
        <v>84</v>
      </c>
      <c r="AY451" s="240" t="s">
        <v>140</v>
      </c>
    </row>
    <row r="452" s="2" customFormat="1">
      <c r="A452" s="40"/>
      <c r="B452" s="41"/>
      <c r="C452" s="206" t="s">
        <v>1002</v>
      </c>
      <c r="D452" s="206" t="s">
        <v>142</v>
      </c>
      <c r="E452" s="207" t="s">
        <v>666</v>
      </c>
      <c r="F452" s="208" t="s">
        <v>667</v>
      </c>
      <c r="G452" s="209" t="s">
        <v>334</v>
      </c>
      <c r="H452" s="210">
        <v>3.0800000000000001</v>
      </c>
      <c r="I452" s="211"/>
      <c r="J452" s="212">
        <f>ROUND(I452*H452,2)</f>
        <v>0</v>
      </c>
      <c r="K452" s="208" t="s">
        <v>146</v>
      </c>
      <c r="L452" s="46"/>
      <c r="M452" s="213" t="s">
        <v>31</v>
      </c>
      <c r="N452" s="214" t="s">
        <v>47</v>
      </c>
      <c r="O452" s="86"/>
      <c r="P452" s="215">
        <f>O452*H452</f>
        <v>0</v>
      </c>
      <c r="Q452" s="215">
        <v>0</v>
      </c>
      <c r="R452" s="215">
        <f>Q452*H452</f>
        <v>0</v>
      </c>
      <c r="S452" s="215">
        <v>0</v>
      </c>
      <c r="T452" s="216">
        <f>S452*H452</f>
        <v>0</v>
      </c>
      <c r="U452" s="40"/>
      <c r="V452" s="40"/>
      <c r="W452" s="40"/>
      <c r="X452" s="40"/>
      <c r="Y452" s="40"/>
      <c r="Z452" s="40"/>
      <c r="AA452" s="40"/>
      <c r="AB452" s="40"/>
      <c r="AC452" s="40"/>
      <c r="AD452" s="40"/>
      <c r="AE452" s="40"/>
      <c r="AR452" s="217" t="s">
        <v>147</v>
      </c>
      <c r="AT452" s="217" t="s">
        <v>142</v>
      </c>
      <c r="AU452" s="217" t="s">
        <v>86</v>
      </c>
      <c r="AY452" s="19" t="s">
        <v>140</v>
      </c>
      <c r="BE452" s="218">
        <f>IF(N452="základní",J452,0)</f>
        <v>0</v>
      </c>
      <c r="BF452" s="218">
        <f>IF(N452="snížená",J452,0)</f>
        <v>0</v>
      </c>
      <c r="BG452" s="218">
        <f>IF(N452="zákl. přenesená",J452,0)</f>
        <v>0</v>
      </c>
      <c r="BH452" s="218">
        <f>IF(N452="sníž. přenesená",J452,0)</f>
        <v>0</v>
      </c>
      <c r="BI452" s="218">
        <f>IF(N452="nulová",J452,0)</f>
        <v>0</v>
      </c>
      <c r="BJ452" s="19" t="s">
        <v>84</v>
      </c>
      <c r="BK452" s="218">
        <f>ROUND(I452*H452,2)</f>
        <v>0</v>
      </c>
      <c r="BL452" s="19" t="s">
        <v>147</v>
      </c>
      <c r="BM452" s="217" t="s">
        <v>1003</v>
      </c>
    </row>
    <row r="453" s="12" customFormat="1" ht="25.92" customHeight="1">
      <c r="A453" s="12"/>
      <c r="B453" s="190"/>
      <c r="C453" s="191"/>
      <c r="D453" s="192" t="s">
        <v>75</v>
      </c>
      <c r="E453" s="193" t="s">
        <v>331</v>
      </c>
      <c r="F453" s="193" t="s">
        <v>1004</v>
      </c>
      <c r="G453" s="191"/>
      <c r="H453" s="191"/>
      <c r="I453" s="194"/>
      <c r="J453" s="195">
        <f>BK453</f>
        <v>0</v>
      </c>
      <c r="K453" s="191"/>
      <c r="L453" s="196"/>
      <c r="M453" s="197"/>
      <c r="N453" s="198"/>
      <c r="O453" s="198"/>
      <c r="P453" s="199">
        <f>P454</f>
        <v>0</v>
      </c>
      <c r="Q453" s="198"/>
      <c r="R453" s="199">
        <f>R454</f>
        <v>0</v>
      </c>
      <c r="S453" s="198"/>
      <c r="T453" s="200">
        <f>T454</f>
        <v>0</v>
      </c>
      <c r="U453" s="12"/>
      <c r="V453" s="12"/>
      <c r="W453" s="12"/>
      <c r="X453" s="12"/>
      <c r="Y453" s="12"/>
      <c r="Z453" s="12"/>
      <c r="AA453" s="12"/>
      <c r="AB453" s="12"/>
      <c r="AC453" s="12"/>
      <c r="AD453" s="12"/>
      <c r="AE453" s="12"/>
      <c r="AR453" s="201" t="s">
        <v>263</v>
      </c>
      <c r="AT453" s="202" t="s">
        <v>75</v>
      </c>
      <c r="AU453" s="202" t="s">
        <v>76</v>
      </c>
      <c r="AY453" s="201" t="s">
        <v>140</v>
      </c>
      <c r="BK453" s="203">
        <f>BK454</f>
        <v>0</v>
      </c>
    </row>
    <row r="454" s="12" customFormat="1" ht="22.8" customHeight="1">
      <c r="A454" s="12"/>
      <c r="B454" s="190"/>
      <c r="C454" s="191"/>
      <c r="D454" s="192" t="s">
        <v>75</v>
      </c>
      <c r="E454" s="204" t="s">
        <v>1005</v>
      </c>
      <c r="F454" s="204" t="s">
        <v>1006</v>
      </c>
      <c r="G454" s="191"/>
      <c r="H454" s="191"/>
      <c r="I454" s="194"/>
      <c r="J454" s="205">
        <f>BK454</f>
        <v>0</v>
      </c>
      <c r="K454" s="191"/>
      <c r="L454" s="196"/>
      <c r="M454" s="197"/>
      <c r="N454" s="198"/>
      <c r="O454" s="198"/>
      <c r="P454" s="199">
        <f>SUM(P455:P464)</f>
        <v>0</v>
      </c>
      <c r="Q454" s="198"/>
      <c r="R454" s="199">
        <f>SUM(R455:R464)</f>
        <v>0</v>
      </c>
      <c r="S454" s="198"/>
      <c r="T454" s="200">
        <f>SUM(T455:T464)</f>
        <v>0</v>
      </c>
      <c r="U454" s="12"/>
      <c r="V454" s="12"/>
      <c r="W454" s="12"/>
      <c r="X454" s="12"/>
      <c r="Y454" s="12"/>
      <c r="Z454" s="12"/>
      <c r="AA454" s="12"/>
      <c r="AB454" s="12"/>
      <c r="AC454" s="12"/>
      <c r="AD454" s="12"/>
      <c r="AE454" s="12"/>
      <c r="AR454" s="201" t="s">
        <v>263</v>
      </c>
      <c r="AT454" s="202" t="s">
        <v>75</v>
      </c>
      <c r="AU454" s="202" t="s">
        <v>84</v>
      </c>
      <c r="AY454" s="201" t="s">
        <v>140</v>
      </c>
      <c r="BK454" s="203">
        <f>SUM(BK455:BK464)</f>
        <v>0</v>
      </c>
    </row>
    <row r="455" s="2" customFormat="1" ht="16.5" customHeight="1">
      <c r="A455" s="40"/>
      <c r="B455" s="41"/>
      <c r="C455" s="206" t="s">
        <v>1007</v>
      </c>
      <c r="D455" s="206" t="s">
        <v>142</v>
      </c>
      <c r="E455" s="207" t="s">
        <v>1008</v>
      </c>
      <c r="F455" s="208" t="s">
        <v>1009</v>
      </c>
      <c r="G455" s="209" t="s">
        <v>564</v>
      </c>
      <c r="H455" s="210">
        <v>218</v>
      </c>
      <c r="I455" s="211"/>
      <c r="J455" s="212">
        <f>ROUND(I455*H455,2)</f>
        <v>0</v>
      </c>
      <c r="K455" s="208" t="s">
        <v>146</v>
      </c>
      <c r="L455" s="46"/>
      <c r="M455" s="213" t="s">
        <v>31</v>
      </c>
      <c r="N455" s="214" t="s">
        <v>47</v>
      </c>
      <c r="O455" s="86"/>
      <c r="P455" s="215">
        <f>O455*H455</f>
        <v>0</v>
      </c>
      <c r="Q455" s="215">
        <v>6.9999999999999994E-05</v>
      </c>
      <c r="R455" s="215">
        <f>Q455*H455</f>
        <v>0.015259999999999999</v>
      </c>
      <c r="S455" s="215">
        <v>0</v>
      </c>
      <c r="T455" s="216">
        <f>S455*H455</f>
        <v>0</v>
      </c>
      <c r="U455" s="40"/>
      <c r="V455" s="40"/>
      <c r="W455" s="40"/>
      <c r="X455" s="40"/>
      <c r="Y455" s="40"/>
      <c r="Z455" s="40"/>
      <c r="AA455" s="40"/>
      <c r="AB455" s="40"/>
      <c r="AC455" s="40"/>
      <c r="AD455" s="40"/>
      <c r="AE455" s="40"/>
      <c r="AR455" s="217" t="s">
        <v>147</v>
      </c>
      <c r="AT455" s="217" t="s">
        <v>142</v>
      </c>
      <c r="AU455" s="217" t="s">
        <v>86</v>
      </c>
      <c r="AY455" s="19" t="s">
        <v>140</v>
      </c>
      <c r="BE455" s="218">
        <f>IF(N455="základní",J455,0)</f>
        <v>0</v>
      </c>
      <c r="BF455" s="218">
        <f>IF(N455="snížená",J455,0)</f>
        <v>0</v>
      </c>
      <c r="BG455" s="218">
        <f>IF(N455="zákl. přenesená",J455,0)</f>
        <v>0</v>
      </c>
      <c r="BH455" s="218">
        <f>IF(N455="sníž. přenesená",J455,0)</f>
        <v>0</v>
      </c>
      <c r="BI455" s="218">
        <f>IF(N455="nulová",J455,0)</f>
        <v>0</v>
      </c>
      <c r="BJ455" s="19" t="s">
        <v>84</v>
      </c>
      <c r="BK455" s="218">
        <f>ROUND(I455*H455,2)</f>
        <v>0</v>
      </c>
      <c r="BL455" s="19" t="s">
        <v>147</v>
      </c>
      <c r="BM455" s="217" t="s">
        <v>1010</v>
      </c>
    </row>
    <row r="456" s="14" customFormat="1">
      <c r="A456" s="14"/>
      <c r="B456" s="230"/>
      <c r="C456" s="231"/>
      <c r="D456" s="221" t="s">
        <v>149</v>
      </c>
      <c r="E456" s="232" t="s">
        <v>31</v>
      </c>
      <c r="F456" s="233" t="s">
        <v>1011</v>
      </c>
      <c r="G456" s="231"/>
      <c r="H456" s="234">
        <v>218</v>
      </c>
      <c r="I456" s="235"/>
      <c r="J456" s="231"/>
      <c r="K456" s="231"/>
      <c r="L456" s="236"/>
      <c r="M456" s="237"/>
      <c r="N456" s="238"/>
      <c r="O456" s="238"/>
      <c r="P456" s="238"/>
      <c r="Q456" s="238"/>
      <c r="R456" s="238"/>
      <c r="S456" s="238"/>
      <c r="T456" s="239"/>
      <c r="U456" s="14"/>
      <c r="V456" s="14"/>
      <c r="W456" s="14"/>
      <c r="X456" s="14"/>
      <c r="Y456" s="14"/>
      <c r="Z456" s="14"/>
      <c r="AA456" s="14"/>
      <c r="AB456" s="14"/>
      <c r="AC456" s="14"/>
      <c r="AD456" s="14"/>
      <c r="AE456" s="14"/>
      <c r="AT456" s="240" t="s">
        <v>149</v>
      </c>
      <c r="AU456" s="240" t="s">
        <v>86</v>
      </c>
      <c r="AV456" s="14" t="s">
        <v>86</v>
      </c>
      <c r="AW456" s="14" t="s">
        <v>37</v>
      </c>
      <c r="AX456" s="14" t="s">
        <v>84</v>
      </c>
      <c r="AY456" s="240" t="s">
        <v>140</v>
      </c>
    </row>
    <row r="457" s="2" customFormat="1" ht="16.5" customHeight="1">
      <c r="A457" s="40"/>
      <c r="B457" s="41"/>
      <c r="C457" s="206" t="s">
        <v>1012</v>
      </c>
      <c r="D457" s="206" t="s">
        <v>142</v>
      </c>
      <c r="E457" s="207" t="s">
        <v>1013</v>
      </c>
      <c r="F457" s="208" t="s">
        <v>1014</v>
      </c>
      <c r="G457" s="209" t="s">
        <v>564</v>
      </c>
      <c r="H457" s="210">
        <v>218</v>
      </c>
      <c r="I457" s="211"/>
      <c r="J457" s="212">
        <f>ROUND(I457*H457,2)</f>
        <v>0</v>
      </c>
      <c r="K457" s="208" t="s">
        <v>1015</v>
      </c>
      <c r="L457" s="46"/>
      <c r="M457" s="213" t="s">
        <v>31</v>
      </c>
      <c r="N457" s="214" t="s">
        <v>47</v>
      </c>
      <c r="O457" s="86"/>
      <c r="P457" s="215">
        <f>O457*H457</f>
        <v>0</v>
      </c>
      <c r="Q457" s="215">
        <v>0</v>
      </c>
      <c r="R457" s="215">
        <f>Q457*H457</f>
        <v>0</v>
      </c>
      <c r="S457" s="215">
        <v>0</v>
      </c>
      <c r="T457" s="216">
        <f>S457*H457</f>
        <v>0</v>
      </c>
      <c r="U457" s="40"/>
      <c r="V457" s="40"/>
      <c r="W457" s="40"/>
      <c r="X457" s="40"/>
      <c r="Y457" s="40"/>
      <c r="Z457" s="40"/>
      <c r="AA457" s="40"/>
      <c r="AB457" s="40"/>
      <c r="AC457" s="40"/>
      <c r="AD457" s="40"/>
      <c r="AE457" s="40"/>
      <c r="AR457" s="217" t="s">
        <v>1016</v>
      </c>
      <c r="AT457" s="217" t="s">
        <v>142</v>
      </c>
      <c r="AU457" s="217" t="s">
        <v>86</v>
      </c>
      <c r="AY457" s="19" t="s">
        <v>140</v>
      </c>
      <c r="BE457" s="218">
        <f>IF(N457="základní",J457,0)</f>
        <v>0</v>
      </c>
      <c r="BF457" s="218">
        <f>IF(N457="snížená",J457,0)</f>
        <v>0</v>
      </c>
      <c r="BG457" s="218">
        <f>IF(N457="zákl. přenesená",J457,0)</f>
        <v>0</v>
      </c>
      <c r="BH457" s="218">
        <f>IF(N457="sníž. přenesená",J457,0)</f>
        <v>0</v>
      </c>
      <c r="BI457" s="218">
        <f>IF(N457="nulová",J457,0)</f>
        <v>0</v>
      </c>
      <c r="BJ457" s="19" t="s">
        <v>84</v>
      </c>
      <c r="BK457" s="218">
        <f>ROUND(I457*H457,2)</f>
        <v>0</v>
      </c>
      <c r="BL457" s="19" t="s">
        <v>1016</v>
      </c>
      <c r="BM457" s="217" t="s">
        <v>1017</v>
      </c>
    </row>
    <row r="458" s="13" customFormat="1">
      <c r="A458" s="13"/>
      <c r="B458" s="219"/>
      <c r="C458" s="220"/>
      <c r="D458" s="221" t="s">
        <v>149</v>
      </c>
      <c r="E458" s="222" t="s">
        <v>31</v>
      </c>
      <c r="F458" s="223" t="s">
        <v>772</v>
      </c>
      <c r="G458" s="220"/>
      <c r="H458" s="222" t="s">
        <v>31</v>
      </c>
      <c r="I458" s="224"/>
      <c r="J458" s="220"/>
      <c r="K458" s="220"/>
      <c r="L458" s="225"/>
      <c r="M458" s="226"/>
      <c r="N458" s="227"/>
      <c r="O458" s="227"/>
      <c r="P458" s="227"/>
      <c r="Q458" s="227"/>
      <c r="R458" s="227"/>
      <c r="S458" s="227"/>
      <c r="T458" s="228"/>
      <c r="U458" s="13"/>
      <c r="V458" s="13"/>
      <c r="W458" s="13"/>
      <c r="X458" s="13"/>
      <c r="Y458" s="13"/>
      <c r="Z458" s="13"/>
      <c r="AA458" s="13"/>
      <c r="AB458" s="13"/>
      <c r="AC458" s="13"/>
      <c r="AD458" s="13"/>
      <c r="AE458" s="13"/>
      <c r="AT458" s="229" t="s">
        <v>149</v>
      </c>
      <c r="AU458" s="229" t="s">
        <v>86</v>
      </c>
      <c r="AV458" s="13" t="s">
        <v>84</v>
      </c>
      <c r="AW458" s="13" t="s">
        <v>37</v>
      </c>
      <c r="AX458" s="13" t="s">
        <v>76</v>
      </c>
      <c r="AY458" s="229" t="s">
        <v>140</v>
      </c>
    </row>
    <row r="459" s="14" customFormat="1">
      <c r="A459" s="14"/>
      <c r="B459" s="230"/>
      <c r="C459" s="231"/>
      <c r="D459" s="221" t="s">
        <v>149</v>
      </c>
      <c r="E459" s="232" t="s">
        <v>31</v>
      </c>
      <c r="F459" s="233" t="s">
        <v>1018</v>
      </c>
      <c r="G459" s="231"/>
      <c r="H459" s="234">
        <v>4</v>
      </c>
      <c r="I459" s="235"/>
      <c r="J459" s="231"/>
      <c r="K459" s="231"/>
      <c r="L459" s="236"/>
      <c r="M459" s="237"/>
      <c r="N459" s="238"/>
      <c r="O459" s="238"/>
      <c r="P459" s="238"/>
      <c r="Q459" s="238"/>
      <c r="R459" s="238"/>
      <c r="S459" s="238"/>
      <c r="T459" s="239"/>
      <c r="U459" s="14"/>
      <c r="V459" s="14"/>
      <c r="W459" s="14"/>
      <c r="X459" s="14"/>
      <c r="Y459" s="14"/>
      <c r="Z459" s="14"/>
      <c r="AA459" s="14"/>
      <c r="AB459" s="14"/>
      <c r="AC459" s="14"/>
      <c r="AD459" s="14"/>
      <c r="AE459" s="14"/>
      <c r="AT459" s="240" t="s">
        <v>149</v>
      </c>
      <c r="AU459" s="240" t="s">
        <v>86</v>
      </c>
      <c r="AV459" s="14" t="s">
        <v>86</v>
      </c>
      <c r="AW459" s="14" t="s">
        <v>37</v>
      </c>
      <c r="AX459" s="14" t="s">
        <v>76</v>
      </c>
      <c r="AY459" s="240" t="s">
        <v>140</v>
      </c>
    </row>
    <row r="460" s="14" customFormat="1">
      <c r="A460" s="14"/>
      <c r="B460" s="230"/>
      <c r="C460" s="231"/>
      <c r="D460" s="221" t="s">
        <v>149</v>
      </c>
      <c r="E460" s="232" t="s">
        <v>31</v>
      </c>
      <c r="F460" s="233" t="s">
        <v>1019</v>
      </c>
      <c r="G460" s="231"/>
      <c r="H460" s="234">
        <v>5.5</v>
      </c>
      <c r="I460" s="235"/>
      <c r="J460" s="231"/>
      <c r="K460" s="231"/>
      <c r="L460" s="236"/>
      <c r="M460" s="237"/>
      <c r="N460" s="238"/>
      <c r="O460" s="238"/>
      <c r="P460" s="238"/>
      <c r="Q460" s="238"/>
      <c r="R460" s="238"/>
      <c r="S460" s="238"/>
      <c r="T460" s="239"/>
      <c r="U460" s="14"/>
      <c r="V460" s="14"/>
      <c r="W460" s="14"/>
      <c r="X460" s="14"/>
      <c r="Y460" s="14"/>
      <c r="Z460" s="14"/>
      <c r="AA460" s="14"/>
      <c r="AB460" s="14"/>
      <c r="AC460" s="14"/>
      <c r="AD460" s="14"/>
      <c r="AE460" s="14"/>
      <c r="AT460" s="240" t="s">
        <v>149</v>
      </c>
      <c r="AU460" s="240" t="s">
        <v>86</v>
      </c>
      <c r="AV460" s="14" t="s">
        <v>86</v>
      </c>
      <c r="AW460" s="14" t="s">
        <v>37</v>
      </c>
      <c r="AX460" s="14" t="s">
        <v>76</v>
      </c>
      <c r="AY460" s="240" t="s">
        <v>140</v>
      </c>
    </row>
    <row r="461" s="14" customFormat="1">
      <c r="A461" s="14"/>
      <c r="B461" s="230"/>
      <c r="C461" s="231"/>
      <c r="D461" s="221" t="s">
        <v>149</v>
      </c>
      <c r="E461" s="232" t="s">
        <v>31</v>
      </c>
      <c r="F461" s="233" t="s">
        <v>1020</v>
      </c>
      <c r="G461" s="231"/>
      <c r="H461" s="234">
        <v>5.5</v>
      </c>
      <c r="I461" s="235"/>
      <c r="J461" s="231"/>
      <c r="K461" s="231"/>
      <c r="L461" s="236"/>
      <c r="M461" s="237"/>
      <c r="N461" s="238"/>
      <c r="O461" s="238"/>
      <c r="P461" s="238"/>
      <c r="Q461" s="238"/>
      <c r="R461" s="238"/>
      <c r="S461" s="238"/>
      <c r="T461" s="239"/>
      <c r="U461" s="14"/>
      <c r="V461" s="14"/>
      <c r="W461" s="14"/>
      <c r="X461" s="14"/>
      <c r="Y461" s="14"/>
      <c r="Z461" s="14"/>
      <c r="AA461" s="14"/>
      <c r="AB461" s="14"/>
      <c r="AC461" s="14"/>
      <c r="AD461" s="14"/>
      <c r="AE461" s="14"/>
      <c r="AT461" s="240" t="s">
        <v>149</v>
      </c>
      <c r="AU461" s="240" t="s">
        <v>86</v>
      </c>
      <c r="AV461" s="14" t="s">
        <v>86</v>
      </c>
      <c r="AW461" s="14" t="s">
        <v>37</v>
      </c>
      <c r="AX461" s="14" t="s">
        <v>76</v>
      </c>
      <c r="AY461" s="240" t="s">
        <v>140</v>
      </c>
    </row>
    <row r="462" s="14" customFormat="1">
      <c r="A462" s="14"/>
      <c r="B462" s="230"/>
      <c r="C462" s="231"/>
      <c r="D462" s="221" t="s">
        <v>149</v>
      </c>
      <c r="E462" s="232" t="s">
        <v>31</v>
      </c>
      <c r="F462" s="233" t="s">
        <v>1021</v>
      </c>
      <c r="G462" s="231"/>
      <c r="H462" s="234">
        <v>51</v>
      </c>
      <c r="I462" s="235"/>
      <c r="J462" s="231"/>
      <c r="K462" s="231"/>
      <c r="L462" s="236"/>
      <c r="M462" s="237"/>
      <c r="N462" s="238"/>
      <c r="O462" s="238"/>
      <c r="P462" s="238"/>
      <c r="Q462" s="238"/>
      <c r="R462" s="238"/>
      <c r="S462" s="238"/>
      <c r="T462" s="239"/>
      <c r="U462" s="14"/>
      <c r="V462" s="14"/>
      <c r="W462" s="14"/>
      <c r="X462" s="14"/>
      <c r="Y462" s="14"/>
      <c r="Z462" s="14"/>
      <c r="AA462" s="14"/>
      <c r="AB462" s="14"/>
      <c r="AC462" s="14"/>
      <c r="AD462" s="14"/>
      <c r="AE462" s="14"/>
      <c r="AT462" s="240" t="s">
        <v>149</v>
      </c>
      <c r="AU462" s="240" t="s">
        <v>86</v>
      </c>
      <c r="AV462" s="14" t="s">
        <v>86</v>
      </c>
      <c r="AW462" s="14" t="s">
        <v>37</v>
      </c>
      <c r="AX462" s="14" t="s">
        <v>76</v>
      </c>
      <c r="AY462" s="240" t="s">
        <v>140</v>
      </c>
    </row>
    <row r="463" s="14" customFormat="1">
      <c r="A463" s="14"/>
      <c r="B463" s="230"/>
      <c r="C463" s="231"/>
      <c r="D463" s="221" t="s">
        <v>149</v>
      </c>
      <c r="E463" s="232" t="s">
        <v>31</v>
      </c>
      <c r="F463" s="233" t="s">
        <v>1022</v>
      </c>
      <c r="G463" s="231"/>
      <c r="H463" s="234">
        <v>152</v>
      </c>
      <c r="I463" s="235"/>
      <c r="J463" s="231"/>
      <c r="K463" s="231"/>
      <c r="L463" s="236"/>
      <c r="M463" s="237"/>
      <c r="N463" s="238"/>
      <c r="O463" s="238"/>
      <c r="P463" s="238"/>
      <c r="Q463" s="238"/>
      <c r="R463" s="238"/>
      <c r="S463" s="238"/>
      <c r="T463" s="239"/>
      <c r="U463" s="14"/>
      <c r="V463" s="14"/>
      <c r="W463" s="14"/>
      <c r="X463" s="14"/>
      <c r="Y463" s="14"/>
      <c r="Z463" s="14"/>
      <c r="AA463" s="14"/>
      <c r="AB463" s="14"/>
      <c r="AC463" s="14"/>
      <c r="AD463" s="14"/>
      <c r="AE463" s="14"/>
      <c r="AT463" s="240" t="s">
        <v>149</v>
      </c>
      <c r="AU463" s="240" t="s">
        <v>86</v>
      </c>
      <c r="AV463" s="14" t="s">
        <v>86</v>
      </c>
      <c r="AW463" s="14" t="s">
        <v>37</v>
      </c>
      <c r="AX463" s="14" t="s">
        <v>76</v>
      </c>
      <c r="AY463" s="240" t="s">
        <v>140</v>
      </c>
    </row>
    <row r="464" s="15" customFormat="1">
      <c r="A464" s="15"/>
      <c r="B464" s="241"/>
      <c r="C464" s="242"/>
      <c r="D464" s="221" t="s">
        <v>149</v>
      </c>
      <c r="E464" s="243" t="s">
        <v>31</v>
      </c>
      <c r="F464" s="244" t="s">
        <v>204</v>
      </c>
      <c r="G464" s="242"/>
      <c r="H464" s="245">
        <v>218</v>
      </c>
      <c r="I464" s="246"/>
      <c r="J464" s="242"/>
      <c r="K464" s="242"/>
      <c r="L464" s="247"/>
      <c r="M464" s="278"/>
      <c r="N464" s="279"/>
      <c r="O464" s="279"/>
      <c r="P464" s="279"/>
      <c r="Q464" s="279"/>
      <c r="R464" s="279"/>
      <c r="S464" s="279"/>
      <c r="T464" s="280"/>
      <c r="U464" s="15"/>
      <c r="V464" s="15"/>
      <c r="W464" s="15"/>
      <c r="X464" s="15"/>
      <c r="Y464" s="15"/>
      <c r="Z464" s="15"/>
      <c r="AA464" s="15"/>
      <c r="AB464" s="15"/>
      <c r="AC464" s="15"/>
      <c r="AD464" s="15"/>
      <c r="AE464" s="15"/>
      <c r="AT464" s="251" t="s">
        <v>149</v>
      </c>
      <c r="AU464" s="251" t="s">
        <v>86</v>
      </c>
      <c r="AV464" s="15" t="s">
        <v>147</v>
      </c>
      <c r="AW464" s="15" t="s">
        <v>37</v>
      </c>
      <c r="AX464" s="15" t="s">
        <v>84</v>
      </c>
      <c r="AY464" s="251" t="s">
        <v>140</v>
      </c>
    </row>
    <row r="465" s="2" customFormat="1" ht="6.96" customHeight="1">
      <c r="A465" s="40"/>
      <c r="B465" s="61"/>
      <c r="C465" s="62"/>
      <c r="D465" s="62"/>
      <c r="E465" s="62"/>
      <c r="F465" s="62"/>
      <c r="G465" s="62"/>
      <c r="H465" s="62"/>
      <c r="I465" s="62"/>
      <c r="J465" s="62"/>
      <c r="K465" s="62"/>
      <c r="L465" s="46"/>
      <c r="M465" s="40"/>
      <c r="O465" s="40"/>
      <c r="P465" s="40"/>
      <c r="Q465" s="40"/>
      <c r="R465" s="40"/>
      <c r="S465" s="40"/>
      <c r="T465" s="40"/>
      <c r="U465" s="40"/>
      <c r="V465" s="40"/>
      <c r="W465" s="40"/>
      <c r="X465" s="40"/>
      <c r="Y465" s="40"/>
      <c r="Z465" s="40"/>
      <c r="AA465" s="40"/>
      <c r="AB465" s="40"/>
      <c r="AC465" s="40"/>
      <c r="AD465" s="40"/>
      <c r="AE465" s="40"/>
    </row>
  </sheetData>
  <sheetProtection sheet="1" autoFilter="0" formatColumns="0" formatRows="0" objects="1" scenarios="1" spinCount="100000" saltValue="WKNq5sFZIhmo1K69/ZwNyUE4aIH1amXv9lq+oXGDZCyYdcAywGCl5MFInE42CmCoZRjlzKuxT4pzQnPrwQd7iA==" hashValue="EL/Njn1YYJukqXJQuwFYTeu+oqoLKF+pFHvR/eg6+wc0OajsDYi71lMeoTl0drA46S5rLC15dhHwKwv5lgvxNA==" algorithmName="SHA-512" password="CC35"/>
  <autoFilter ref="C88:K464"/>
  <mergeCells count="9">
    <mergeCell ref="E7:H7"/>
    <mergeCell ref="E9:H9"/>
    <mergeCell ref="E18:H18"/>
    <mergeCell ref="E27:H27"/>
    <mergeCell ref="E48:H48"/>
    <mergeCell ref="E50:H50"/>
    <mergeCell ref="E79:H79"/>
    <mergeCell ref="E81:H81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92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86</v>
      </c>
    </row>
    <row r="4" s="1" customFormat="1" ht="24.96" customHeight="1">
      <c r="B4" s="22"/>
      <c r="D4" s="132" t="s">
        <v>111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>Realizace společných zařízení, k.ú. Klášterec nad Orlicí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112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1023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31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22</v>
      </c>
      <c r="E12" s="40"/>
      <c r="F12" s="138" t="s">
        <v>23</v>
      </c>
      <c r="G12" s="40"/>
      <c r="H12" s="40"/>
      <c r="I12" s="134" t="s">
        <v>24</v>
      </c>
      <c r="J12" s="139" t="str">
        <f>'Rekapitulace stavby'!AN8</f>
        <v>25. 12. 2020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26</v>
      </c>
      <c r="E14" s="40"/>
      <c r="F14" s="40"/>
      <c r="G14" s="40"/>
      <c r="H14" s="40"/>
      <c r="I14" s="134" t="s">
        <v>27</v>
      </c>
      <c r="J14" s="138" t="s">
        <v>28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29</v>
      </c>
      <c r="F15" s="40"/>
      <c r="G15" s="40"/>
      <c r="H15" s="40"/>
      <c r="I15" s="134" t="s">
        <v>30</v>
      </c>
      <c r="J15" s="138" t="s">
        <v>31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32</v>
      </c>
      <c r="E17" s="40"/>
      <c r="F17" s="40"/>
      <c r="G17" s="40"/>
      <c r="H17" s="40"/>
      <c r="I17" s="134" t="s">
        <v>27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30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34</v>
      </c>
      <c r="E20" s="40"/>
      <c r="F20" s="40"/>
      <c r="G20" s="40"/>
      <c r="H20" s="40"/>
      <c r="I20" s="134" t="s">
        <v>27</v>
      </c>
      <c r="J20" s="138" t="s">
        <v>35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36</v>
      </c>
      <c r="F21" s="40"/>
      <c r="G21" s="40"/>
      <c r="H21" s="40"/>
      <c r="I21" s="134" t="s">
        <v>30</v>
      </c>
      <c r="J21" s="138" t="s">
        <v>31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38</v>
      </c>
      <c r="E23" s="40"/>
      <c r="F23" s="40"/>
      <c r="G23" s="40"/>
      <c r="H23" s="40"/>
      <c r="I23" s="134" t="s">
        <v>27</v>
      </c>
      <c r="J23" s="138" t="s">
        <v>31</v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">
        <v>39</v>
      </c>
      <c r="F24" s="40"/>
      <c r="G24" s="40"/>
      <c r="H24" s="40"/>
      <c r="I24" s="134" t="s">
        <v>30</v>
      </c>
      <c r="J24" s="138" t="s">
        <v>31</v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40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31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42</v>
      </c>
      <c r="E30" s="40"/>
      <c r="F30" s="40"/>
      <c r="G30" s="40"/>
      <c r="H30" s="40"/>
      <c r="I30" s="40"/>
      <c r="J30" s="146">
        <f>ROUND(J89,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44</v>
      </c>
      <c r="G32" s="40"/>
      <c r="H32" s="40"/>
      <c r="I32" s="147" t="s">
        <v>43</v>
      </c>
      <c r="J32" s="147" t="s">
        <v>45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46</v>
      </c>
      <c r="E33" s="134" t="s">
        <v>47</v>
      </c>
      <c r="F33" s="149">
        <f>ROUND((SUM(BE89:BE291)),  2)</f>
        <v>0</v>
      </c>
      <c r="G33" s="40"/>
      <c r="H33" s="40"/>
      <c r="I33" s="150">
        <v>0.20999999999999999</v>
      </c>
      <c r="J33" s="149">
        <f>ROUND(((SUM(BE89:BE291))*I33),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48</v>
      </c>
      <c r="F34" s="149">
        <f>ROUND((SUM(BF89:BF291)),  2)</f>
        <v>0</v>
      </c>
      <c r="G34" s="40"/>
      <c r="H34" s="40"/>
      <c r="I34" s="150">
        <v>0.14999999999999999</v>
      </c>
      <c r="J34" s="149">
        <f>ROUND(((SUM(BF89:BF291))*I34),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49</v>
      </c>
      <c r="F35" s="149">
        <f>ROUND((SUM(BG89:BG291)),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50</v>
      </c>
      <c r="F36" s="149">
        <f>ROUND((SUM(BH89:BH291)),  2)</f>
        <v>0</v>
      </c>
      <c r="G36" s="40"/>
      <c r="H36" s="40"/>
      <c r="I36" s="150">
        <v>0.14999999999999999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51</v>
      </c>
      <c r="F37" s="149">
        <f>ROUND((SUM(BI89:BI291)),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52</v>
      </c>
      <c r="E39" s="153"/>
      <c r="F39" s="153"/>
      <c r="G39" s="154" t="s">
        <v>53</v>
      </c>
      <c r="H39" s="155" t="s">
        <v>54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114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Realizace společných zařízení, k.ú. Klášterec nad Orlicí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112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SO 103 - Polní cesta C 51, typ B - v části Lhotka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22</v>
      </c>
      <c r="D52" s="42"/>
      <c r="E52" s="42"/>
      <c r="F52" s="29" t="str">
        <f>F12</f>
        <v>Klášterec nad Orlicí</v>
      </c>
      <c r="G52" s="42"/>
      <c r="H52" s="42"/>
      <c r="I52" s="34" t="s">
        <v>24</v>
      </c>
      <c r="J52" s="74" t="str">
        <f>IF(J12="","",J12)</f>
        <v>25. 12. 2020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40.05" customHeight="1">
      <c r="A54" s="40"/>
      <c r="B54" s="41"/>
      <c r="C54" s="34" t="s">
        <v>26</v>
      </c>
      <c r="D54" s="42"/>
      <c r="E54" s="42"/>
      <c r="F54" s="29" t="str">
        <f>E15</f>
        <v>ČR, Státní pozemkový úřad pro Pardubický kraj</v>
      </c>
      <c r="G54" s="42"/>
      <c r="H54" s="42"/>
      <c r="I54" s="34" t="s">
        <v>34</v>
      </c>
      <c r="J54" s="38" t="str">
        <f>E21</f>
        <v>PK Adamec, s.r.o., Komenského 42, 56151 Letohrad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25.65" customHeight="1">
      <c r="A55" s="40"/>
      <c r="B55" s="41"/>
      <c r="C55" s="34" t="s">
        <v>32</v>
      </c>
      <c r="D55" s="42"/>
      <c r="E55" s="42"/>
      <c r="F55" s="29" t="str">
        <f>IF(E18="","",E18)</f>
        <v>Vyplň údaj</v>
      </c>
      <c r="G55" s="42"/>
      <c r="H55" s="42"/>
      <c r="I55" s="34" t="s">
        <v>38</v>
      </c>
      <c r="J55" s="38" t="str">
        <f>E24</f>
        <v>Adamec Jiří, tel. 608 878 955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115</v>
      </c>
      <c r="D57" s="164"/>
      <c r="E57" s="164"/>
      <c r="F57" s="164"/>
      <c r="G57" s="164"/>
      <c r="H57" s="164"/>
      <c r="I57" s="164"/>
      <c r="J57" s="165" t="s">
        <v>116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74</v>
      </c>
      <c r="D59" s="42"/>
      <c r="E59" s="42"/>
      <c r="F59" s="42"/>
      <c r="G59" s="42"/>
      <c r="H59" s="42"/>
      <c r="I59" s="42"/>
      <c r="J59" s="104">
        <f>J89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117</v>
      </c>
    </row>
    <row r="60" s="9" customFormat="1" ht="24.96" customHeight="1">
      <c r="A60" s="9"/>
      <c r="B60" s="167"/>
      <c r="C60" s="168"/>
      <c r="D60" s="169" t="s">
        <v>118</v>
      </c>
      <c r="E60" s="170"/>
      <c r="F60" s="170"/>
      <c r="G60" s="170"/>
      <c r="H60" s="170"/>
      <c r="I60" s="170"/>
      <c r="J60" s="171">
        <f>J90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119</v>
      </c>
      <c r="E61" s="176"/>
      <c r="F61" s="176"/>
      <c r="G61" s="176"/>
      <c r="H61" s="176"/>
      <c r="I61" s="176"/>
      <c r="J61" s="177">
        <f>J91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4.88" customHeight="1">
      <c r="A62" s="10"/>
      <c r="B62" s="173"/>
      <c r="C62" s="174"/>
      <c r="D62" s="175" t="s">
        <v>120</v>
      </c>
      <c r="E62" s="176"/>
      <c r="F62" s="176"/>
      <c r="G62" s="176"/>
      <c r="H62" s="176"/>
      <c r="I62" s="176"/>
      <c r="J62" s="177">
        <f>J204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3"/>
      <c r="C63" s="174"/>
      <c r="D63" s="175" t="s">
        <v>121</v>
      </c>
      <c r="E63" s="176"/>
      <c r="F63" s="176"/>
      <c r="G63" s="176"/>
      <c r="H63" s="176"/>
      <c r="I63" s="176"/>
      <c r="J63" s="177">
        <f>J239</f>
        <v>0</v>
      </c>
      <c r="K63" s="174"/>
      <c r="L63" s="17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3"/>
      <c r="C64" s="174"/>
      <c r="D64" s="175" t="s">
        <v>670</v>
      </c>
      <c r="E64" s="176"/>
      <c r="F64" s="176"/>
      <c r="G64" s="176"/>
      <c r="H64" s="176"/>
      <c r="I64" s="176"/>
      <c r="J64" s="177">
        <f>J242</f>
        <v>0</v>
      </c>
      <c r="K64" s="174"/>
      <c r="L64" s="178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3"/>
      <c r="C65" s="174"/>
      <c r="D65" s="175" t="s">
        <v>122</v>
      </c>
      <c r="E65" s="176"/>
      <c r="F65" s="176"/>
      <c r="G65" s="176"/>
      <c r="H65" s="176"/>
      <c r="I65" s="176"/>
      <c r="J65" s="177">
        <f>J246</f>
        <v>0</v>
      </c>
      <c r="K65" s="174"/>
      <c r="L65" s="17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3"/>
      <c r="C66" s="174"/>
      <c r="D66" s="175" t="s">
        <v>123</v>
      </c>
      <c r="E66" s="176"/>
      <c r="F66" s="176"/>
      <c r="G66" s="176"/>
      <c r="H66" s="176"/>
      <c r="I66" s="176"/>
      <c r="J66" s="177">
        <f>J256</f>
        <v>0</v>
      </c>
      <c r="K66" s="174"/>
      <c r="L66" s="178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3"/>
      <c r="C67" s="174"/>
      <c r="D67" s="175" t="s">
        <v>124</v>
      </c>
      <c r="E67" s="176"/>
      <c r="F67" s="176"/>
      <c r="G67" s="176"/>
      <c r="H67" s="176"/>
      <c r="I67" s="176"/>
      <c r="J67" s="177">
        <f>J280</f>
        <v>0</v>
      </c>
      <c r="K67" s="174"/>
      <c r="L67" s="178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9" customFormat="1" ht="24.96" customHeight="1">
      <c r="A68" s="9"/>
      <c r="B68" s="167"/>
      <c r="C68" s="168"/>
      <c r="D68" s="169" t="s">
        <v>671</v>
      </c>
      <c r="E68" s="170"/>
      <c r="F68" s="170"/>
      <c r="G68" s="170"/>
      <c r="H68" s="170"/>
      <c r="I68" s="170"/>
      <c r="J68" s="171">
        <f>J286</f>
        <v>0</v>
      </c>
      <c r="K68" s="168"/>
      <c r="L68" s="172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10" customFormat="1" ht="19.92" customHeight="1">
      <c r="A69" s="10"/>
      <c r="B69" s="173"/>
      <c r="C69" s="174"/>
      <c r="D69" s="175" t="s">
        <v>672</v>
      </c>
      <c r="E69" s="176"/>
      <c r="F69" s="176"/>
      <c r="G69" s="176"/>
      <c r="H69" s="176"/>
      <c r="I69" s="176"/>
      <c r="J69" s="177">
        <f>J287</f>
        <v>0</v>
      </c>
      <c r="K69" s="174"/>
      <c r="L69" s="178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2" customFormat="1" ht="21.84" customHeight="1">
      <c r="A70" s="40"/>
      <c r="B70" s="41"/>
      <c r="C70" s="42"/>
      <c r="D70" s="42"/>
      <c r="E70" s="42"/>
      <c r="F70" s="42"/>
      <c r="G70" s="42"/>
      <c r="H70" s="42"/>
      <c r="I70" s="42"/>
      <c r="J70" s="42"/>
      <c r="K70" s="42"/>
      <c r="L70" s="136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6.96" customHeight="1">
      <c r="A71" s="40"/>
      <c r="B71" s="61"/>
      <c r="C71" s="62"/>
      <c r="D71" s="62"/>
      <c r="E71" s="62"/>
      <c r="F71" s="62"/>
      <c r="G71" s="62"/>
      <c r="H71" s="62"/>
      <c r="I71" s="62"/>
      <c r="J71" s="62"/>
      <c r="K71" s="62"/>
      <c r="L71" s="13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5" s="2" customFormat="1" ht="6.96" customHeight="1">
      <c r="A75" s="40"/>
      <c r="B75" s="63"/>
      <c r="C75" s="64"/>
      <c r="D75" s="64"/>
      <c r="E75" s="64"/>
      <c r="F75" s="64"/>
      <c r="G75" s="64"/>
      <c r="H75" s="64"/>
      <c r="I75" s="64"/>
      <c r="J75" s="64"/>
      <c r="K75" s="64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24.96" customHeight="1">
      <c r="A76" s="40"/>
      <c r="B76" s="41"/>
      <c r="C76" s="25" t="s">
        <v>125</v>
      </c>
      <c r="D76" s="42"/>
      <c r="E76" s="42"/>
      <c r="F76" s="42"/>
      <c r="G76" s="42"/>
      <c r="H76" s="42"/>
      <c r="I76" s="42"/>
      <c r="J76" s="42"/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6.96" customHeight="1">
      <c r="A77" s="40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2" customHeight="1">
      <c r="A78" s="40"/>
      <c r="B78" s="41"/>
      <c r="C78" s="34" t="s">
        <v>16</v>
      </c>
      <c r="D78" s="42"/>
      <c r="E78" s="42"/>
      <c r="F78" s="42"/>
      <c r="G78" s="42"/>
      <c r="H78" s="42"/>
      <c r="I78" s="42"/>
      <c r="J78" s="42"/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6.5" customHeight="1">
      <c r="A79" s="40"/>
      <c r="B79" s="41"/>
      <c r="C79" s="42"/>
      <c r="D79" s="42"/>
      <c r="E79" s="162" t="str">
        <f>E7</f>
        <v>Realizace společných zařízení, k.ú. Klášterec nad Orlicí</v>
      </c>
      <c r="F79" s="34"/>
      <c r="G79" s="34"/>
      <c r="H79" s="34"/>
      <c r="I79" s="42"/>
      <c r="J79" s="42"/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2" customHeight="1">
      <c r="A80" s="40"/>
      <c r="B80" s="41"/>
      <c r="C80" s="34" t="s">
        <v>112</v>
      </c>
      <c r="D80" s="42"/>
      <c r="E80" s="42"/>
      <c r="F80" s="42"/>
      <c r="G80" s="42"/>
      <c r="H80" s="42"/>
      <c r="I80" s="42"/>
      <c r="J80" s="42"/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6.5" customHeight="1">
      <c r="A81" s="40"/>
      <c r="B81" s="41"/>
      <c r="C81" s="42"/>
      <c r="D81" s="42"/>
      <c r="E81" s="71" t="str">
        <f>E9</f>
        <v>SO 103 - Polní cesta C 51, typ B - v části Lhotka</v>
      </c>
      <c r="F81" s="42"/>
      <c r="G81" s="42"/>
      <c r="H81" s="42"/>
      <c r="I81" s="42"/>
      <c r="J81" s="42"/>
      <c r="K81" s="42"/>
      <c r="L81" s="13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6.96" customHeight="1">
      <c r="A82" s="40"/>
      <c r="B82" s="41"/>
      <c r="C82" s="42"/>
      <c r="D82" s="42"/>
      <c r="E82" s="42"/>
      <c r="F82" s="42"/>
      <c r="G82" s="42"/>
      <c r="H82" s="42"/>
      <c r="I82" s="42"/>
      <c r="J82" s="42"/>
      <c r="K82" s="42"/>
      <c r="L82" s="13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2" customHeight="1">
      <c r="A83" s="40"/>
      <c r="B83" s="41"/>
      <c r="C83" s="34" t="s">
        <v>22</v>
      </c>
      <c r="D83" s="42"/>
      <c r="E83" s="42"/>
      <c r="F83" s="29" t="str">
        <f>F12</f>
        <v>Klášterec nad Orlicí</v>
      </c>
      <c r="G83" s="42"/>
      <c r="H83" s="42"/>
      <c r="I83" s="34" t="s">
        <v>24</v>
      </c>
      <c r="J83" s="74" t="str">
        <f>IF(J12="","",J12)</f>
        <v>25. 12. 2020</v>
      </c>
      <c r="K83" s="42"/>
      <c r="L83" s="13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6.96" customHeight="1">
      <c r="A84" s="40"/>
      <c r="B84" s="41"/>
      <c r="C84" s="42"/>
      <c r="D84" s="42"/>
      <c r="E84" s="42"/>
      <c r="F84" s="42"/>
      <c r="G84" s="42"/>
      <c r="H84" s="42"/>
      <c r="I84" s="42"/>
      <c r="J84" s="42"/>
      <c r="K84" s="42"/>
      <c r="L84" s="13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40.05" customHeight="1">
      <c r="A85" s="40"/>
      <c r="B85" s="41"/>
      <c r="C85" s="34" t="s">
        <v>26</v>
      </c>
      <c r="D85" s="42"/>
      <c r="E85" s="42"/>
      <c r="F85" s="29" t="str">
        <f>E15</f>
        <v>ČR, Státní pozemkový úřad pro Pardubický kraj</v>
      </c>
      <c r="G85" s="42"/>
      <c r="H85" s="42"/>
      <c r="I85" s="34" t="s">
        <v>34</v>
      </c>
      <c r="J85" s="38" t="str">
        <f>E21</f>
        <v>PK Adamec, s.r.o., Komenského 42, 56151 Letohrad</v>
      </c>
      <c r="K85" s="42"/>
      <c r="L85" s="136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25.65" customHeight="1">
      <c r="A86" s="40"/>
      <c r="B86" s="41"/>
      <c r="C86" s="34" t="s">
        <v>32</v>
      </c>
      <c r="D86" s="42"/>
      <c r="E86" s="42"/>
      <c r="F86" s="29" t="str">
        <f>IF(E18="","",E18)</f>
        <v>Vyplň údaj</v>
      </c>
      <c r="G86" s="42"/>
      <c r="H86" s="42"/>
      <c r="I86" s="34" t="s">
        <v>38</v>
      </c>
      <c r="J86" s="38" t="str">
        <f>E24</f>
        <v>Adamec Jiří, tel. 608 878 955</v>
      </c>
      <c r="K86" s="42"/>
      <c r="L86" s="136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10.32" customHeight="1">
      <c r="A87" s="40"/>
      <c r="B87" s="41"/>
      <c r="C87" s="42"/>
      <c r="D87" s="42"/>
      <c r="E87" s="42"/>
      <c r="F87" s="42"/>
      <c r="G87" s="42"/>
      <c r="H87" s="42"/>
      <c r="I87" s="42"/>
      <c r="J87" s="42"/>
      <c r="K87" s="42"/>
      <c r="L87" s="136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11" customFormat="1" ht="29.28" customHeight="1">
      <c r="A88" s="179"/>
      <c r="B88" s="180"/>
      <c r="C88" s="181" t="s">
        <v>126</v>
      </c>
      <c r="D88" s="182" t="s">
        <v>61</v>
      </c>
      <c r="E88" s="182" t="s">
        <v>57</v>
      </c>
      <c r="F88" s="182" t="s">
        <v>58</v>
      </c>
      <c r="G88" s="182" t="s">
        <v>127</v>
      </c>
      <c r="H88" s="182" t="s">
        <v>128</v>
      </c>
      <c r="I88" s="182" t="s">
        <v>129</v>
      </c>
      <c r="J88" s="182" t="s">
        <v>116</v>
      </c>
      <c r="K88" s="183" t="s">
        <v>130</v>
      </c>
      <c r="L88" s="184"/>
      <c r="M88" s="94" t="s">
        <v>31</v>
      </c>
      <c r="N88" s="95" t="s">
        <v>46</v>
      </c>
      <c r="O88" s="95" t="s">
        <v>131</v>
      </c>
      <c r="P88" s="95" t="s">
        <v>132</v>
      </c>
      <c r="Q88" s="95" t="s">
        <v>133</v>
      </c>
      <c r="R88" s="95" t="s">
        <v>134</v>
      </c>
      <c r="S88" s="95" t="s">
        <v>135</v>
      </c>
      <c r="T88" s="96" t="s">
        <v>136</v>
      </c>
      <c r="U88" s="179"/>
      <c r="V88" s="179"/>
      <c r="W88" s="179"/>
      <c r="X88" s="179"/>
      <c r="Y88" s="179"/>
      <c r="Z88" s="179"/>
      <c r="AA88" s="179"/>
      <c r="AB88" s="179"/>
      <c r="AC88" s="179"/>
      <c r="AD88" s="179"/>
      <c r="AE88" s="179"/>
    </row>
    <row r="89" s="2" customFormat="1" ht="22.8" customHeight="1">
      <c r="A89" s="40"/>
      <c r="B89" s="41"/>
      <c r="C89" s="101" t="s">
        <v>137</v>
      </c>
      <c r="D89" s="42"/>
      <c r="E89" s="42"/>
      <c r="F89" s="42"/>
      <c r="G89" s="42"/>
      <c r="H89" s="42"/>
      <c r="I89" s="42"/>
      <c r="J89" s="185">
        <f>BK89</f>
        <v>0</v>
      </c>
      <c r="K89" s="42"/>
      <c r="L89" s="46"/>
      <c r="M89" s="97"/>
      <c r="N89" s="186"/>
      <c r="O89" s="98"/>
      <c r="P89" s="187">
        <f>P90+P286</f>
        <v>0</v>
      </c>
      <c r="Q89" s="98"/>
      <c r="R89" s="187">
        <f>R90+R286</f>
        <v>1648.72795974</v>
      </c>
      <c r="S89" s="98"/>
      <c r="T89" s="188">
        <f>T90+T286</f>
        <v>0.66000000000000003</v>
      </c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T89" s="19" t="s">
        <v>75</v>
      </c>
      <c r="AU89" s="19" t="s">
        <v>117</v>
      </c>
      <c r="BK89" s="189">
        <f>BK90+BK286</f>
        <v>0</v>
      </c>
    </row>
    <row r="90" s="12" customFormat="1" ht="25.92" customHeight="1">
      <c r="A90" s="12"/>
      <c r="B90" s="190"/>
      <c r="C90" s="191"/>
      <c r="D90" s="192" t="s">
        <v>75</v>
      </c>
      <c r="E90" s="193" t="s">
        <v>138</v>
      </c>
      <c r="F90" s="193" t="s">
        <v>139</v>
      </c>
      <c r="G90" s="191"/>
      <c r="H90" s="191"/>
      <c r="I90" s="194"/>
      <c r="J90" s="195">
        <f>BK90</f>
        <v>0</v>
      </c>
      <c r="K90" s="191"/>
      <c r="L90" s="196"/>
      <c r="M90" s="197"/>
      <c r="N90" s="198"/>
      <c r="O90" s="198"/>
      <c r="P90" s="199">
        <f>P91+P239+P242+P246+P256+P280</f>
        <v>0</v>
      </c>
      <c r="Q90" s="198"/>
      <c r="R90" s="199">
        <f>R91+R239+R242+R246+R256+R280</f>
        <v>1648.72767974</v>
      </c>
      <c r="S90" s="198"/>
      <c r="T90" s="200">
        <f>T91+T239+T242+T246+T256+T280</f>
        <v>0.66000000000000003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01" t="s">
        <v>84</v>
      </c>
      <c r="AT90" s="202" t="s">
        <v>75</v>
      </c>
      <c r="AU90" s="202" t="s">
        <v>76</v>
      </c>
      <c r="AY90" s="201" t="s">
        <v>140</v>
      </c>
      <c r="BK90" s="203">
        <f>BK91+BK239+BK242+BK246+BK256+BK280</f>
        <v>0</v>
      </c>
    </row>
    <row r="91" s="12" customFormat="1" ht="22.8" customHeight="1">
      <c r="A91" s="12"/>
      <c r="B91" s="190"/>
      <c r="C91" s="191"/>
      <c r="D91" s="192" t="s">
        <v>75</v>
      </c>
      <c r="E91" s="204" t="s">
        <v>84</v>
      </c>
      <c r="F91" s="204" t="s">
        <v>141</v>
      </c>
      <c r="G91" s="191"/>
      <c r="H91" s="191"/>
      <c r="I91" s="194"/>
      <c r="J91" s="205">
        <f>BK91</f>
        <v>0</v>
      </c>
      <c r="K91" s="191"/>
      <c r="L91" s="196"/>
      <c r="M91" s="197"/>
      <c r="N91" s="198"/>
      <c r="O91" s="198"/>
      <c r="P91" s="199">
        <f>P92+SUM(P93:P204)</f>
        <v>0</v>
      </c>
      <c r="Q91" s="198"/>
      <c r="R91" s="199">
        <f>R92+SUM(R93:R204)</f>
        <v>1644.917913</v>
      </c>
      <c r="S91" s="198"/>
      <c r="T91" s="200">
        <f>T92+SUM(T93:T204)</f>
        <v>0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201" t="s">
        <v>84</v>
      </c>
      <c r="AT91" s="202" t="s">
        <v>75</v>
      </c>
      <c r="AU91" s="202" t="s">
        <v>84</v>
      </c>
      <c r="AY91" s="201" t="s">
        <v>140</v>
      </c>
      <c r="BK91" s="203">
        <f>BK92+SUM(BK93:BK204)</f>
        <v>0</v>
      </c>
    </row>
    <row r="92" s="2" customFormat="1" ht="16.5" customHeight="1">
      <c r="A92" s="40"/>
      <c r="B92" s="41"/>
      <c r="C92" s="206" t="s">
        <v>84</v>
      </c>
      <c r="D92" s="206" t="s">
        <v>142</v>
      </c>
      <c r="E92" s="207" t="s">
        <v>143</v>
      </c>
      <c r="F92" s="208" t="s">
        <v>144</v>
      </c>
      <c r="G92" s="209" t="s">
        <v>145</v>
      </c>
      <c r="H92" s="210">
        <v>132.03800000000001</v>
      </c>
      <c r="I92" s="211"/>
      <c r="J92" s="212">
        <f>ROUND(I92*H92,2)</f>
        <v>0</v>
      </c>
      <c r="K92" s="208" t="s">
        <v>146</v>
      </c>
      <c r="L92" s="46"/>
      <c r="M92" s="213" t="s">
        <v>31</v>
      </c>
      <c r="N92" s="214" t="s">
        <v>47</v>
      </c>
      <c r="O92" s="86"/>
      <c r="P92" s="215">
        <f>O92*H92</f>
        <v>0</v>
      </c>
      <c r="Q92" s="215">
        <v>0</v>
      </c>
      <c r="R92" s="215">
        <f>Q92*H92</f>
        <v>0</v>
      </c>
      <c r="S92" s="215">
        <v>0</v>
      </c>
      <c r="T92" s="216">
        <f>S92*H92</f>
        <v>0</v>
      </c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R92" s="217" t="s">
        <v>147</v>
      </c>
      <c r="AT92" s="217" t="s">
        <v>142</v>
      </c>
      <c r="AU92" s="217" t="s">
        <v>86</v>
      </c>
      <c r="AY92" s="19" t="s">
        <v>140</v>
      </c>
      <c r="BE92" s="218">
        <f>IF(N92="základní",J92,0)</f>
        <v>0</v>
      </c>
      <c r="BF92" s="218">
        <f>IF(N92="snížená",J92,0)</f>
        <v>0</v>
      </c>
      <c r="BG92" s="218">
        <f>IF(N92="zákl. přenesená",J92,0)</f>
        <v>0</v>
      </c>
      <c r="BH92" s="218">
        <f>IF(N92="sníž. přenesená",J92,0)</f>
        <v>0</v>
      </c>
      <c r="BI92" s="218">
        <f>IF(N92="nulová",J92,0)</f>
        <v>0</v>
      </c>
      <c r="BJ92" s="19" t="s">
        <v>84</v>
      </c>
      <c r="BK92" s="218">
        <f>ROUND(I92*H92,2)</f>
        <v>0</v>
      </c>
      <c r="BL92" s="19" t="s">
        <v>147</v>
      </c>
      <c r="BM92" s="217" t="s">
        <v>1024</v>
      </c>
    </row>
    <row r="93" s="14" customFormat="1">
      <c r="A93" s="14"/>
      <c r="B93" s="230"/>
      <c r="C93" s="231"/>
      <c r="D93" s="221" t="s">
        <v>149</v>
      </c>
      <c r="E93" s="232" t="s">
        <v>31</v>
      </c>
      <c r="F93" s="233" t="s">
        <v>1025</v>
      </c>
      <c r="G93" s="231"/>
      <c r="H93" s="234">
        <v>2.8130000000000002</v>
      </c>
      <c r="I93" s="235"/>
      <c r="J93" s="231"/>
      <c r="K93" s="231"/>
      <c r="L93" s="236"/>
      <c r="M93" s="237"/>
      <c r="N93" s="238"/>
      <c r="O93" s="238"/>
      <c r="P93" s="238"/>
      <c r="Q93" s="238"/>
      <c r="R93" s="238"/>
      <c r="S93" s="238"/>
      <c r="T93" s="239"/>
      <c r="U93" s="14"/>
      <c r="V93" s="14"/>
      <c r="W93" s="14"/>
      <c r="X93" s="14"/>
      <c r="Y93" s="14"/>
      <c r="Z93" s="14"/>
      <c r="AA93" s="14"/>
      <c r="AB93" s="14"/>
      <c r="AC93" s="14"/>
      <c r="AD93" s="14"/>
      <c r="AE93" s="14"/>
      <c r="AT93" s="240" t="s">
        <v>149</v>
      </c>
      <c r="AU93" s="240" t="s">
        <v>86</v>
      </c>
      <c r="AV93" s="14" t="s">
        <v>86</v>
      </c>
      <c r="AW93" s="14" t="s">
        <v>37</v>
      </c>
      <c r="AX93" s="14" t="s">
        <v>76</v>
      </c>
      <c r="AY93" s="240" t="s">
        <v>140</v>
      </c>
    </row>
    <row r="94" s="14" customFormat="1">
      <c r="A94" s="14"/>
      <c r="B94" s="230"/>
      <c r="C94" s="231"/>
      <c r="D94" s="221" t="s">
        <v>149</v>
      </c>
      <c r="E94" s="232" t="s">
        <v>31</v>
      </c>
      <c r="F94" s="233" t="s">
        <v>1026</v>
      </c>
      <c r="G94" s="231"/>
      <c r="H94" s="234">
        <v>7.5</v>
      </c>
      <c r="I94" s="235"/>
      <c r="J94" s="231"/>
      <c r="K94" s="231"/>
      <c r="L94" s="236"/>
      <c r="M94" s="237"/>
      <c r="N94" s="238"/>
      <c r="O94" s="238"/>
      <c r="P94" s="238"/>
      <c r="Q94" s="238"/>
      <c r="R94" s="238"/>
      <c r="S94" s="238"/>
      <c r="T94" s="239"/>
      <c r="U94" s="14"/>
      <c r="V94" s="14"/>
      <c r="W94" s="14"/>
      <c r="X94" s="14"/>
      <c r="Y94" s="14"/>
      <c r="Z94" s="14"/>
      <c r="AA94" s="14"/>
      <c r="AB94" s="14"/>
      <c r="AC94" s="14"/>
      <c r="AD94" s="14"/>
      <c r="AE94" s="14"/>
      <c r="AT94" s="240" t="s">
        <v>149</v>
      </c>
      <c r="AU94" s="240" t="s">
        <v>86</v>
      </c>
      <c r="AV94" s="14" t="s">
        <v>86</v>
      </c>
      <c r="AW94" s="14" t="s">
        <v>37</v>
      </c>
      <c r="AX94" s="14" t="s">
        <v>76</v>
      </c>
      <c r="AY94" s="240" t="s">
        <v>140</v>
      </c>
    </row>
    <row r="95" s="14" customFormat="1">
      <c r="A95" s="14"/>
      <c r="B95" s="230"/>
      <c r="C95" s="231"/>
      <c r="D95" s="221" t="s">
        <v>149</v>
      </c>
      <c r="E95" s="232" t="s">
        <v>31</v>
      </c>
      <c r="F95" s="233" t="s">
        <v>1027</v>
      </c>
      <c r="G95" s="231"/>
      <c r="H95" s="234">
        <v>7.5</v>
      </c>
      <c r="I95" s="235"/>
      <c r="J95" s="231"/>
      <c r="K95" s="231"/>
      <c r="L95" s="236"/>
      <c r="M95" s="237"/>
      <c r="N95" s="238"/>
      <c r="O95" s="238"/>
      <c r="P95" s="238"/>
      <c r="Q95" s="238"/>
      <c r="R95" s="238"/>
      <c r="S95" s="238"/>
      <c r="T95" s="239"/>
      <c r="U95" s="14"/>
      <c r="V95" s="14"/>
      <c r="W95" s="14"/>
      <c r="X95" s="14"/>
      <c r="Y95" s="14"/>
      <c r="Z95" s="14"/>
      <c r="AA95" s="14"/>
      <c r="AB95" s="14"/>
      <c r="AC95" s="14"/>
      <c r="AD95" s="14"/>
      <c r="AE95" s="14"/>
      <c r="AT95" s="240" t="s">
        <v>149</v>
      </c>
      <c r="AU95" s="240" t="s">
        <v>86</v>
      </c>
      <c r="AV95" s="14" t="s">
        <v>86</v>
      </c>
      <c r="AW95" s="14" t="s">
        <v>37</v>
      </c>
      <c r="AX95" s="14" t="s">
        <v>76</v>
      </c>
      <c r="AY95" s="240" t="s">
        <v>140</v>
      </c>
    </row>
    <row r="96" s="14" customFormat="1">
      <c r="A96" s="14"/>
      <c r="B96" s="230"/>
      <c r="C96" s="231"/>
      <c r="D96" s="221" t="s">
        <v>149</v>
      </c>
      <c r="E96" s="232" t="s">
        <v>31</v>
      </c>
      <c r="F96" s="233" t="s">
        <v>1028</v>
      </c>
      <c r="G96" s="231"/>
      <c r="H96" s="234">
        <v>7.5</v>
      </c>
      <c r="I96" s="235"/>
      <c r="J96" s="231"/>
      <c r="K96" s="231"/>
      <c r="L96" s="236"/>
      <c r="M96" s="237"/>
      <c r="N96" s="238"/>
      <c r="O96" s="238"/>
      <c r="P96" s="238"/>
      <c r="Q96" s="238"/>
      <c r="R96" s="238"/>
      <c r="S96" s="238"/>
      <c r="T96" s="239"/>
      <c r="U96" s="14"/>
      <c r="V96" s="14"/>
      <c r="W96" s="14"/>
      <c r="X96" s="14"/>
      <c r="Y96" s="14"/>
      <c r="Z96" s="14"/>
      <c r="AA96" s="14"/>
      <c r="AB96" s="14"/>
      <c r="AC96" s="14"/>
      <c r="AD96" s="14"/>
      <c r="AE96" s="14"/>
      <c r="AT96" s="240" t="s">
        <v>149</v>
      </c>
      <c r="AU96" s="240" t="s">
        <v>86</v>
      </c>
      <c r="AV96" s="14" t="s">
        <v>86</v>
      </c>
      <c r="AW96" s="14" t="s">
        <v>37</v>
      </c>
      <c r="AX96" s="14" t="s">
        <v>76</v>
      </c>
      <c r="AY96" s="240" t="s">
        <v>140</v>
      </c>
    </row>
    <row r="97" s="14" customFormat="1">
      <c r="A97" s="14"/>
      <c r="B97" s="230"/>
      <c r="C97" s="231"/>
      <c r="D97" s="221" t="s">
        <v>149</v>
      </c>
      <c r="E97" s="232" t="s">
        <v>31</v>
      </c>
      <c r="F97" s="233" t="s">
        <v>1029</v>
      </c>
      <c r="G97" s="231"/>
      <c r="H97" s="234">
        <v>4.125</v>
      </c>
      <c r="I97" s="235"/>
      <c r="J97" s="231"/>
      <c r="K97" s="231"/>
      <c r="L97" s="236"/>
      <c r="M97" s="237"/>
      <c r="N97" s="238"/>
      <c r="O97" s="238"/>
      <c r="P97" s="238"/>
      <c r="Q97" s="238"/>
      <c r="R97" s="238"/>
      <c r="S97" s="238"/>
      <c r="T97" s="239"/>
      <c r="U97" s="14"/>
      <c r="V97" s="14"/>
      <c r="W97" s="14"/>
      <c r="X97" s="14"/>
      <c r="Y97" s="14"/>
      <c r="Z97" s="14"/>
      <c r="AA97" s="14"/>
      <c r="AB97" s="14"/>
      <c r="AC97" s="14"/>
      <c r="AD97" s="14"/>
      <c r="AE97" s="14"/>
      <c r="AT97" s="240" t="s">
        <v>149</v>
      </c>
      <c r="AU97" s="240" t="s">
        <v>86</v>
      </c>
      <c r="AV97" s="14" t="s">
        <v>86</v>
      </c>
      <c r="AW97" s="14" t="s">
        <v>37</v>
      </c>
      <c r="AX97" s="14" t="s">
        <v>76</v>
      </c>
      <c r="AY97" s="240" t="s">
        <v>140</v>
      </c>
    </row>
    <row r="98" s="14" customFormat="1">
      <c r="A98" s="14"/>
      <c r="B98" s="230"/>
      <c r="C98" s="231"/>
      <c r="D98" s="221" t="s">
        <v>149</v>
      </c>
      <c r="E98" s="232" t="s">
        <v>31</v>
      </c>
      <c r="F98" s="233" t="s">
        <v>1030</v>
      </c>
      <c r="G98" s="231"/>
      <c r="H98" s="234">
        <v>7.5</v>
      </c>
      <c r="I98" s="235"/>
      <c r="J98" s="231"/>
      <c r="K98" s="231"/>
      <c r="L98" s="236"/>
      <c r="M98" s="237"/>
      <c r="N98" s="238"/>
      <c r="O98" s="238"/>
      <c r="P98" s="238"/>
      <c r="Q98" s="238"/>
      <c r="R98" s="238"/>
      <c r="S98" s="238"/>
      <c r="T98" s="239"/>
      <c r="U98" s="14"/>
      <c r="V98" s="14"/>
      <c r="W98" s="14"/>
      <c r="X98" s="14"/>
      <c r="Y98" s="14"/>
      <c r="Z98" s="14"/>
      <c r="AA98" s="14"/>
      <c r="AB98" s="14"/>
      <c r="AC98" s="14"/>
      <c r="AD98" s="14"/>
      <c r="AE98" s="14"/>
      <c r="AT98" s="240" t="s">
        <v>149</v>
      </c>
      <c r="AU98" s="240" t="s">
        <v>86</v>
      </c>
      <c r="AV98" s="14" t="s">
        <v>86</v>
      </c>
      <c r="AW98" s="14" t="s">
        <v>37</v>
      </c>
      <c r="AX98" s="14" t="s">
        <v>76</v>
      </c>
      <c r="AY98" s="240" t="s">
        <v>140</v>
      </c>
    </row>
    <row r="99" s="14" customFormat="1">
      <c r="A99" s="14"/>
      <c r="B99" s="230"/>
      <c r="C99" s="231"/>
      <c r="D99" s="221" t="s">
        <v>149</v>
      </c>
      <c r="E99" s="232" t="s">
        <v>31</v>
      </c>
      <c r="F99" s="233" t="s">
        <v>1031</v>
      </c>
      <c r="G99" s="231"/>
      <c r="H99" s="234">
        <v>7.5</v>
      </c>
      <c r="I99" s="235"/>
      <c r="J99" s="231"/>
      <c r="K99" s="231"/>
      <c r="L99" s="236"/>
      <c r="M99" s="237"/>
      <c r="N99" s="238"/>
      <c r="O99" s="238"/>
      <c r="P99" s="238"/>
      <c r="Q99" s="238"/>
      <c r="R99" s="238"/>
      <c r="S99" s="238"/>
      <c r="T99" s="239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  <c r="AT99" s="240" t="s">
        <v>149</v>
      </c>
      <c r="AU99" s="240" t="s">
        <v>86</v>
      </c>
      <c r="AV99" s="14" t="s">
        <v>86</v>
      </c>
      <c r="AW99" s="14" t="s">
        <v>37</v>
      </c>
      <c r="AX99" s="14" t="s">
        <v>76</v>
      </c>
      <c r="AY99" s="240" t="s">
        <v>140</v>
      </c>
    </row>
    <row r="100" s="14" customFormat="1">
      <c r="A100" s="14"/>
      <c r="B100" s="230"/>
      <c r="C100" s="231"/>
      <c r="D100" s="221" t="s">
        <v>149</v>
      </c>
      <c r="E100" s="232" t="s">
        <v>31</v>
      </c>
      <c r="F100" s="233" t="s">
        <v>1032</v>
      </c>
      <c r="G100" s="231"/>
      <c r="H100" s="234">
        <v>19.125</v>
      </c>
      <c r="I100" s="235"/>
      <c r="J100" s="231"/>
      <c r="K100" s="231"/>
      <c r="L100" s="236"/>
      <c r="M100" s="237"/>
      <c r="N100" s="238"/>
      <c r="O100" s="238"/>
      <c r="P100" s="238"/>
      <c r="Q100" s="238"/>
      <c r="R100" s="238"/>
      <c r="S100" s="238"/>
      <c r="T100" s="239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T100" s="240" t="s">
        <v>149</v>
      </c>
      <c r="AU100" s="240" t="s">
        <v>86</v>
      </c>
      <c r="AV100" s="14" t="s">
        <v>86</v>
      </c>
      <c r="AW100" s="14" t="s">
        <v>37</v>
      </c>
      <c r="AX100" s="14" t="s">
        <v>76</v>
      </c>
      <c r="AY100" s="240" t="s">
        <v>140</v>
      </c>
    </row>
    <row r="101" s="14" customFormat="1">
      <c r="A101" s="14"/>
      <c r="B101" s="230"/>
      <c r="C101" s="231"/>
      <c r="D101" s="221" t="s">
        <v>149</v>
      </c>
      <c r="E101" s="232" t="s">
        <v>31</v>
      </c>
      <c r="F101" s="233" t="s">
        <v>1033</v>
      </c>
      <c r="G101" s="231"/>
      <c r="H101" s="234">
        <v>8.625</v>
      </c>
      <c r="I101" s="235"/>
      <c r="J101" s="231"/>
      <c r="K101" s="231"/>
      <c r="L101" s="236"/>
      <c r="M101" s="237"/>
      <c r="N101" s="238"/>
      <c r="O101" s="238"/>
      <c r="P101" s="238"/>
      <c r="Q101" s="238"/>
      <c r="R101" s="238"/>
      <c r="S101" s="238"/>
      <c r="T101" s="239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T101" s="240" t="s">
        <v>149</v>
      </c>
      <c r="AU101" s="240" t="s">
        <v>86</v>
      </c>
      <c r="AV101" s="14" t="s">
        <v>86</v>
      </c>
      <c r="AW101" s="14" t="s">
        <v>37</v>
      </c>
      <c r="AX101" s="14" t="s">
        <v>76</v>
      </c>
      <c r="AY101" s="240" t="s">
        <v>140</v>
      </c>
    </row>
    <row r="102" s="14" customFormat="1">
      <c r="A102" s="14"/>
      <c r="B102" s="230"/>
      <c r="C102" s="231"/>
      <c r="D102" s="221" t="s">
        <v>149</v>
      </c>
      <c r="E102" s="232" t="s">
        <v>31</v>
      </c>
      <c r="F102" s="233" t="s">
        <v>1034</v>
      </c>
      <c r="G102" s="231"/>
      <c r="H102" s="234">
        <v>9.375</v>
      </c>
      <c r="I102" s="235"/>
      <c r="J102" s="231"/>
      <c r="K102" s="231"/>
      <c r="L102" s="236"/>
      <c r="M102" s="237"/>
      <c r="N102" s="238"/>
      <c r="O102" s="238"/>
      <c r="P102" s="238"/>
      <c r="Q102" s="238"/>
      <c r="R102" s="238"/>
      <c r="S102" s="238"/>
      <c r="T102" s="239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T102" s="240" t="s">
        <v>149</v>
      </c>
      <c r="AU102" s="240" t="s">
        <v>86</v>
      </c>
      <c r="AV102" s="14" t="s">
        <v>86</v>
      </c>
      <c r="AW102" s="14" t="s">
        <v>37</v>
      </c>
      <c r="AX102" s="14" t="s">
        <v>76</v>
      </c>
      <c r="AY102" s="240" t="s">
        <v>140</v>
      </c>
    </row>
    <row r="103" s="14" customFormat="1">
      <c r="A103" s="14"/>
      <c r="B103" s="230"/>
      <c r="C103" s="231"/>
      <c r="D103" s="221" t="s">
        <v>149</v>
      </c>
      <c r="E103" s="232" t="s">
        <v>31</v>
      </c>
      <c r="F103" s="233" t="s">
        <v>1035</v>
      </c>
      <c r="G103" s="231"/>
      <c r="H103" s="234">
        <v>9</v>
      </c>
      <c r="I103" s="235"/>
      <c r="J103" s="231"/>
      <c r="K103" s="231"/>
      <c r="L103" s="236"/>
      <c r="M103" s="237"/>
      <c r="N103" s="238"/>
      <c r="O103" s="238"/>
      <c r="P103" s="238"/>
      <c r="Q103" s="238"/>
      <c r="R103" s="238"/>
      <c r="S103" s="238"/>
      <c r="T103" s="239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T103" s="240" t="s">
        <v>149</v>
      </c>
      <c r="AU103" s="240" t="s">
        <v>86</v>
      </c>
      <c r="AV103" s="14" t="s">
        <v>86</v>
      </c>
      <c r="AW103" s="14" t="s">
        <v>37</v>
      </c>
      <c r="AX103" s="14" t="s">
        <v>76</v>
      </c>
      <c r="AY103" s="240" t="s">
        <v>140</v>
      </c>
    </row>
    <row r="104" s="14" customFormat="1">
      <c r="A104" s="14"/>
      <c r="B104" s="230"/>
      <c r="C104" s="231"/>
      <c r="D104" s="221" t="s">
        <v>149</v>
      </c>
      <c r="E104" s="232" t="s">
        <v>31</v>
      </c>
      <c r="F104" s="233" t="s">
        <v>1036</v>
      </c>
      <c r="G104" s="231"/>
      <c r="H104" s="234">
        <v>9.375</v>
      </c>
      <c r="I104" s="235"/>
      <c r="J104" s="231"/>
      <c r="K104" s="231"/>
      <c r="L104" s="236"/>
      <c r="M104" s="237"/>
      <c r="N104" s="238"/>
      <c r="O104" s="238"/>
      <c r="P104" s="238"/>
      <c r="Q104" s="238"/>
      <c r="R104" s="238"/>
      <c r="S104" s="238"/>
      <c r="T104" s="239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T104" s="240" t="s">
        <v>149</v>
      </c>
      <c r="AU104" s="240" t="s">
        <v>86</v>
      </c>
      <c r="AV104" s="14" t="s">
        <v>86</v>
      </c>
      <c r="AW104" s="14" t="s">
        <v>37</v>
      </c>
      <c r="AX104" s="14" t="s">
        <v>76</v>
      </c>
      <c r="AY104" s="240" t="s">
        <v>140</v>
      </c>
    </row>
    <row r="105" s="14" customFormat="1">
      <c r="A105" s="14"/>
      <c r="B105" s="230"/>
      <c r="C105" s="231"/>
      <c r="D105" s="221" t="s">
        <v>149</v>
      </c>
      <c r="E105" s="232" t="s">
        <v>31</v>
      </c>
      <c r="F105" s="233" t="s">
        <v>1037</v>
      </c>
      <c r="G105" s="231"/>
      <c r="H105" s="234">
        <v>9.9000000000000004</v>
      </c>
      <c r="I105" s="235"/>
      <c r="J105" s="231"/>
      <c r="K105" s="231"/>
      <c r="L105" s="236"/>
      <c r="M105" s="237"/>
      <c r="N105" s="238"/>
      <c r="O105" s="238"/>
      <c r="P105" s="238"/>
      <c r="Q105" s="238"/>
      <c r="R105" s="238"/>
      <c r="S105" s="238"/>
      <c r="T105" s="239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T105" s="240" t="s">
        <v>149</v>
      </c>
      <c r="AU105" s="240" t="s">
        <v>86</v>
      </c>
      <c r="AV105" s="14" t="s">
        <v>86</v>
      </c>
      <c r="AW105" s="14" t="s">
        <v>37</v>
      </c>
      <c r="AX105" s="14" t="s">
        <v>76</v>
      </c>
      <c r="AY105" s="240" t="s">
        <v>140</v>
      </c>
    </row>
    <row r="106" s="14" customFormat="1">
      <c r="A106" s="14"/>
      <c r="B106" s="230"/>
      <c r="C106" s="231"/>
      <c r="D106" s="221" t="s">
        <v>149</v>
      </c>
      <c r="E106" s="232" t="s">
        <v>31</v>
      </c>
      <c r="F106" s="233" t="s">
        <v>1038</v>
      </c>
      <c r="G106" s="231"/>
      <c r="H106" s="234">
        <v>9.6940000000000008</v>
      </c>
      <c r="I106" s="235"/>
      <c r="J106" s="231"/>
      <c r="K106" s="231"/>
      <c r="L106" s="236"/>
      <c r="M106" s="237"/>
      <c r="N106" s="238"/>
      <c r="O106" s="238"/>
      <c r="P106" s="238"/>
      <c r="Q106" s="238"/>
      <c r="R106" s="238"/>
      <c r="S106" s="238"/>
      <c r="T106" s="239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40" t="s">
        <v>149</v>
      </c>
      <c r="AU106" s="240" t="s">
        <v>86</v>
      </c>
      <c r="AV106" s="14" t="s">
        <v>86</v>
      </c>
      <c r="AW106" s="14" t="s">
        <v>37</v>
      </c>
      <c r="AX106" s="14" t="s">
        <v>76</v>
      </c>
      <c r="AY106" s="240" t="s">
        <v>140</v>
      </c>
    </row>
    <row r="107" s="14" customFormat="1">
      <c r="A107" s="14"/>
      <c r="B107" s="230"/>
      <c r="C107" s="231"/>
      <c r="D107" s="221" t="s">
        <v>149</v>
      </c>
      <c r="E107" s="232" t="s">
        <v>31</v>
      </c>
      <c r="F107" s="233" t="s">
        <v>1039</v>
      </c>
      <c r="G107" s="231"/>
      <c r="H107" s="234">
        <v>9.9749999999999996</v>
      </c>
      <c r="I107" s="235"/>
      <c r="J107" s="231"/>
      <c r="K107" s="231"/>
      <c r="L107" s="236"/>
      <c r="M107" s="237"/>
      <c r="N107" s="238"/>
      <c r="O107" s="238"/>
      <c r="P107" s="238"/>
      <c r="Q107" s="238"/>
      <c r="R107" s="238"/>
      <c r="S107" s="238"/>
      <c r="T107" s="239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T107" s="240" t="s">
        <v>149</v>
      </c>
      <c r="AU107" s="240" t="s">
        <v>86</v>
      </c>
      <c r="AV107" s="14" t="s">
        <v>86</v>
      </c>
      <c r="AW107" s="14" t="s">
        <v>37</v>
      </c>
      <c r="AX107" s="14" t="s">
        <v>76</v>
      </c>
      <c r="AY107" s="240" t="s">
        <v>140</v>
      </c>
    </row>
    <row r="108" s="14" customFormat="1">
      <c r="A108" s="14"/>
      <c r="B108" s="230"/>
      <c r="C108" s="231"/>
      <c r="D108" s="221" t="s">
        <v>149</v>
      </c>
      <c r="E108" s="232" t="s">
        <v>31</v>
      </c>
      <c r="F108" s="233" t="s">
        <v>1040</v>
      </c>
      <c r="G108" s="231"/>
      <c r="H108" s="234">
        <v>2.5310000000000001</v>
      </c>
      <c r="I108" s="235"/>
      <c r="J108" s="231"/>
      <c r="K108" s="231"/>
      <c r="L108" s="236"/>
      <c r="M108" s="237"/>
      <c r="N108" s="238"/>
      <c r="O108" s="238"/>
      <c r="P108" s="238"/>
      <c r="Q108" s="238"/>
      <c r="R108" s="238"/>
      <c r="S108" s="238"/>
      <c r="T108" s="239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T108" s="240" t="s">
        <v>149</v>
      </c>
      <c r="AU108" s="240" t="s">
        <v>86</v>
      </c>
      <c r="AV108" s="14" t="s">
        <v>86</v>
      </c>
      <c r="AW108" s="14" t="s">
        <v>37</v>
      </c>
      <c r="AX108" s="14" t="s">
        <v>76</v>
      </c>
      <c r="AY108" s="240" t="s">
        <v>140</v>
      </c>
    </row>
    <row r="109" s="15" customFormat="1">
      <c r="A109" s="15"/>
      <c r="B109" s="241"/>
      <c r="C109" s="242"/>
      <c r="D109" s="221" t="s">
        <v>149</v>
      </c>
      <c r="E109" s="243" t="s">
        <v>31</v>
      </c>
      <c r="F109" s="244" t="s">
        <v>204</v>
      </c>
      <c r="G109" s="242"/>
      <c r="H109" s="245">
        <v>132.03800000000001</v>
      </c>
      <c r="I109" s="246"/>
      <c r="J109" s="242"/>
      <c r="K109" s="242"/>
      <c r="L109" s="247"/>
      <c r="M109" s="248"/>
      <c r="N109" s="249"/>
      <c r="O109" s="249"/>
      <c r="P109" s="249"/>
      <c r="Q109" s="249"/>
      <c r="R109" s="249"/>
      <c r="S109" s="249"/>
      <c r="T109" s="250"/>
      <c r="U109" s="15"/>
      <c r="V109" s="15"/>
      <c r="W109" s="15"/>
      <c r="X109" s="15"/>
      <c r="Y109" s="15"/>
      <c r="Z109" s="15"/>
      <c r="AA109" s="15"/>
      <c r="AB109" s="15"/>
      <c r="AC109" s="15"/>
      <c r="AD109" s="15"/>
      <c r="AE109" s="15"/>
      <c r="AT109" s="251" t="s">
        <v>149</v>
      </c>
      <c r="AU109" s="251" t="s">
        <v>86</v>
      </c>
      <c r="AV109" s="15" t="s">
        <v>147</v>
      </c>
      <c r="AW109" s="15" t="s">
        <v>37</v>
      </c>
      <c r="AX109" s="15" t="s">
        <v>84</v>
      </c>
      <c r="AY109" s="251" t="s">
        <v>140</v>
      </c>
    </row>
    <row r="110" s="2" customFormat="1" ht="21.75" customHeight="1">
      <c r="A110" s="40"/>
      <c r="B110" s="41"/>
      <c r="C110" s="206" t="s">
        <v>86</v>
      </c>
      <c r="D110" s="206" t="s">
        <v>142</v>
      </c>
      <c r="E110" s="207" t="s">
        <v>1041</v>
      </c>
      <c r="F110" s="208" t="s">
        <v>1042</v>
      </c>
      <c r="G110" s="209" t="s">
        <v>145</v>
      </c>
      <c r="H110" s="210">
        <v>865.87</v>
      </c>
      <c r="I110" s="211"/>
      <c r="J110" s="212">
        <f>ROUND(I110*H110,2)</f>
        <v>0</v>
      </c>
      <c r="K110" s="208" t="s">
        <v>146</v>
      </c>
      <c r="L110" s="46"/>
      <c r="M110" s="213" t="s">
        <v>31</v>
      </c>
      <c r="N110" s="214" t="s">
        <v>47</v>
      </c>
      <c r="O110" s="86"/>
      <c r="P110" s="215">
        <f>O110*H110</f>
        <v>0</v>
      </c>
      <c r="Q110" s="215">
        <v>0</v>
      </c>
      <c r="R110" s="215">
        <f>Q110*H110</f>
        <v>0</v>
      </c>
      <c r="S110" s="215">
        <v>0</v>
      </c>
      <c r="T110" s="216">
        <f>S110*H110</f>
        <v>0</v>
      </c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R110" s="217" t="s">
        <v>147</v>
      </c>
      <c r="AT110" s="217" t="s">
        <v>142</v>
      </c>
      <c r="AU110" s="217" t="s">
        <v>86</v>
      </c>
      <c r="AY110" s="19" t="s">
        <v>140</v>
      </c>
      <c r="BE110" s="218">
        <f>IF(N110="základní",J110,0)</f>
        <v>0</v>
      </c>
      <c r="BF110" s="218">
        <f>IF(N110="snížená",J110,0)</f>
        <v>0</v>
      </c>
      <c r="BG110" s="218">
        <f>IF(N110="zákl. přenesená",J110,0)</f>
        <v>0</v>
      </c>
      <c r="BH110" s="218">
        <f>IF(N110="sníž. přenesená",J110,0)</f>
        <v>0</v>
      </c>
      <c r="BI110" s="218">
        <f>IF(N110="nulová",J110,0)</f>
        <v>0</v>
      </c>
      <c r="BJ110" s="19" t="s">
        <v>84</v>
      </c>
      <c r="BK110" s="218">
        <f>ROUND(I110*H110,2)</f>
        <v>0</v>
      </c>
      <c r="BL110" s="19" t="s">
        <v>147</v>
      </c>
      <c r="BM110" s="217" t="s">
        <v>1043</v>
      </c>
    </row>
    <row r="111" s="13" customFormat="1">
      <c r="A111" s="13"/>
      <c r="B111" s="219"/>
      <c r="C111" s="220"/>
      <c r="D111" s="221" t="s">
        <v>149</v>
      </c>
      <c r="E111" s="222" t="s">
        <v>31</v>
      </c>
      <c r="F111" s="223" t="s">
        <v>1044</v>
      </c>
      <c r="G111" s="220"/>
      <c r="H111" s="222" t="s">
        <v>31</v>
      </c>
      <c r="I111" s="224"/>
      <c r="J111" s="220"/>
      <c r="K111" s="220"/>
      <c r="L111" s="225"/>
      <c r="M111" s="226"/>
      <c r="N111" s="227"/>
      <c r="O111" s="227"/>
      <c r="P111" s="227"/>
      <c r="Q111" s="227"/>
      <c r="R111" s="227"/>
      <c r="S111" s="227"/>
      <c r="T111" s="228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29" t="s">
        <v>149</v>
      </c>
      <c r="AU111" s="229" t="s">
        <v>86</v>
      </c>
      <c r="AV111" s="13" t="s">
        <v>84</v>
      </c>
      <c r="AW111" s="13" t="s">
        <v>37</v>
      </c>
      <c r="AX111" s="13" t="s">
        <v>76</v>
      </c>
      <c r="AY111" s="229" t="s">
        <v>140</v>
      </c>
    </row>
    <row r="112" s="14" customFormat="1">
      <c r="A112" s="14"/>
      <c r="B112" s="230"/>
      <c r="C112" s="231"/>
      <c r="D112" s="221" t="s">
        <v>149</v>
      </c>
      <c r="E112" s="232" t="s">
        <v>31</v>
      </c>
      <c r="F112" s="233" t="s">
        <v>1045</v>
      </c>
      <c r="G112" s="231"/>
      <c r="H112" s="234">
        <v>5.75</v>
      </c>
      <c r="I112" s="235"/>
      <c r="J112" s="231"/>
      <c r="K112" s="231"/>
      <c r="L112" s="236"/>
      <c r="M112" s="237"/>
      <c r="N112" s="238"/>
      <c r="O112" s="238"/>
      <c r="P112" s="238"/>
      <c r="Q112" s="238"/>
      <c r="R112" s="238"/>
      <c r="S112" s="238"/>
      <c r="T112" s="239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T112" s="240" t="s">
        <v>149</v>
      </c>
      <c r="AU112" s="240" t="s">
        <v>86</v>
      </c>
      <c r="AV112" s="14" t="s">
        <v>86</v>
      </c>
      <c r="AW112" s="14" t="s">
        <v>37</v>
      </c>
      <c r="AX112" s="14" t="s">
        <v>76</v>
      </c>
      <c r="AY112" s="240" t="s">
        <v>140</v>
      </c>
    </row>
    <row r="113" s="14" customFormat="1">
      <c r="A113" s="14"/>
      <c r="B113" s="230"/>
      <c r="C113" s="231"/>
      <c r="D113" s="221" t="s">
        <v>149</v>
      </c>
      <c r="E113" s="232" t="s">
        <v>31</v>
      </c>
      <c r="F113" s="233" t="s">
        <v>1046</v>
      </c>
      <c r="G113" s="231"/>
      <c r="H113" s="234">
        <v>0.75</v>
      </c>
      <c r="I113" s="235"/>
      <c r="J113" s="231"/>
      <c r="K113" s="231"/>
      <c r="L113" s="236"/>
      <c r="M113" s="237"/>
      <c r="N113" s="238"/>
      <c r="O113" s="238"/>
      <c r="P113" s="238"/>
      <c r="Q113" s="238"/>
      <c r="R113" s="238"/>
      <c r="S113" s="238"/>
      <c r="T113" s="239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240" t="s">
        <v>149</v>
      </c>
      <c r="AU113" s="240" t="s">
        <v>86</v>
      </c>
      <c r="AV113" s="14" t="s">
        <v>86</v>
      </c>
      <c r="AW113" s="14" t="s">
        <v>37</v>
      </c>
      <c r="AX113" s="14" t="s">
        <v>76</v>
      </c>
      <c r="AY113" s="240" t="s">
        <v>140</v>
      </c>
    </row>
    <row r="114" s="14" customFormat="1">
      <c r="A114" s="14"/>
      <c r="B114" s="230"/>
      <c r="C114" s="231"/>
      <c r="D114" s="221" t="s">
        <v>149</v>
      </c>
      <c r="E114" s="232" t="s">
        <v>31</v>
      </c>
      <c r="F114" s="233" t="s">
        <v>1047</v>
      </c>
      <c r="G114" s="231"/>
      <c r="H114" s="234">
        <v>2.75</v>
      </c>
      <c r="I114" s="235"/>
      <c r="J114" s="231"/>
      <c r="K114" s="231"/>
      <c r="L114" s="236"/>
      <c r="M114" s="237"/>
      <c r="N114" s="238"/>
      <c r="O114" s="238"/>
      <c r="P114" s="238"/>
      <c r="Q114" s="238"/>
      <c r="R114" s="238"/>
      <c r="S114" s="238"/>
      <c r="T114" s="239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T114" s="240" t="s">
        <v>149</v>
      </c>
      <c r="AU114" s="240" t="s">
        <v>86</v>
      </c>
      <c r="AV114" s="14" t="s">
        <v>86</v>
      </c>
      <c r="AW114" s="14" t="s">
        <v>37</v>
      </c>
      <c r="AX114" s="14" t="s">
        <v>76</v>
      </c>
      <c r="AY114" s="240" t="s">
        <v>140</v>
      </c>
    </row>
    <row r="115" s="14" customFormat="1">
      <c r="A115" s="14"/>
      <c r="B115" s="230"/>
      <c r="C115" s="231"/>
      <c r="D115" s="221" t="s">
        <v>149</v>
      </c>
      <c r="E115" s="232" t="s">
        <v>31</v>
      </c>
      <c r="F115" s="233" t="s">
        <v>1048</v>
      </c>
      <c r="G115" s="231"/>
      <c r="H115" s="234">
        <v>2</v>
      </c>
      <c r="I115" s="235"/>
      <c r="J115" s="231"/>
      <c r="K115" s="231"/>
      <c r="L115" s="236"/>
      <c r="M115" s="237"/>
      <c r="N115" s="238"/>
      <c r="O115" s="238"/>
      <c r="P115" s="238"/>
      <c r="Q115" s="238"/>
      <c r="R115" s="238"/>
      <c r="S115" s="238"/>
      <c r="T115" s="239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240" t="s">
        <v>149</v>
      </c>
      <c r="AU115" s="240" t="s">
        <v>86</v>
      </c>
      <c r="AV115" s="14" t="s">
        <v>86</v>
      </c>
      <c r="AW115" s="14" t="s">
        <v>37</v>
      </c>
      <c r="AX115" s="14" t="s">
        <v>76</v>
      </c>
      <c r="AY115" s="240" t="s">
        <v>140</v>
      </c>
    </row>
    <row r="116" s="14" customFormat="1">
      <c r="A116" s="14"/>
      <c r="B116" s="230"/>
      <c r="C116" s="231"/>
      <c r="D116" s="221" t="s">
        <v>149</v>
      </c>
      <c r="E116" s="232" t="s">
        <v>31</v>
      </c>
      <c r="F116" s="233" t="s">
        <v>1049</v>
      </c>
      <c r="G116" s="231"/>
      <c r="H116" s="234">
        <v>2.25</v>
      </c>
      <c r="I116" s="235"/>
      <c r="J116" s="231"/>
      <c r="K116" s="231"/>
      <c r="L116" s="236"/>
      <c r="M116" s="237"/>
      <c r="N116" s="238"/>
      <c r="O116" s="238"/>
      <c r="P116" s="238"/>
      <c r="Q116" s="238"/>
      <c r="R116" s="238"/>
      <c r="S116" s="238"/>
      <c r="T116" s="239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T116" s="240" t="s">
        <v>149</v>
      </c>
      <c r="AU116" s="240" t="s">
        <v>86</v>
      </c>
      <c r="AV116" s="14" t="s">
        <v>86</v>
      </c>
      <c r="AW116" s="14" t="s">
        <v>37</v>
      </c>
      <c r="AX116" s="14" t="s">
        <v>76</v>
      </c>
      <c r="AY116" s="240" t="s">
        <v>140</v>
      </c>
    </row>
    <row r="117" s="14" customFormat="1">
      <c r="A117" s="14"/>
      <c r="B117" s="230"/>
      <c r="C117" s="231"/>
      <c r="D117" s="221" t="s">
        <v>149</v>
      </c>
      <c r="E117" s="232" t="s">
        <v>31</v>
      </c>
      <c r="F117" s="233" t="s">
        <v>1050</v>
      </c>
      <c r="G117" s="231"/>
      <c r="H117" s="234">
        <v>7.5</v>
      </c>
      <c r="I117" s="235"/>
      <c r="J117" s="231"/>
      <c r="K117" s="231"/>
      <c r="L117" s="236"/>
      <c r="M117" s="237"/>
      <c r="N117" s="238"/>
      <c r="O117" s="238"/>
      <c r="P117" s="238"/>
      <c r="Q117" s="238"/>
      <c r="R117" s="238"/>
      <c r="S117" s="238"/>
      <c r="T117" s="239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T117" s="240" t="s">
        <v>149</v>
      </c>
      <c r="AU117" s="240" t="s">
        <v>86</v>
      </c>
      <c r="AV117" s="14" t="s">
        <v>86</v>
      </c>
      <c r="AW117" s="14" t="s">
        <v>37</v>
      </c>
      <c r="AX117" s="14" t="s">
        <v>76</v>
      </c>
      <c r="AY117" s="240" t="s">
        <v>140</v>
      </c>
    </row>
    <row r="118" s="14" customFormat="1">
      <c r="A118" s="14"/>
      <c r="B118" s="230"/>
      <c r="C118" s="231"/>
      <c r="D118" s="221" t="s">
        <v>149</v>
      </c>
      <c r="E118" s="232" t="s">
        <v>31</v>
      </c>
      <c r="F118" s="233" t="s">
        <v>1051</v>
      </c>
      <c r="G118" s="231"/>
      <c r="H118" s="234">
        <v>2.25</v>
      </c>
      <c r="I118" s="235"/>
      <c r="J118" s="231"/>
      <c r="K118" s="231"/>
      <c r="L118" s="236"/>
      <c r="M118" s="237"/>
      <c r="N118" s="238"/>
      <c r="O118" s="238"/>
      <c r="P118" s="238"/>
      <c r="Q118" s="238"/>
      <c r="R118" s="238"/>
      <c r="S118" s="238"/>
      <c r="T118" s="239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T118" s="240" t="s">
        <v>149</v>
      </c>
      <c r="AU118" s="240" t="s">
        <v>86</v>
      </c>
      <c r="AV118" s="14" t="s">
        <v>86</v>
      </c>
      <c r="AW118" s="14" t="s">
        <v>37</v>
      </c>
      <c r="AX118" s="14" t="s">
        <v>76</v>
      </c>
      <c r="AY118" s="240" t="s">
        <v>140</v>
      </c>
    </row>
    <row r="119" s="14" customFormat="1">
      <c r="A119" s="14"/>
      <c r="B119" s="230"/>
      <c r="C119" s="231"/>
      <c r="D119" s="221" t="s">
        <v>149</v>
      </c>
      <c r="E119" s="232" t="s">
        <v>31</v>
      </c>
      <c r="F119" s="233" t="s">
        <v>1052</v>
      </c>
      <c r="G119" s="231"/>
      <c r="H119" s="234">
        <v>0.75</v>
      </c>
      <c r="I119" s="235"/>
      <c r="J119" s="231"/>
      <c r="K119" s="231"/>
      <c r="L119" s="236"/>
      <c r="M119" s="237"/>
      <c r="N119" s="238"/>
      <c r="O119" s="238"/>
      <c r="P119" s="238"/>
      <c r="Q119" s="238"/>
      <c r="R119" s="238"/>
      <c r="S119" s="238"/>
      <c r="T119" s="239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T119" s="240" t="s">
        <v>149</v>
      </c>
      <c r="AU119" s="240" t="s">
        <v>86</v>
      </c>
      <c r="AV119" s="14" t="s">
        <v>86</v>
      </c>
      <c r="AW119" s="14" t="s">
        <v>37</v>
      </c>
      <c r="AX119" s="14" t="s">
        <v>76</v>
      </c>
      <c r="AY119" s="240" t="s">
        <v>140</v>
      </c>
    </row>
    <row r="120" s="14" customFormat="1">
      <c r="A120" s="14"/>
      <c r="B120" s="230"/>
      <c r="C120" s="231"/>
      <c r="D120" s="221" t="s">
        <v>149</v>
      </c>
      <c r="E120" s="232" t="s">
        <v>31</v>
      </c>
      <c r="F120" s="233" t="s">
        <v>1053</v>
      </c>
      <c r="G120" s="231"/>
      <c r="H120" s="234">
        <v>0.75</v>
      </c>
      <c r="I120" s="235"/>
      <c r="J120" s="231"/>
      <c r="K120" s="231"/>
      <c r="L120" s="236"/>
      <c r="M120" s="237"/>
      <c r="N120" s="238"/>
      <c r="O120" s="238"/>
      <c r="P120" s="238"/>
      <c r="Q120" s="238"/>
      <c r="R120" s="238"/>
      <c r="S120" s="238"/>
      <c r="T120" s="239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T120" s="240" t="s">
        <v>149</v>
      </c>
      <c r="AU120" s="240" t="s">
        <v>86</v>
      </c>
      <c r="AV120" s="14" t="s">
        <v>86</v>
      </c>
      <c r="AW120" s="14" t="s">
        <v>37</v>
      </c>
      <c r="AX120" s="14" t="s">
        <v>76</v>
      </c>
      <c r="AY120" s="240" t="s">
        <v>140</v>
      </c>
    </row>
    <row r="121" s="14" customFormat="1">
      <c r="A121" s="14"/>
      <c r="B121" s="230"/>
      <c r="C121" s="231"/>
      <c r="D121" s="221" t="s">
        <v>149</v>
      </c>
      <c r="E121" s="232" t="s">
        <v>31</v>
      </c>
      <c r="F121" s="233" t="s">
        <v>1054</v>
      </c>
      <c r="G121" s="231"/>
      <c r="H121" s="234">
        <v>1.25</v>
      </c>
      <c r="I121" s="235"/>
      <c r="J121" s="231"/>
      <c r="K121" s="231"/>
      <c r="L121" s="236"/>
      <c r="M121" s="237"/>
      <c r="N121" s="238"/>
      <c r="O121" s="238"/>
      <c r="P121" s="238"/>
      <c r="Q121" s="238"/>
      <c r="R121" s="238"/>
      <c r="S121" s="238"/>
      <c r="T121" s="239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T121" s="240" t="s">
        <v>149</v>
      </c>
      <c r="AU121" s="240" t="s">
        <v>86</v>
      </c>
      <c r="AV121" s="14" t="s">
        <v>86</v>
      </c>
      <c r="AW121" s="14" t="s">
        <v>37</v>
      </c>
      <c r="AX121" s="14" t="s">
        <v>76</v>
      </c>
      <c r="AY121" s="240" t="s">
        <v>140</v>
      </c>
    </row>
    <row r="122" s="14" customFormat="1">
      <c r="A122" s="14"/>
      <c r="B122" s="230"/>
      <c r="C122" s="231"/>
      <c r="D122" s="221" t="s">
        <v>149</v>
      </c>
      <c r="E122" s="232" t="s">
        <v>31</v>
      </c>
      <c r="F122" s="233" t="s">
        <v>1055</v>
      </c>
      <c r="G122" s="231"/>
      <c r="H122" s="234">
        <v>2.25</v>
      </c>
      <c r="I122" s="235"/>
      <c r="J122" s="231"/>
      <c r="K122" s="231"/>
      <c r="L122" s="236"/>
      <c r="M122" s="237"/>
      <c r="N122" s="238"/>
      <c r="O122" s="238"/>
      <c r="P122" s="238"/>
      <c r="Q122" s="238"/>
      <c r="R122" s="238"/>
      <c r="S122" s="238"/>
      <c r="T122" s="239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40" t="s">
        <v>149</v>
      </c>
      <c r="AU122" s="240" t="s">
        <v>86</v>
      </c>
      <c r="AV122" s="14" t="s">
        <v>86</v>
      </c>
      <c r="AW122" s="14" t="s">
        <v>37</v>
      </c>
      <c r="AX122" s="14" t="s">
        <v>76</v>
      </c>
      <c r="AY122" s="240" t="s">
        <v>140</v>
      </c>
    </row>
    <row r="123" s="14" customFormat="1">
      <c r="A123" s="14"/>
      <c r="B123" s="230"/>
      <c r="C123" s="231"/>
      <c r="D123" s="221" t="s">
        <v>149</v>
      </c>
      <c r="E123" s="232" t="s">
        <v>31</v>
      </c>
      <c r="F123" s="233" t="s">
        <v>1056</v>
      </c>
      <c r="G123" s="231"/>
      <c r="H123" s="234">
        <v>1.25</v>
      </c>
      <c r="I123" s="235"/>
      <c r="J123" s="231"/>
      <c r="K123" s="231"/>
      <c r="L123" s="236"/>
      <c r="M123" s="237"/>
      <c r="N123" s="238"/>
      <c r="O123" s="238"/>
      <c r="P123" s="238"/>
      <c r="Q123" s="238"/>
      <c r="R123" s="238"/>
      <c r="S123" s="238"/>
      <c r="T123" s="239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240" t="s">
        <v>149</v>
      </c>
      <c r="AU123" s="240" t="s">
        <v>86</v>
      </c>
      <c r="AV123" s="14" t="s">
        <v>86</v>
      </c>
      <c r="AW123" s="14" t="s">
        <v>37</v>
      </c>
      <c r="AX123" s="14" t="s">
        <v>76</v>
      </c>
      <c r="AY123" s="240" t="s">
        <v>140</v>
      </c>
    </row>
    <row r="124" s="14" customFormat="1">
      <c r="A124" s="14"/>
      <c r="B124" s="230"/>
      <c r="C124" s="231"/>
      <c r="D124" s="221" t="s">
        <v>149</v>
      </c>
      <c r="E124" s="232" t="s">
        <v>31</v>
      </c>
      <c r="F124" s="233" t="s">
        <v>1057</v>
      </c>
      <c r="G124" s="231"/>
      <c r="H124" s="234">
        <v>3.0249999999999999</v>
      </c>
      <c r="I124" s="235"/>
      <c r="J124" s="231"/>
      <c r="K124" s="231"/>
      <c r="L124" s="236"/>
      <c r="M124" s="237"/>
      <c r="N124" s="238"/>
      <c r="O124" s="238"/>
      <c r="P124" s="238"/>
      <c r="Q124" s="238"/>
      <c r="R124" s="238"/>
      <c r="S124" s="238"/>
      <c r="T124" s="239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40" t="s">
        <v>149</v>
      </c>
      <c r="AU124" s="240" t="s">
        <v>86</v>
      </c>
      <c r="AV124" s="14" t="s">
        <v>86</v>
      </c>
      <c r="AW124" s="14" t="s">
        <v>37</v>
      </c>
      <c r="AX124" s="14" t="s">
        <v>76</v>
      </c>
      <c r="AY124" s="240" t="s">
        <v>140</v>
      </c>
    </row>
    <row r="125" s="14" customFormat="1">
      <c r="A125" s="14"/>
      <c r="B125" s="230"/>
      <c r="C125" s="231"/>
      <c r="D125" s="221" t="s">
        <v>149</v>
      </c>
      <c r="E125" s="232" t="s">
        <v>31</v>
      </c>
      <c r="F125" s="233" t="s">
        <v>1058</v>
      </c>
      <c r="G125" s="231"/>
      <c r="H125" s="234">
        <v>4.7000000000000002</v>
      </c>
      <c r="I125" s="235"/>
      <c r="J125" s="231"/>
      <c r="K125" s="231"/>
      <c r="L125" s="236"/>
      <c r="M125" s="237"/>
      <c r="N125" s="238"/>
      <c r="O125" s="238"/>
      <c r="P125" s="238"/>
      <c r="Q125" s="238"/>
      <c r="R125" s="238"/>
      <c r="S125" s="238"/>
      <c r="T125" s="239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240" t="s">
        <v>149</v>
      </c>
      <c r="AU125" s="240" t="s">
        <v>86</v>
      </c>
      <c r="AV125" s="14" t="s">
        <v>86</v>
      </c>
      <c r="AW125" s="14" t="s">
        <v>37</v>
      </c>
      <c r="AX125" s="14" t="s">
        <v>76</v>
      </c>
      <c r="AY125" s="240" t="s">
        <v>140</v>
      </c>
    </row>
    <row r="126" s="14" customFormat="1">
      <c r="A126" s="14"/>
      <c r="B126" s="230"/>
      <c r="C126" s="231"/>
      <c r="D126" s="221" t="s">
        <v>149</v>
      </c>
      <c r="E126" s="232" t="s">
        <v>31</v>
      </c>
      <c r="F126" s="233" t="s">
        <v>1059</v>
      </c>
      <c r="G126" s="231"/>
      <c r="H126" s="234">
        <v>17.812999999999999</v>
      </c>
      <c r="I126" s="235"/>
      <c r="J126" s="231"/>
      <c r="K126" s="231"/>
      <c r="L126" s="236"/>
      <c r="M126" s="237"/>
      <c r="N126" s="238"/>
      <c r="O126" s="238"/>
      <c r="P126" s="238"/>
      <c r="Q126" s="238"/>
      <c r="R126" s="238"/>
      <c r="S126" s="238"/>
      <c r="T126" s="239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40" t="s">
        <v>149</v>
      </c>
      <c r="AU126" s="240" t="s">
        <v>86</v>
      </c>
      <c r="AV126" s="14" t="s">
        <v>86</v>
      </c>
      <c r="AW126" s="14" t="s">
        <v>37</v>
      </c>
      <c r="AX126" s="14" t="s">
        <v>76</v>
      </c>
      <c r="AY126" s="240" t="s">
        <v>140</v>
      </c>
    </row>
    <row r="127" s="14" customFormat="1">
      <c r="A127" s="14"/>
      <c r="B127" s="230"/>
      <c r="C127" s="231"/>
      <c r="D127" s="221" t="s">
        <v>149</v>
      </c>
      <c r="E127" s="232" t="s">
        <v>31</v>
      </c>
      <c r="F127" s="233" t="s">
        <v>1060</v>
      </c>
      <c r="G127" s="231"/>
      <c r="H127" s="234">
        <v>5.8129999999999997</v>
      </c>
      <c r="I127" s="235"/>
      <c r="J127" s="231"/>
      <c r="K127" s="231"/>
      <c r="L127" s="236"/>
      <c r="M127" s="237"/>
      <c r="N127" s="238"/>
      <c r="O127" s="238"/>
      <c r="P127" s="238"/>
      <c r="Q127" s="238"/>
      <c r="R127" s="238"/>
      <c r="S127" s="238"/>
      <c r="T127" s="239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40" t="s">
        <v>149</v>
      </c>
      <c r="AU127" s="240" t="s">
        <v>86</v>
      </c>
      <c r="AV127" s="14" t="s">
        <v>86</v>
      </c>
      <c r="AW127" s="14" t="s">
        <v>37</v>
      </c>
      <c r="AX127" s="14" t="s">
        <v>76</v>
      </c>
      <c r="AY127" s="240" t="s">
        <v>140</v>
      </c>
    </row>
    <row r="128" s="16" customFormat="1">
      <c r="A128" s="16"/>
      <c r="B128" s="252"/>
      <c r="C128" s="253"/>
      <c r="D128" s="221" t="s">
        <v>149</v>
      </c>
      <c r="E128" s="254" t="s">
        <v>31</v>
      </c>
      <c r="F128" s="255" t="s">
        <v>262</v>
      </c>
      <c r="G128" s="253"/>
      <c r="H128" s="256">
        <v>60.850999999999999</v>
      </c>
      <c r="I128" s="257"/>
      <c r="J128" s="253"/>
      <c r="K128" s="253"/>
      <c r="L128" s="258"/>
      <c r="M128" s="259"/>
      <c r="N128" s="260"/>
      <c r="O128" s="260"/>
      <c r="P128" s="260"/>
      <c r="Q128" s="260"/>
      <c r="R128" s="260"/>
      <c r="S128" s="260"/>
      <c r="T128" s="261"/>
      <c r="U128" s="16"/>
      <c r="V128" s="16"/>
      <c r="W128" s="16"/>
      <c r="X128" s="16"/>
      <c r="Y128" s="16"/>
      <c r="Z128" s="16"/>
      <c r="AA128" s="16"/>
      <c r="AB128" s="16"/>
      <c r="AC128" s="16"/>
      <c r="AD128" s="16"/>
      <c r="AE128" s="16"/>
      <c r="AT128" s="262" t="s">
        <v>149</v>
      </c>
      <c r="AU128" s="262" t="s">
        <v>86</v>
      </c>
      <c r="AV128" s="16" t="s">
        <v>263</v>
      </c>
      <c r="AW128" s="16" t="s">
        <v>37</v>
      </c>
      <c r="AX128" s="16" t="s">
        <v>76</v>
      </c>
      <c r="AY128" s="262" t="s">
        <v>140</v>
      </c>
    </row>
    <row r="129" s="13" customFormat="1">
      <c r="A129" s="13"/>
      <c r="B129" s="219"/>
      <c r="C129" s="220"/>
      <c r="D129" s="221" t="s">
        <v>149</v>
      </c>
      <c r="E129" s="222" t="s">
        <v>31</v>
      </c>
      <c r="F129" s="223" t="s">
        <v>1061</v>
      </c>
      <c r="G129" s="220"/>
      <c r="H129" s="222" t="s">
        <v>31</v>
      </c>
      <c r="I129" s="224"/>
      <c r="J129" s="220"/>
      <c r="K129" s="220"/>
      <c r="L129" s="225"/>
      <c r="M129" s="226"/>
      <c r="N129" s="227"/>
      <c r="O129" s="227"/>
      <c r="P129" s="227"/>
      <c r="Q129" s="227"/>
      <c r="R129" s="227"/>
      <c r="S129" s="227"/>
      <c r="T129" s="228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29" t="s">
        <v>149</v>
      </c>
      <c r="AU129" s="229" t="s">
        <v>86</v>
      </c>
      <c r="AV129" s="13" t="s">
        <v>84</v>
      </c>
      <c r="AW129" s="13" t="s">
        <v>37</v>
      </c>
      <c r="AX129" s="13" t="s">
        <v>76</v>
      </c>
      <c r="AY129" s="229" t="s">
        <v>140</v>
      </c>
    </row>
    <row r="130" s="14" customFormat="1">
      <c r="A130" s="14"/>
      <c r="B130" s="230"/>
      <c r="C130" s="231"/>
      <c r="D130" s="221" t="s">
        <v>149</v>
      </c>
      <c r="E130" s="232" t="s">
        <v>31</v>
      </c>
      <c r="F130" s="233" t="s">
        <v>1062</v>
      </c>
      <c r="G130" s="231"/>
      <c r="H130" s="234">
        <v>805.01900000000001</v>
      </c>
      <c r="I130" s="235"/>
      <c r="J130" s="231"/>
      <c r="K130" s="231"/>
      <c r="L130" s="236"/>
      <c r="M130" s="237"/>
      <c r="N130" s="238"/>
      <c r="O130" s="238"/>
      <c r="P130" s="238"/>
      <c r="Q130" s="238"/>
      <c r="R130" s="238"/>
      <c r="S130" s="238"/>
      <c r="T130" s="239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40" t="s">
        <v>149</v>
      </c>
      <c r="AU130" s="240" t="s">
        <v>86</v>
      </c>
      <c r="AV130" s="14" t="s">
        <v>86</v>
      </c>
      <c r="AW130" s="14" t="s">
        <v>37</v>
      </c>
      <c r="AX130" s="14" t="s">
        <v>76</v>
      </c>
      <c r="AY130" s="240" t="s">
        <v>140</v>
      </c>
    </row>
    <row r="131" s="16" customFormat="1">
      <c r="A131" s="16"/>
      <c r="B131" s="252"/>
      <c r="C131" s="253"/>
      <c r="D131" s="221" t="s">
        <v>149</v>
      </c>
      <c r="E131" s="254" t="s">
        <v>31</v>
      </c>
      <c r="F131" s="255" t="s">
        <v>262</v>
      </c>
      <c r="G131" s="253"/>
      <c r="H131" s="256">
        <v>805.01900000000001</v>
      </c>
      <c r="I131" s="257"/>
      <c r="J131" s="253"/>
      <c r="K131" s="253"/>
      <c r="L131" s="258"/>
      <c r="M131" s="259"/>
      <c r="N131" s="260"/>
      <c r="O131" s="260"/>
      <c r="P131" s="260"/>
      <c r="Q131" s="260"/>
      <c r="R131" s="260"/>
      <c r="S131" s="260"/>
      <c r="T131" s="261"/>
      <c r="U131" s="16"/>
      <c r="V131" s="16"/>
      <c r="W131" s="16"/>
      <c r="X131" s="16"/>
      <c r="Y131" s="16"/>
      <c r="Z131" s="16"/>
      <c r="AA131" s="16"/>
      <c r="AB131" s="16"/>
      <c r="AC131" s="16"/>
      <c r="AD131" s="16"/>
      <c r="AE131" s="16"/>
      <c r="AT131" s="262" t="s">
        <v>149</v>
      </c>
      <c r="AU131" s="262" t="s">
        <v>86</v>
      </c>
      <c r="AV131" s="16" t="s">
        <v>263</v>
      </c>
      <c r="AW131" s="16" t="s">
        <v>37</v>
      </c>
      <c r="AX131" s="16" t="s">
        <v>76</v>
      </c>
      <c r="AY131" s="262" t="s">
        <v>140</v>
      </c>
    </row>
    <row r="132" s="15" customFormat="1">
      <c r="A132" s="15"/>
      <c r="B132" s="241"/>
      <c r="C132" s="242"/>
      <c r="D132" s="221" t="s">
        <v>149</v>
      </c>
      <c r="E132" s="243" t="s">
        <v>31</v>
      </c>
      <c r="F132" s="244" t="s">
        <v>204</v>
      </c>
      <c r="G132" s="242"/>
      <c r="H132" s="245">
        <v>865.87</v>
      </c>
      <c r="I132" s="246"/>
      <c r="J132" s="242"/>
      <c r="K132" s="242"/>
      <c r="L132" s="247"/>
      <c r="M132" s="248"/>
      <c r="N132" s="249"/>
      <c r="O132" s="249"/>
      <c r="P132" s="249"/>
      <c r="Q132" s="249"/>
      <c r="R132" s="249"/>
      <c r="S132" s="249"/>
      <c r="T132" s="250"/>
      <c r="U132" s="15"/>
      <c r="V132" s="15"/>
      <c r="W132" s="15"/>
      <c r="X132" s="15"/>
      <c r="Y132" s="15"/>
      <c r="Z132" s="15"/>
      <c r="AA132" s="15"/>
      <c r="AB132" s="15"/>
      <c r="AC132" s="15"/>
      <c r="AD132" s="15"/>
      <c r="AE132" s="15"/>
      <c r="AT132" s="251" t="s">
        <v>149</v>
      </c>
      <c r="AU132" s="251" t="s">
        <v>86</v>
      </c>
      <c r="AV132" s="15" t="s">
        <v>147</v>
      </c>
      <c r="AW132" s="15" t="s">
        <v>37</v>
      </c>
      <c r="AX132" s="15" t="s">
        <v>84</v>
      </c>
      <c r="AY132" s="251" t="s">
        <v>140</v>
      </c>
    </row>
    <row r="133" s="2" customFormat="1">
      <c r="A133" s="40"/>
      <c r="B133" s="41"/>
      <c r="C133" s="206" t="s">
        <v>263</v>
      </c>
      <c r="D133" s="206" t="s">
        <v>142</v>
      </c>
      <c r="E133" s="207" t="s">
        <v>273</v>
      </c>
      <c r="F133" s="208" t="s">
        <v>274</v>
      </c>
      <c r="G133" s="209" t="s">
        <v>145</v>
      </c>
      <c r="H133" s="210">
        <v>0.20100000000000001</v>
      </c>
      <c r="I133" s="211"/>
      <c r="J133" s="212">
        <f>ROUND(I133*H133,2)</f>
        <v>0</v>
      </c>
      <c r="K133" s="208" t="s">
        <v>146</v>
      </c>
      <c r="L133" s="46"/>
      <c r="M133" s="213" t="s">
        <v>31</v>
      </c>
      <c r="N133" s="214" t="s">
        <v>47</v>
      </c>
      <c r="O133" s="86"/>
      <c r="P133" s="215">
        <f>O133*H133</f>
        <v>0</v>
      </c>
      <c r="Q133" s="215">
        <v>0</v>
      </c>
      <c r="R133" s="215">
        <f>Q133*H133</f>
        <v>0</v>
      </c>
      <c r="S133" s="215">
        <v>0</v>
      </c>
      <c r="T133" s="216">
        <f>S133*H133</f>
        <v>0</v>
      </c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R133" s="217" t="s">
        <v>147</v>
      </c>
      <c r="AT133" s="217" t="s">
        <v>142</v>
      </c>
      <c r="AU133" s="217" t="s">
        <v>86</v>
      </c>
      <c r="AY133" s="19" t="s">
        <v>140</v>
      </c>
      <c r="BE133" s="218">
        <f>IF(N133="základní",J133,0)</f>
        <v>0</v>
      </c>
      <c r="BF133" s="218">
        <f>IF(N133="snížená",J133,0)</f>
        <v>0</v>
      </c>
      <c r="BG133" s="218">
        <f>IF(N133="zákl. přenesená",J133,0)</f>
        <v>0</v>
      </c>
      <c r="BH133" s="218">
        <f>IF(N133="sníž. přenesená",J133,0)</f>
        <v>0</v>
      </c>
      <c r="BI133" s="218">
        <f>IF(N133="nulová",J133,0)</f>
        <v>0</v>
      </c>
      <c r="BJ133" s="19" t="s">
        <v>84</v>
      </c>
      <c r="BK133" s="218">
        <f>ROUND(I133*H133,2)</f>
        <v>0</v>
      </c>
      <c r="BL133" s="19" t="s">
        <v>147</v>
      </c>
      <c r="BM133" s="217" t="s">
        <v>1063</v>
      </c>
    </row>
    <row r="134" s="13" customFormat="1">
      <c r="A134" s="13"/>
      <c r="B134" s="219"/>
      <c r="C134" s="220"/>
      <c r="D134" s="221" t="s">
        <v>149</v>
      </c>
      <c r="E134" s="222" t="s">
        <v>31</v>
      </c>
      <c r="F134" s="223" t="s">
        <v>276</v>
      </c>
      <c r="G134" s="220"/>
      <c r="H134" s="222" t="s">
        <v>31</v>
      </c>
      <c r="I134" s="224"/>
      <c r="J134" s="220"/>
      <c r="K134" s="220"/>
      <c r="L134" s="225"/>
      <c r="M134" s="226"/>
      <c r="N134" s="227"/>
      <c r="O134" s="227"/>
      <c r="P134" s="227"/>
      <c r="Q134" s="227"/>
      <c r="R134" s="227"/>
      <c r="S134" s="227"/>
      <c r="T134" s="228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29" t="s">
        <v>149</v>
      </c>
      <c r="AU134" s="229" t="s">
        <v>86</v>
      </c>
      <c r="AV134" s="13" t="s">
        <v>84</v>
      </c>
      <c r="AW134" s="13" t="s">
        <v>37</v>
      </c>
      <c r="AX134" s="13" t="s">
        <v>76</v>
      </c>
      <c r="AY134" s="229" t="s">
        <v>140</v>
      </c>
    </row>
    <row r="135" s="14" customFormat="1">
      <c r="A135" s="14"/>
      <c r="B135" s="230"/>
      <c r="C135" s="231"/>
      <c r="D135" s="221" t="s">
        <v>149</v>
      </c>
      <c r="E135" s="232" t="s">
        <v>31</v>
      </c>
      <c r="F135" s="233" t="s">
        <v>277</v>
      </c>
      <c r="G135" s="231"/>
      <c r="H135" s="234">
        <v>0.20100000000000001</v>
      </c>
      <c r="I135" s="235"/>
      <c r="J135" s="231"/>
      <c r="K135" s="231"/>
      <c r="L135" s="236"/>
      <c r="M135" s="237"/>
      <c r="N135" s="238"/>
      <c r="O135" s="238"/>
      <c r="P135" s="238"/>
      <c r="Q135" s="238"/>
      <c r="R135" s="238"/>
      <c r="S135" s="238"/>
      <c r="T135" s="239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40" t="s">
        <v>149</v>
      </c>
      <c r="AU135" s="240" t="s">
        <v>86</v>
      </c>
      <c r="AV135" s="14" t="s">
        <v>86</v>
      </c>
      <c r="AW135" s="14" t="s">
        <v>37</v>
      </c>
      <c r="AX135" s="14" t="s">
        <v>84</v>
      </c>
      <c r="AY135" s="240" t="s">
        <v>140</v>
      </c>
    </row>
    <row r="136" s="2" customFormat="1">
      <c r="A136" s="40"/>
      <c r="B136" s="41"/>
      <c r="C136" s="206" t="s">
        <v>147</v>
      </c>
      <c r="D136" s="206" t="s">
        <v>142</v>
      </c>
      <c r="E136" s="207" t="s">
        <v>279</v>
      </c>
      <c r="F136" s="208" t="s">
        <v>280</v>
      </c>
      <c r="G136" s="209" t="s">
        <v>145</v>
      </c>
      <c r="H136" s="210">
        <v>0.10100000000000001</v>
      </c>
      <c r="I136" s="211"/>
      <c r="J136" s="212">
        <f>ROUND(I136*H136,2)</f>
        <v>0</v>
      </c>
      <c r="K136" s="208" t="s">
        <v>146</v>
      </c>
      <c r="L136" s="46"/>
      <c r="M136" s="213" t="s">
        <v>31</v>
      </c>
      <c r="N136" s="214" t="s">
        <v>47</v>
      </c>
      <c r="O136" s="86"/>
      <c r="P136" s="215">
        <f>O136*H136</f>
        <v>0</v>
      </c>
      <c r="Q136" s="215">
        <v>0</v>
      </c>
      <c r="R136" s="215">
        <f>Q136*H136</f>
        <v>0</v>
      </c>
      <c r="S136" s="215">
        <v>0</v>
      </c>
      <c r="T136" s="216">
        <f>S136*H136</f>
        <v>0</v>
      </c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R136" s="217" t="s">
        <v>147</v>
      </c>
      <c r="AT136" s="217" t="s">
        <v>142</v>
      </c>
      <c r="AU136" s="217" t="s">
        <v>86</v>
      </c>
      <c r="AY136" s="19" t="s">
        <v>140</v>
      </c>
      <c r="BE136" s="218">
        <f>IF(N136="základní",J136,0)</f>
        <v>0</v>
      </c>
      <c r="BF136" s="218">
        <f>IF(N136="snížená",J136,0)</f>
        <v>0</v>
      </c>
      <c r="BG136" s="218">
        <f>IF(N136="zákl. přenesená",J136,0)</f>
        <v>0</v>
      </c>
      <c r="BH136" s="218">
        <f>IF(N136="sníž. přenesená",J136,0)</f>
        <v>0</v>
      </c>
      <c r="BI136" s="218">
        <f>IF(N136="nulová",J136,0)</f>
        <v>0</v>
      </c>
      <c r="BJ136" s="19" t="s">
        <v>84</v>
      </c>
      <c r="BK136" s="218">
        <f>ROUND(I136*H136,2)</f>
        <v>0</v>
      </c>
      <c r="BL136" s="19" t="s">
        <v>147</v>
      </c>
      <c r="BM136" s="217" t="s">
        <v>1064</v>
      </c>
    </row>
    <row r="137" s="14" customFormat="1">
      <c r="A137" s="14"/>
      <c r="B137" s="230"/>
      <c r="C137" s="231"/>
      <c r="D137" s="221" t="s">
        <v>149</v>
      </c>
      <c r="E137" s="232" t="s">
        <v>31</v>
      </c>
      <c r="F137" s="233" t="s">
        <v>282</v>
      </c>
      <c r="G137" s="231"/>
      <c r="H137" s="234">
        <v>0.10100000000000001</v>
      </c>
      <c r="I137" s="235"/>
      <c r="J137" s="231"/>
      <c r="K137" s="231"/>
      <c r="L137" s="236"/>
      <c r="M137" s="237"/>
      <c r="N137" s="238"/>
      <c r="O137" s="238"/>
      <c r="P137" s="238"/>
      <c r="Q137" s="238"/>
      <c r="R137" s="238"/>
      <c r="S137" s="238"/>
      <c r="T137" s="239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40" t="s">
        <v>149</v>
      </c>
      <c r="AU137" s="240" t="s">
        <v>86</v>
      </c>
      <c r="AV137" s="14" t="s">
        <v>86</v>
      </c>
      <c r="AW137" s="14" t="s">
        <v>37</v>
      </c>
      <c r="AX137" s="14" t="s">
        <v>84</v>
      </c>
      <c r="AY137" s="240" t="s">
        <v>140</v>
      </c>
    </row>
    <row r="138" s="2" customFormat="1">
      <c r="A138" s="40"/>
      <c r="B138" s="41"/>
      <c r="C138" s="206" t="s">
        <v>278</v>
      </c>
      <c r="D138" s="206" t="s">
        <v>142</v>
      </c>
      <c r="E138" s="207" t="s">
        <v>1065</v>
      </c>
      <c r="F138" s="208" t="s">
        <v>1066</v>
      </c>
      <c r="G138" s="209" t="s">
        <v>145</v>
      </c>
      <c r="H138" s="210">
        <v>0.54000000000000004</v>
      </c>
      <c r="I138" s="211"/>
      <c r="J138" s="212">
        <f>ROUND(I138*H138,2)</f>
        <v>0</v>
      </c>
      <c r="K138" s="208" t="s">
        <v>146</v>
      </c>
      <c r="L138" s="46"/>
      <c r="M138" s="213" t="s">
        <v>31</v>
      </c>
      <c r="N138" s="214" t="s">
        <v>47</v>
      </c>
      <c r="O138" s="86"/>
      <c r="P138" s="215">
        <f>O138*H138</f>
        <v>0</v>
      </c>
      <c r="Q138" s="215">
        <v>0</v>
      </c>
      <c r="R138" s="215">
        <f>Q138*H138</f>
        <v>0</v>
      </c>
      <c r="S138" s="215">
        <v>0</v>
      </c>
      <c r="T138" s="216">
        <f>S138*H138</f>
        <v>0</v>
      </c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R138" s="217" t="s">
        <v>147</v>
      </c>
      <c r="AT138" s="217" t="s">
        <v>142</v>
      </c>
      <c r="AU138" s="217" t="s">
        <v>86</v>
      </c>
      <c r="AY138" s="19" t="s">
        <v>140</v>
      </c>
      <c r="BE138" s="218">
        <f>IF(N138="základní",J138,0)</f>
        <v>0</v>
      </c>
      <c r="BF138" s="218">
        <f>IF(N138="snížená",J138,0)</f>
        <v>0</v>
      </c>
      <c r="BG138" s="218">
        <f>IF(N138="zákl. přenesená",J138,0)</f>
        <v>0</v>
      </c>
      <c r="BH138" s="218">
        <f>IF(N138="sníž. přenesená",J138,0)</f>
        <v>0</v>
      </c>
      <c r="BI138" s="218">
        <f>IF(N138="nulová",J138,0)</f>
        <v>0</v>
      </c>
      <c r="BJ138" s="19" t="s">
        <v>84</v>
      </c>
      <c r="BK138" s="218">
        <f>ROUND(I138*H138,2)</f>
        <v>0</v>
      </c>
      <c r="BL138" s="19" t="s">
        <v>147</v>
      </c>
      <c r="BM138" s="217" t="s">
        <v>1067</v>
      </c>
    </row>
    <row r="139" s="13" customFormat="1">
      <c r="A139" s="13"/>
      <c r="B139" s="219"/>
      <c r="C139" s="220"/>
      <c r="D139" s="221" t="s">
        <v>149</v>
      </c>
      <c r="E139" s="222" t="s">
        <v>31</v>
      </c>
      <c r="F139" s="223" t="s">
        <v>754</v>
      </c>
      <c r="G139" s="220"/>
      <c r="H139" s="222" t="s">
        <v>31</v>
      </c>
      <c r="I139" s="224"/>
      <c r="J139" s="220"/>
      <c r="K139" s="220"/>
      <c r="L139" s="225"/>
      <c r="M139" s="226"/>
      <c r="N139" s="227"/>
      <c r="O139" s="227"/>
      <c r="P139" s="227"/>
      <c r="Q139" s="227"/>
      <c r="R139" s="227"/>
      <c r="S139" s="227"/>
      <c r="T139" s="228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29" t="s">
        <v>149</v>
      </c>
      <c r="AU139" s="229" t="s">
        <v>86</v>
      </c>
      <c r="AV139" s="13" t="s">
        <v>84</v>
      </c>
      <c r="AW139" s="13" t="s">
        <v>37</v>
      </c>
      <c r="AX139" s="13" t="s">
        <v>76</v>
      </c>
      <c r="AY139" s="229" t="s">
        <v>140</v>
      </c>
    </row>
    <row r="140" s="14" customFormat="1">
      <c r="A140" s="14"/>
      <c r="B140" s="230"/>
      <c r="C140" s="231"/>
      <c r="D140" s="221" t="s">
        <v>149</v>
      </c>
      <c r="E140" s="232" t="s">
        <v>31</v>
      </c>
      <c r="F140" s="233" t="s">
        <v>1068</v>
      </c>
      <c r="G140" s="231"/>
      <c r="H140" s="234">
        <v>0.54000000000000004</v>
      </c>
      <c r="I140" s="235"/>
      <c r="J140" s="231"/>
      <c r="K140" s="231"/>
      <c r="L140" s="236"/>
      <c r="M140" s="237"/>
      <c r="N140" s="238"/>
      <c r="O140" s="238"/>
      <c r="P140" s="238"/>
      <c r="Q140" s="238"/>
      <c r="R140" s="238"/>
      <c r="S140" s="238"/>
      <c r="T140" s="239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40" t="s">
        <v>149</v>
      </c>
      <c r="AU140" s="240" t="s">
        <v>86</v>
      </c>
      <c r="AV140" s="14" t="s">
        <v>86</v>
      </c>
      <c r="AW140" s="14" t="s">
        <v>37</v>
      </c>
      <c r="AX140" s="14" t="s">
        <v>84</v>
      </c>
      <c r="AY140" s="240" t="s">
        <v>140</v>
      </c>
    </row>
    <row r="141" s="2" customFormat="1">
      <c r="A141" s="40"/>
      <c r="B141" s="41"/>
      <c r="C141" s="206" t="s">
        <v>283</v>
      </c>
      <c r="D141" s="206" t="s">
        <v>142</v>
      </c>
      <c r="E141" s="207" t="s">
        <v>294</v>
      </c>
      <c r="F141" s="208" t="s">
        <v>295</v>
      </c>
      <c r="G141" s="209" t="s">
        <v>145</v>
      </c>
      <c r="H141" s="210">
        <v>100.8</v>
      </c>
      <c r="I141" s="211"/>
      <c r="J141" s="212">
        <f>ROUND(I141*H141,2)</f>
        <v>0</v>
      </c>
      <c r="K141" s="208" t="s">
        <v>146</v>
      </c>
      <c r="L141" s="46"/>
      <c r="M141" s="213" t="s">
        <v>31</v>
      </c>
      <c r="N141" s="214" t="s">
        <v>47</v>
      </c>
      <c r="O141" s="86"/>
      <c r="P141" s="215">
        <f>O141*H141</f>
        <v>0</v>
      </c>
      <c r="Q141" s="215">
        <v>0</v>
      </c>
      <c r="R141" s="215">
        <f>Q141*H141</f>
        <v>0</v>
      </c>
      <c r="S141" s="215">
        <v>0</v>
      </c>
      <c r="T141" s="216">
        <f>S141*H141</f>
        <v>0</v>
      </c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R141" s="217" t="s">
        <v>147</v>
      </c>
      <c r="AT141" s="217" t="s">
        <v>142</v>
      </c>
      <c r="AU141" s="217" t="s">
        <v>86</v>
      </c>
      <c r="AY141" s="19" t="s">
        <v>140</v>
      </c>
      <c r="BE141" s="218">
        <f>IF(N141="základní",J141,0)</f>
        <v>0</v>
      </c>
      <c r="BF141" s="218">
        <f>IF(N141="snížená",J141,0)</f>
        <v>0</v>
      </c>
      <c r="BG141" s="218">
        <f>IF(N141="zákl. přenesená",J141,0)</f>
        <v>0</v>
      </c>
      <c r="BH141" s="218">
        <f>IF(N141="sníž. přenesená",J141,0)</f>
        <v>0</v>
      </c>
      <c r="BI141" s="218">
        <f>IF(N141="nulová",J141,0)</f>
        <v>0</v>
      </c>
      <c r="BJ141" s="19" t="s">
        <v>84</v>
      </c>
      <c r="BK141" s="218">
        <f>ROUND(I141*H141,2)</f>
        <v>0</v>
      </c>
      <c r="BL141" s="19" t="s">
        <v>147</v>
      </c>
      <c r="BM141" s="217" t="s">
        <v>1069</v>
      </c>
    </row>
    <row r="142" s="13" customFormat="1">
      <c r="A142" s="13"/>
      <c r="B142" s="219"/>
      <c r="C142" s="220"/>
      <c r="D142" s="221" t="s">
        <v>149</v>
      </c>
      <c r="E142" s="222" t="s">
        <v>31</v>
      </c>
      <c r="F142" s="223" t="s">
        <v>1070</v>
      </c>
      <c r="G142" s="220"/>
      <c r="H142" s="222" t="s">
        <v>31</v>
      </c>
      <c r="I142" s="224"/>
      <c r="J142" s="220"/>
      <c r="K142" s="220"/>
      <c r="L142" s="225"/>
      <c r="M142" s="226"/>
      <c r="N142" s="227"/>
      <c r="O142" s="227"/>
      <c r="P142" s="227"/>
      <c r="Q142" s="227"/>
      <c r="R142" s="227"/>
      <c r="S142" s="227"/>
      <c r="T142" s="228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29" t="s">
        <v>149</v>
      </c>
      <c r="AU142" s="229" t="s">
        <v>86</v>
      </c>
      <c r="AV142" s="13" t="s">
        <v>84</v>
      </c>
      <c r="AW142" s="13" t="s">
        <v>37</v>
      </c>
      <c r="AX142" s="13" t="s">
        <v>76</v>
      </c>
      <c r="AY142" s="229" t="s">
        <v>140</v>
      </c>
    </row>
    <row r="143" s="14" customFormat="1">
      <c r="A143" s="14"/>
      <c r="B143" s="230"/>
      <c r="C143" s="231"/>
      <c r="D143" s="221" t="s">
        <v>149</v>
      </c>
      <c r="E143" s="232" t="s">
        <v>31</v>
      </c>
      <c r="F143" s="233" t="s">
        <v>1071</v>
      </c>
      <c r="G143" s="231"/>
      <c r="H143" s="234">
        <v>33.880000000000003</v>
      </c>
      <c r="I143" s="235"/>
      <c r="J143" s="231"/>
      <c r="K143" s="231"/>
      <c r="L143" s="236"/>
      <c r="M143" s="237"/>
      <c r="N143" s="238"/>
      <c r="O143" s="238"/>
      <c r="P143" s="238"/>
      <c r="Q143" s="238"/>
      <c r="R143" s="238"/>
      <c r="S143" s="238"/>
      <c r="T143" s="239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40" t="s">
        <v>149</v>
      </c>
      <c r="AU143" s="240" t="s">
        <v>86</v>
      </c>
      <c r="AV143" s="14" t="s">
        <v>86</v>
      </c>
      <c r="AW143" s="14" t="s">
        <v>37</v>
      </c>
      <c r="AX143" s="14" t="s">
        <v>76</v>
      </c>
      <c r="AY143" s="240" t="s">
        <v>140</v>
      </c>
    </row>
    <row r="144" s="14" customFormat="1">
      <c r="A144" s="14"/>
      <c r="B144" s="230"/>
      <c r="C144" s="231"/>
      <c r="D144" s="221" t="s">
        <v>149</v>
      </c>
      <c r="E144" s="232" t="s">
        <v>31</v>
      </c>
      <c r="F144" s="233" t="s">
        <v>1072</v>
      </c>
      <c r="G144" s="231"/>
      <c r="H144" s="234">
        <v>66.920000000000002</v>
      </c>
      <c r="I144" s="235"/>
      <c r="J144" s="231"/>
      <c r="K144" s="231"/>
      <c r="L144" s="236"/>
      <c r="M144" s="237"/>
      <c r="N144" s="238"/>
      <c r="O144" s="238"/>
      <c r="P144" s="238"/>
      <c r="Q144" s="238"/>
      <c r="R144" s="238"/>
      <c r="S144" s="238"/>
      <c r="T144" s="239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40" t="s">
        <v>149</v>
      </c>
      <c r="AU144" s="240" t="s">
        <v>86</v>
      </c>
      <c r="AV144" s="14" t="s">
        <v>86</v>
      </c>
      <c r="AW144" s="14" t="s">
        <v>37</v>
      </c>
      <c r="AX144" s="14" t="s">
        <v>76</v>
      </c>
      <c r="AY144" s="240" t="s">
        <v>140</v>
      </c>
    </row>
    <row r="145" s="15" customFormat="1">
      <c r="A145" s="15"/>
      <c r="B145" s="241"/>
      <c r="C145" s="242"/>
      <c r="D145" s="221" t="s">
        <v>149</v>
      </c>
      <c r="E145" s="243" t="s">
        <v>31</v>
      </c>
      <c r="F145" s="244" t="s">
        <v>204</v>
      </c>
      <c r="G145" s="242"/>
      <c r="H145" s="245">
        <v>100.80000000000001</v>
      </c>
      <c r="I145" s="246"/>
      <c r="J145" s="242"/>
      <c r="K145" s="242"/>
      <c r="L145" s="247"/>
      <c r="M145" s="248"/>
      <c r="N145" s="249"/>
      <c r="O145" s="249"/>
      <c r="P145" s="249"/>
      <c r="Q145" s="249"/>
      <c r="R145" s="249"/>
      <c r="S145" s="249"/>
      <c r="T145" s="250"/>
      <c r="U145" s="15"/>
      <c r="V145" s="15"/>
      <c r="W145" s="15"/>
      <c r="X145" s="15"/>
      <c r="Y145" s="15"/>
      <c r="Z145" s="15"/>
      <c r="AA145" s="15"/>
      <c r="AB145" s="15"/>
      <c r="AC145" s="15"/>
      <c r="AD145" s="15"/>
      <c r="AE145" s="15"/>
      <c r="AT145" s="251" t="s">
        <v>149</v>
      </c>
      <c r="AU145" s="251" t="s">
        <v>86</v>
      </c>
      <c r="AV145" s="15" t="s">
        <v>147</v>
      </c>
      <c r="AW145" s="15" t="s">
        <v>37</v>
      </c>
      <c r="AX145" s="15" t="s">
        <v>84</v>
      </c>
      <c r="AY145" s="251" t="s">
        <v>140</v>
      </c>
    </row>
    <row r="146" s="2" customFormat="1" ht="33" customHeight="1">
      <c r="A146" s="40"/>
      <c r="B146" s="41"/>
      <c r="C146" s="206" t="s">
        <v>293</v>
      </c>
      <c r="D146" s="206" t="s">
        <v>142</v>
      </c>
      <c r="E146" s="207" t="s">
        <v>298</v>
      </c>
      <c r="F146" s="208" t="s">
        <v>299</v>
      </c>
      <c r="G146" s="209" t="s">
        <v>145</v>
      </c>
      <c r="H146" s="210">
        <v>113.25</v>
      </c>
      <c r="I146" s="211"/>
      <c r="J146" s="212">
        <f>ROUND(I146*H146,2)</f>
        <v>0</v>
      </c>
      <c r="K146" s="208" t="s">
        <v>146</v>
      </c>
      <c r="L146" s="46"/>
      <c r="M146" s="213" t="s">
        <v>31</v>
      </c>
      <c r="N146" s="214" t="s">
        <v>47</v>
      </c>
      <c r="O146" s="86"/>
      <c r="P146" s="215">
        <f>O146*H146</f>
        <v>0</v>
      </c>
      <c r="Q146" s="215">
        <v>0</v>
      </c>
      <c r="R146" s="215">
        <f>Q146*H146</f>
        <v>0</v>
      </c>
      <c r="S146" s="215">
        <v>0</v>
      </c>
      <c r="T146" s="216">
        <f>S146*H146</f>
        <v>0</v>
      </c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R146" s="217" t="s">
        <v>147</v>
      </c>
      <c r="AT146" s="217" t="s">
        <v>142</v>
      </c>
      <c r="AU146" s="217" t="s">
        <v>86</v>
      </c>
      <c r="AY146" s="19" t="s">
        <v>140</v>
      </c>
      <c r="BE146" s="218">
        <f>IF(N146="základní",J146,0)</f>
        <v>0</v>
      </c>
      <c r="BF146" s="218">
        <f>IF(N146="snížená",J146,0)</f>
        <v>0</v>
      </c>
      <c r="BG146" s="218">
        <f>IF(N146="zákl. přenesená",J146,0)</f>
        <v>0</v>
      </c>
      <c r="BH146" s="218">
        <f>IF(N146="sníž. přenesená",J146,0)</f>
        <v>0</v>
      </c>
      <c r="BI146" s="218">
        <f>IF(N146="nulová",J146,0)</f>
        <v>0</v>
      </c>
      <c r="BJ146" s="19" t="s">
        <v>84</v>
      </c>
      <c r="BK146" s="218">
        <f>ROUND(I146*H146,2)</f>
        <v>0</v>
      </c>
      <c r="BL146" s="19" t="s">
        <v>147</v>
      </c>
      <c r="BM146" s="217" t="s">
        <v>1073</v>
      </c>
    </row>
    <row r="147" s="14" customFormat="1">
      <c r="A147" s="14"/>
      <c r="B147" s="230"/>
      <c r="C147" s="231"/>
      <c r="D147" s="221" t="s">
        <v>149</v>
      </c>
      <c r="E147" s="232" t="s">
        <v>31</v>
      </c>
      <c r="F147" s="233" t="s">
        <v>1074</v>
      </c>
      <c r="G147" s="231"/>
      <c r="H147" s="234">
        <v>113.25</v>
      </c>
      <c r="I147" s="235"/>
      <c r="J147" s="231"/>
      <c r="K147" s="231"/>
      <c r="L147" s="236"/>
      <c r="M147" s="237"/>
      <c r="N147" s="238"/>
      <c r="O147" s="238"/>
      <c r="P147" s="238"/>
      <c r="Q147" s="238"/>
      <c r="R147" s="238"/>
      <c r="S147" s="238"/>
      <c r="T147" s="239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40" t="s">
        <v>149</v>
      </c>
      <c r="AU147" s="240" t="s">
        <v>86</v>
      </c>
      <c r="AV147" s="14" t="s">
        <v>86</v>
      </c>
      <c r="AW147" s="14" t="s">
        <v>37</v>
      </c>
      <c r="AX147" s="14" t="s">
        <v>84</v>
      </c>
      <c r="AY147" s="240" t="s">
        <v>140</v>
      </c>
    </row>
    <row r="148" s="2" customFormat="1">
      <c r="A148" s="40"/>
      <c r="B148" s="41"/>
      <c r="C148" s="206" t="s">
        <v>297</v>
      </c>
      <c r="D148" s="206" t="s">
        <v>142</v>
      </c>
      <c r="E148" s="207" t="s">
        <v>303</v>
      </c>
      <c r="F148" s="208" t="s">
        <v>304</v>
      </c>
      <c r="G148" s="209" t="s">
        <v>145</v>
      </c>
      <c r="H148" s="210">
        <v>75.412999999999997</v>
      </c>
      <c r="I148" s="211"/>
      <c r="J148" s="212">
        <f>ROUND(I148*H148,2)</f>
        <v>0</v>
      </c>
      <c r="K148" s="208" t="s">
        <v>146</v>
      </c>
      <c r="L148" s="46"/>
      <c r="M148" s="213" t="s">
        <v>31</v>
      </c>
      <c r="N148" s="214" t="s">
        <v>47</v>
      </c>
      <c r="O148" s="86"/>
      <c r="P148" s="215">
        <f>O148*H148</f>
        <v>0</v>
      </c>
      <c r="Q148" s="215">
        <v>0</v>
      </c>
      <c r="R148" s="215">
        <f>Q148*H148</f>
        <v>0</v>
      </c>
      <c r="S148" s="215">
        <v>0</v>
      </c>
      <c r="T148" s="216">
        <f>S148*H148</f>
        <v>0</v>
      </c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R148" s="217" t="s">
        <v>147</v>
      </c>
      <c r="AT148" s="217" t="s">
        <v>142</v>
      </c>
      <c r="AU148" s="217" t="s">
        <v>86</v>
      </c>
      <c r="AY148" s="19" t="s">
        <v>140</v>
      </c>
      <c r="BE148" s="218">
        <f>IF(N148="základní",J148,0)</f>
        <v>0</v>
      </c>
      <c r="BF148" s="218">
        <f>IF(N148="snížená",J148,0)</f>
        <v>0</v>
      </c>
      <c r="BG148" s="218">
        <f>IF(N148="zákl. přenesená",J148,0)</f>
        <v>0</v>
      </c>
      <c r="BH148" s="218">
        <f>IF(N148="sníž. přenesená",J148,0)</f>
        <v>0</v>
      </c>
      <c r="BI148" s="218">
        <f>IF(N148="nulová",J148,0)</f>
        <v>0</v>
      </c>
      <c r="BJ148" s="19" t="s">
        <v>84</v>
      </c>
      <c r="BK148" s="218">
        <f>ROUND(I148*H148,2)</f>
        <v>0</v>
      </c>
      <c r="BL148" s="19" t="s">
        <v>147</v>
      </c>
      <c r="BM148" s="217" t="s">
        <v>1075</v>
      </c>
    </row>
    <row r="149" s="14" customFormat="1">
      <c r="A149" s="14"/>
      <c r="B149" s="230"/>
      <c r="C149" s="231"/>
      <c r="D149" s="221" t="s">
        <v>149</v>
      </c>
      <c r="E149" s="232" t="s">
        <v>31</v>
      </c>
      <c r="F149" s="233" t="s">
        <v>1076</v>
      </c>
      <c r="G149" s="231"/>
      <c r="H149" s="234">
        <v>75.412999999999997</v>
      </c>
      <c r="I149" s="235"/>
      <c r="J149" s="231"/>
      <c r="K149" s="231"/>
      <c r="L149" s="236"/>
      <c r="M149" s="237"/>
      <c r="N149" s="238"/>
      <c r="O149" s="238"/>
      <c r="P149" s="238"/>
      <c r="Q149" s="238"/>
      <c r="R149" s="238"/>
      <c r="S149" s="238"/>
      <c r="T149" s="239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40" t="s">
        <v>149</v>
      </c>
      <c r="AU149" s="240" t="s">
        <v>86</v>
      </c>
      <c r="AV149" s="14" t="s">
        <v>86</v>
      </c>
      <c r="AW149" s="14" t="s">
        <v>37</v>
      </c>
      <c r="AX149" s="14" t="s">
        <v>84</v>
      </c>
      <c r="AY149" s="240" t="s">
        <v>140</v>
      </c>
    </row>
    <row r="150" s="2" customFormat="1">
      <c r="A150" s="40"/>
      <c r="B150" s="41"/>
      <c r="C150" s="206" t="s">
        <v>302</v>
      </c>
      <c r="D150" s="206" t="s">
        <v>142</v>
      </c>
      <c r="E150" s="207" t="s">
        <v>308</v>
      </c>
      <c r="F150" s="208" t="s">
        <v>309</v>
      </c>
      <c r="G150" s="209" t="s">
        <v>145</v>
      </c>
      <c r="H150" s="210">
        <v>967.20899999999995</v>
      </c>
      <c r="I150" s="211"/>
      <c r="J150" s="212">
        <f>ROUND(I150*H150,2)</f>
        <v>0</v>
      </c>
      <c r="K150" s="208" t="s">
        <v>146</v>
      </c>
      <c r="L150" s="46"/>
      <c r="M150" s="213" t="s">
        <v>31</v>
      </c>
      <c r="N150" s="214" t="s">
        <v>47</v>
      </c>
      <c r="O150" s="86"/>
      <c r="P150" s="215">
        <f>O150*H150</f>
        <v>0</v>
      </c>
      <c r="Q150" s="215">
        <v>0</v>
      </c>
      <c r="R150" s="215">
        <f>Q150*H150</f>
        <v>0</v>
      </c>
      <c r="S150" s="215">
        <v>0</v>
      </c>
      <c r="T150" s="216">
        <f>S150*H150</f>
        <v>0</v>
      </c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R150" s="217" t="s">
        <v>147</v>
      </c>
      <c r="AT150" s="217" t="s">
        <v>142</v>
      </c>
      <c r="AU150" s="217" t="s">
        <v>86</v>
      </c>
      <c r="AY150" s="19" t="s">
        <v>140</v>
      </c>
      <c r="BE150" s="218">
        <f>IF(N150="základní",J150,0)</f>
        <v>0</v>
      </c>
      <c r="BF150" s="218">
        <f>IF(N150="snížená",J150,0)</f>
        <v>0</v>
      </c>
      <c r="BG150" s="218">
        <f>IF(N150="zákl. přenesená",J150,0)</f>
        <v>0</v>
      </c>
      <c r="BH150" s="218">
        <f>IF(N150="sníž. přenesená",J150,0)</f>
        <v>0</v>
      </c>
      <c r="BI150" s="218">
        <f>IF(N150="nulová",J150,0)</f>
        <v>0</v>
      </c>
      <c r="BJ150" s="19" t="s">
        <v>84</v>
      </c>
      <c r="BK150" s="218">
        <f>ROUND(I150*H150,2)</f>
        <v>0</v>
      </c>
      <c r="BL150" s="19" t="s">
        <v>147</v>
      </c>
      <c r="BM150" s="217" t="s">
        <v>1077</v>
      </c>
    </row>
    <row r="151" s="14" customFormat="1">
      <c r="A151" s="14"/>
      <c r="B151" s="230"/>
      <c r="C151" s="231"/>
      <c r="D151" s="221" t="s">
        <v>149</v>
      </c>
      <c r="E151" s="232" t="s">
        <v>31</v>
      </c>
      <c r="F151" s="233" t="s">
        <v>1078</v>
      </c>
      <c r="G151" s="231"/>
      <c r="H151" s="234">
        <v>865.86900000000003</v>
      </c>
      <c r="I151" s="235"/>
      <c r="J151" s="231"/>
      <c r="K151" s="231"/>
      <c r="L151" s="236"/>
      <c r="M151" s="237"/>
      <c r="N151" s="238"/>
      <c r="O151" s="238"/>
      <c r="P151" s="238"/>
      <c r="Q151" s="238"/>
      <c r="R151" s="238"/>
      <c r="S151" s="238"/>
      <c r="T151" s="239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40" t="s">
        <v>149</v>
      </c>
      <c r="AU151" s="240" t="s">
        <v>86</v>
      </c>
      <c r="AV151" s="14" t="s">
        <v>86</v>
      </c>
      <c r="AW151" s="14" t="s">
        <v>37</v>
      </c>
      <c r="AX151" s="14" t="s">
        <v>76</v>
      </c>
      <c r="AY151" s="240" t="s">
        <v>140</v>
      </c>
    </row>
    <row r="152" s="14" customFormat="1">
      <c r="A152" s="14"/>
      <c r="B152" s="230"/>
      <c r="C152" s="231"/>
      <c r="D152" s="221" t="s">
        <v>149</v>
      </c>
      <c r="E152" s="232" t="s">
        <v>31</v>
      </c>
      <c r="F152" s="233" t="s">
        <v>1079</v>
      </c>
      <c r="G152" s="231"/>
      <c r="H152" s="234">
        <v>101.34</v>
      </c>
      <c r="I152" s="235"/>
      <c r="J152" s="231"/>
      <c r="K152" s="231"/>
      <c r="L152" s="236"/>
      <c r="M152" s="237"/>
      <c r="N152" s="238"/>
      <c r="O152" s="238"/>
      <c r="P152" s="238"/>
      <c r="Q152" s="238"/>
      <c r="R152" s="238"/>
      <c r="S152" s="238"/>
      <c r="T152" s="239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40" t="s">
        <v>149</v>
      </c>
      <c r="AU152" s="240" t="s">
        <v>86</v>
      </c>
      <c r="AV152" s="14" t="s">
        <v>86</v>
      </c>
      <c r="AW152" s="14" t="s">
        <v>37</v>
      </c>
      <c r="AX152" s="14" t="s">
        <v>76</v>
      </c>
      <c r="AY152" s="240" t="s">
        <v>140</v>
      </c>
    </row>
    <row r="153" s="15" customFormat="1">
      <c r="A153" s="15"/>
      <c r="B153" s="241"/>
      <c r="C153" s="242"/>
      <c r="D153" s="221" t="s">
        <v>149</v>
      </c>
      <c r="E153" s="243" t="s">
        <v>31</v>
      </c>
      <c r="F153" s="244" t="s">
        <v>204</v>
      </c>
      <c r="G153" s="242"/>
      <c r="H153" s="245">
        <v>967.20900000000006</v>
      </c>
      <c r="I153" s="246"/>
      <c r="J153" s="242"/>
      <c r="K153" s="242"/>
      <c r="L153" s="247"/>
      <c r="M153" s="248"/>
      <c r="N153" s="249"/>
      <c r="O153" s="249"/>
      <c r="P153" s="249"/>
      <c r="Q153" s="249"/>
      <c r="R153" s="249"/>
      <c r="S153" s="249"/>
      <c r="T153" s="250"/>
      <c r="U153" s="15"/>
      <c r="V153" s="15"/>
      <c r="W153" s="15"/>
      <c r="X153" s="15"/>
      <c r="Y153" s="15"/>
      <c r="Z153" s="15"/>
      <c r="AA153" s="15"/>
      <c r="AB153" s="15"/>
      <c r="AC153" s="15"/>
      <c r="AD153" s="15"/>
      <c r="AE153" s="15"/>
      <c r="AT153" s="251" t="s">
        <v>149</v>
      </c>
      <c r="AU153" s="251" t="s">
        <v>86</v>
      </c>
      <c r="AV153" s="15" t="s">
        <v>147</v>
      </c>
      <c r="AW153" s="15" t="s">
        <v>37</v>
      </c>
      <c r="AX153" s="15" t="s">
        <v>84</v>
      </c>
      <c r="AY153" s="251" t="s">
        <v>140</v>
      </c>
    </row>
    <row r="154" s="2" customFormat="1">
      <c r="A154" s="40"/>
      <c r="B154" s="41"/>
      <c r="C154" s="206" t="s">
        <v>307</v>
      </c>
      <c r="D154" s="206" t="s">
        <v>142</v>
      </c>
      <c r="E154" s="207" t="s">
        <v>314</v>
      </c>
      <c r="F154" s="208" t="s">
        <v>315</v>
      </c>
      <c r="G154" s="209" t="s">
        <v>145</v>
      </c>
      <c r="H154" s="210">
        <v>4836.0450000000001</v>
      </c>
      <c r="I154" s="211"/>
      <c r="J154" s="212">
        <f>ROUND(I154*H154,2)</f>
        <v>0</v>
      </c>
      <c r="K154" s="208" t="s">
        <v>146</v>
      </c>
      <c r="L154" s="46"/>
      <c r="M154" s="213" t="s">
        <v>31</v>
      </c>
      <c r="N154" s="214" t="s">
        <v>47</v>
      </c>
      <c r="O154" s="86"/>
      <c r="P154" s="215">
        <f>O154*H154</f>
        <v>0</v>
      </c>
      <c r="Q154" s="215">
        <v>0</v>
      </c>
      <c r="R154" s="215">
        <f>Q154*H154</f>
        <v>0</v>
      </c>
      <c r="S154" s="215">
        <v>0</v>
      </c>
      <c r="T154" s="216">
        <f>S154*H154</f>
        <v>0</v>
      </c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R154" s="217" t="s">
        <v>147</v>
      </c>
      <c r="AT154" s="217" t="s">
        <v>142</v>
      </c>
      <c r="AU154" s="217" t="s">
        <v>86</v>
      </c>
      <c r="AY154" s="19" t="s">
        <v>140</v>
      </c>
      <c r="BE154" s="218">
        <f>IF(N154="základní",J154,0)</f>
        <v>0</v>
      </c>
      <c r="BF154" s="218">
        <f>IF(N154="snížená",J154,0)</f>
        <v>0</v>
      </c>
      <c r="BG154" s="218">
        <f>IF(N154="zákl. přenesená",J154,0)</f>
        <v>0</v>
      </c>
      <c r="BH154" s="218">
        <f>IF(N154="sníž. přenesená",J154,0)</f>
        <v>0</v>
      </c>
      <c r="BI154" s="218">
        <f>IF(N154="nulová",J154,0)</f>
        <v>0</v>
      </c>
      <c r="BJ154" s="19" t="s">
        <v>84</v>
      </c>
      <c r="BK154" s="218">
        <f>ROUND(I154*H154,2)</f>
        <v>0</v>
      </c>
      <c r="BL154" s="19" t="s">
        <v>147</v>
      </c>
      <c r="BM154" s="217" t="s">
        <v>1080</v>
      </c>
    </row>
    <row r="155" s="14" customFormat="1">
      <c r="A155" s="14"/>
      <c r="B155" s="230"/>
      <c r="C155" s="231"/>
      <c r="D155" s="221" t="s">
        <v>149</v>
      </c>
      <c r="E155" s="232" t="s">
        <v>31</v>
      </c>
      <c r="F155" s="233" t="s">
        <v>1081</v>
      </c>
      <c r="G155" s="231"/>
      <c r="H155" s="234">
        <v>4329.3450000000003</v>
      </c>
      <c r="I155" s="235"/>
      <c r="J155" s="231"/>
      <c r="K155" s="231"/>
      <c r="L155" s="236"/>
      <c r="M155" s="237"/>
      <c r="N155" s="238"/>
      <c r="O155" s="238"/>
      <c r="P155" s="238"/>
      <c r="Q155" s="238"/>
      <c r="R155" s="238"/>
      <c r="S155" s="238"/>
      <c r="T155" s="239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40" t="s">
        <v>149</v>
      </c>
      <c r="AU155" s="240" t="s">
        <v>86</v>
      </c>
      <c r="AV155" s="14" t="s">
        <v>86</v>
      </c>
      <c r="AW155" s="14" t="s">
        <v>37</v>
      </c>
      <c r="AX155" s="14" t="s">
        <v>76</v>
      </c>
      <c r="AY155" s="240" t="s">
        <v>140</v>
      </c>
    </row>
    <row r="156" s="14" customFormat="1">
      <c r="A156" s="14"/>
      <c r="B156" s="230"/>
      <c r="C156" s="231"/>
      <c r="D156" s="221" t="s">
        <v>149</v>
      </c>
      <c r="E156" s="232" t="s">
        <v>31</v>
      </c>
      <c r="F156" s="233" t="s">
        <v>1082</v>
      </c>
      <c r="G156" s="231"/>
      <c r="H156" s="234">
        <v>506.69999999999999</v>
      </c>
      <c r="I156" s="235"/>
      <c r="J156" s="231"/>
      <c r="K156" s="231"/>
      <c r="L156" s="236"/>
      <c r="M156" s="237"/>
      <c r="N156" s="238"/>
      <c r="O156" s="238"/>
      <c r="P156" s="238"/>
      <c r="Q156" s="238"/>
      <c r="R156" s="238"/>
      <c r="S156" s="238"/>
      <c r="T156" s="239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40" t="s">
        <v>149</v>
      </c>
      <c r="AU156" s="240" t="s">
        <v>86</v>
      </c>
      <c r="AV156" s="14" t="s">
        <v>86</v>
      </c>
      <c r="AW156" s="14" t="s">
        <v>37</v>
      </c>
      <c r="AX156" s="14" t="s">
        <v>76</v>
      </c>
      <c r="AY156" s="240" t="s">
        <v>140</v>
      </c>
    </row>
    <row r="157" s="15" customFormat="1">
      <c r="A157" s="15"/>
      <c r="B157" s="241"/>
      <c r="C157" s="242"/>
      <c r="D157" s="221" t="s">
        <v>149</v>
      </c>
      <c r="E157" s="243" t="s">
        <v>31</v>
      </c>
      <c r="F157" s="244" t="s">
        <v>204</v>
      </c>
      <c r="G157" s="242"/>
      <c r="H157" s="245">
        <v>4836.0450000000001</v>
      </c>
      <c r="I157" s="246"/>
      <c r="J157" s="242"/>
      <c r="K157" s="242"/>
      <c r="L157" s="247"/>
      <c r="M157" s="248"/>
      <c r="N157" s="249"/>
      <c r="O157" s="249"/>
      <c r="P157" s="249"/>
      <c r="Q157" s="249"/>
      <c r="R157" s="249"/>
      <c r="S157" s="249"/>
      <c r="T157" s="250"/>
      <c r="U157" s="15"/>
      <c r="V157" s="15"/>
      <c r="W157" s="15"/>
      <c r="X157" s="15"/>
      <c r="Y157" s="15"/>
      <c r="Z157" s="15"/>
      <c r="AA157" s="15"/>
      <c r="AB157" s="15"/>
      <c r="AC157" s="15"/>
      <c r="AD157" s="15"/>
      <c r="AE157" s="15"/>
      <c r="AT157" s="251" t="s">
        <v>149</v>
      </c>
      <c r="AU157" s="251" t="s">
        <v>86</v>
      </c>
      <c r="AV157" s="15" t="s">
        <v>147</v>
      </c>
      <c r="AW157" s="15" t="s">
        <v>37</v>
      </c>
      <c r="AX157" s="15" t="s">
        <v>84</v>
      </c>
      <c r="AY157" s="251" t="s">
        <v>140</v>
      </c>
    </row>
    <row r="158" s="2" customFormat="1">
      <c r="A158" s="40"/>
      <c r="B158" s="41"/>
      <c r="C158" s="206" t="s">
        <v>313</v>
      </c>
      <c r="D158" s="206" t="s">
        <v>142</v>
      </c>
      <c r="E158" s="207" t="s">
        <v>319</v>
      </c>
      <c r="F158" s="208" t="s">
        <v>320</v>
      </c>
      <c r="G158" s="209" t="s">
        <v>145</v>
      </c>
      <c r="H158" s="210">
        <v>56.625</v>
      </c>
      <c r="I158" s="211"/>
      <c r="J158" s="212">
        <f>ROUND(I158*H158,2)</f>
        <v>0</v>
      </c>
      <c r="K158" s="208" t="s">
        <v>146</v>
      </c>
      <c r="L158" s="46"/>
      <c r="M158" s="213" t="s">
        <v>31</v>
      </c>
      <c r="N158" s="214" t="s">
        <v>47</v>
      </c>
      <c r="O158" s="86"/>
      <c r="P158" s="215">
        <f>O158*H158</f>
        <v>0</v>
      </c>
      <c r="Q158" s="215">
        <v>0</v>
      </c>
      <c r="R158" s="215">
        <f>Q158*H158</f>
        <v>0</v>
      </c>
      <c r="S158" s="215">
        <v>0</v>
      </c>
      <c r="T158" s="216">
        <f>S158*H158</f>
        <v>0</v>
      </c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R158" s="217" t="s">
        <v>147</v>
      </c>
      <c r="AT158" s="217" t="s">
        <v>142</v>
      </c>
      <c r="AU158" s="217" t="s">
        <v>86</v>
      </c>
      <c r="AY158" s="19" t="s">
        <v>140</v>
      </c>
      <c r="BE158" s="218">
        <f>IF(N158="základní",J158,0)</f>
        <v>0</v>
      </c>
      <c r="BF158" s="218">
        <f>IF(N158="snížená",J158,0)</f>
        <v>0</v>
      </c>
      <c r="BG158" s="218">
        <f>IF(N158="zákl. přenesená",J158,0)</f>
        <v>0</v>
      </c>
      <c r="BH158" s="218">
        <f>IF(N158="sníž. přenesená",J158,0)</f>
        <v>0</v>
      </c>
      <c r="BI158" s="218">
        <f>IF(N158="nulová",J158,0)</f>
        <v>0</v>
      </c>
      <c r="BJ158" s="19" t="s">
        <v>84</v>
      </c>
      <c r="BK158" s="218">
        <f>ROUND(I158*H158,2)</f>
        <v>0</v>
      </c>
      <c r="BL158" s="19" t="s">
        <v>147</v>
      </c>
      <c r="BM158" s="217" t="s">
        <v>1083</v>
      </c>
    </row>
    <row r="159" s="14" customFormat="1">
      <c r="A159" s="14"/>
      <c r="B159" s="230"/>
      <c r="C159" s="231"/>
      <c r="D159" s="221" t="s">
        <v>149</v>
      </c>
      <c r="E159" s="232" t="s">
        <v>31</v>
      </c>
      <c r="F159" s="233" t="s">
        <v>1084</v>
      </c>
      <c r="G159" s="231"/>
      <c r="H159" s="234">
        <v>56.625</v>
      </c>
      <c r="I159" s="235"/>
      <c r="J159" s="231"/>
      <c r="K159" s="231"/>
      <c r="L159" s="236"/>
      <c r="M159" s="237"/>
      <c r="N159" s="238"/>
      <c r="O159" s="238"/>
      <c r="P159" s="238"/>
      <c r="Q159" s="238"/>
      <c r="R159" s="238"/>
      <c r="S159" s="238"/>
      <c r="T159" s="239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40" t="s">
        <v>149</v>
      </c>
      <c r="AU159" s="240" t="s">
        <v>86</v>
      </c>
      <c r="AV159" s="14" t="s">
        <v>86</v>
      </c>
      <c r="AW159" s="14" t="s">
        <v>37</v>
      </c>
      <c r="AX159" s="14" t="s">
        <v>84</v>
      </c>
      <c r="AY159" s="240" t="s">
        <v>140</v>
      </c>
    </row>
    <row r="160" s="2" customFormat="1" ht="33" customHeight="1">
      <c r="A160" s="40"/>
      <c r="B160" s="41"/>
      <c r="C160" s="206" t="s">
        <v>318</v>
      </c>
      <c r="D160" s="206" t="s">
        <v>142</v>
      </c>
      <c r="E160" s="207" t="s">
        <v>324</v>
      </c>
      <c r="F160" s="208" t="s">
        <v>325</v>
      </c>
      <c r="G160" s="209" t="s">
        <v>145</v>
      </c>
      <c r="H160" s="210">
        <v>6.4130000000000003</v>
      </c>
      <c r="I160" s="211"/>
      <c r="J160" s="212">
        <f>ROUND(I160*H160,2)</f>
        <v>0</v>
      </c>
      <c r="K160" s="208" t="s">
        <v>146</v>
      </c>
      <c r="L160" s="46"/>
      <c r="M160" s="213" t="s">
        <v>31</v>
      </c>
      <c r="N160" s="214" t="s">
        <v>47</v>
      </c>
      <c r="O160" s="86"/>
      <c r="P160" s="215">
        <f>O160*H160</f>
        <v>0</v>
      </c>
      <c r="Q160" s="215">
        <v>0</v>
      </c>
      <c r="R160" s="215">
        <f>Q160*H160</f>
        <v>0</v>
      </c>
      <c r="S160" s="215">
        <v>0</v>
      </c>
      <c r="T160" s="216">
        <f>S160*H160</f>
        <v>0</v>
      </c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R160" s="217" t="s">
        <v>147</v>
      </c>
      <c r="AT160" s="217" t="s">
        <v>142</v>
      </c>
      <c r="AU160" s="217" t="s">
        <v>86</v>
      </c>
      <c r="AY160" s="19" t="s">
        <v>140</v>
      </c>
      <c r="BE160" s="218">
        <f>IF(N160="základní",J160,0)</f>
        <v>0</v>
      </c>
      <c r="BF160" s="218">
        <f>IF(N160="snížená",J160,0)</f>
        <v>0</v>
      </c>
      <c r="BG160" s="218">
        <f>IF(N160="zákl. přenesená",J160,0)</f>
        <v>0</v>
      </c>
      <c r="BH160" s="218">
        <f>IF(N160="sníž. přenesená",J160,0)</f>
        <v>0</v>
      </c>
      <c r="BI160" s="218">
        <f>IF(N160="nulová",J160,0)</f>
        <v>0</v>
      </c>
      <c r="BJ160" s="19" t="s">
        <v>84</v>
      </c>
      <c r="BK160" s="218">
        <f>ROUND(I160*H160,2)</f>
        <v>0</v>
      </c>
      <c r="BL160" s="19" t="s">
        <v>147</v>
      </c>
      <c r="BM160" s="217" t="s">
        <v>1085</v>
      </c>
    </row>
    <row r="161" s="14" customFormat="1">
      <c r="A161" s="14"/>
      <c r="B161" s="230"/>
      <c r="C161" s="231"/>
      <c r="D161" s="221" t="s">
        <v>149</v>
      </c>
      <c r="E161" s="232" t="s">
        <v>31</v>
      </c>
      <c r="F161" s="233" t="s">
        <v>1086</v>
      </c>
      <c r="G161" s="231"/>
      <c r="H161" s="234">
        <v>6.4130000000000003</v>
      </c>
      <c r="I161" s="235"/>
      <c r="J161" s="231"/>
      <c r="K161" s="231"/>
      <c r="L161" s="236"/>
      <c r="M161" s="237"/>
      <c r="N161" s="238"/>
      <c r="O161" s="238"/>
      <c r="P161" s="238"/>
      <c r="Q161" s="238"/>
      <c r="R161" s="238"/>
      <c r="S161" s="238"/>
      <c r="T161" s="239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40" t="s">
        <v>149</v>
      </c>
      <c r="AU161" s="240" t="s">
        <v>86</v>
      </c>
      <c r="AV161" s="14" t="s">
        <v>86</v>
      </c>
      <c r="AW161" s="14" t="s">
        <v>37</v>
      </c>
      <c r="AX161" s="14" t="s">
        <v>84</v>
      </c>
      <c r="AY161" s="240" t="s">
        <v>140</v>
      </c>
    </row>
    <row r="162" s="2" customFormat="1" ht="16.5" customHeight="1">
      <c r="A162" s="40"/>
      <c r="B162" s="41"/>
      <c r="C162" s="263" t="s">
        <v>323</v>
      </c>
      <c r="D162" s="263" t="s">
        <v>331</v>
      </c>
      <c r="E162" s="264" t="s">
        <v>332</v>
      </c>
      <c r="F162" s="265" t="s">
        <v>333</v>
      </c>
      <c r="G162" s="266" t="s">
        <v>334</v>
      </c>
      <c r="H162" s="267">
        <v>11.087999999999999</v>
      </c>
      <c r="I162" s="268"/>
      <c r="J162" s="269">
        <f>ROUND(I162*H162,2)</f>
        <v>0</v>
      </c>
      <c r="K162" s="265" t="s">
        <v>146</v>
      </c>
      <c r="L162" s="270"/>
      <c r="M162" s="271" t="s">
        <v>31</v>
      </c>
      <c r="N162" s="272" t="s">
        <v>47</v>
      </c>
      <c r="O162" s="86"/>
      <c r="P162" s="215">
        <f>O162*H162</f>
        <v>0</v>
      </c>
      <c r="Q162" s="215">
        <v>1</v>
      </c>
      <c r="R162" s="215">
        <f>Q162*H162</f>
        <v>11.087999999999999</v>
      </c>
      <c r="S162" s="215">
        <v>0</v>
      </c>
      <c r="T162" s="216">
        <f>S162*H162</f>
        <v>0</v>
      </c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R162" s="217" t="s">
        <v>297</v>
      </c>
      <c r="AT162" s="217" t="s">
        <v>331</v>
      </c>
      <c r="AU162" s="217" t="s">
        <v>86</v>
      </c>
      <c r="AY162" s="19" t="s">
        <v>140</v>
      </c>
      <c r="BE162" s="218">
        <f>IF(N162="základní",J162,0)</f>
        <v>0</v>
      </c>
      <c r="BF162" s="218">
        <f>IF(N162="snížená",J162,0)</f>
        <v>0</v>
      </c>
      <c r="BG162" s="218">
        <f>IF(N162="zákl. přenesená",J162,0)</f>
        <v>0</v>
      </c>
      <c r="BH162" s="218">
        <f>IF(N162="sníž. přenesená",J162,0)</f>
        <v>0</v>
      </c>
      <c r="BI162" s="218">
        <f>IF(N162="nulová",J162,0)</f>
        <v>0</v>
      </c>
      <c r="BJ162" s="19" t="s">
        <v>84</v>
      </c>
      <c r="BK162" s="218">
        <f>ROUND(I162*H162,2)</f>
        <v>0</v>
      </c>
      <c r="BL162" s="19" t="s">
        <v>147</v>
      </c>
      <c r="BM162" s="217" t="s">
        <v>1087</v>
      </c>
    </row>
    <row r="163" s="14" customFormat="1">
      <c r="A163" s="14"/>
      <c r="B163" s="230"/>
      <c r="C163" s="231"/>
      <c r="D163" s="221" t="s">
        <v>149</v>
      </c>
      <c r="E163" s="232" t="s">
        <v>31</v>
      </c>
      <c r="F163" s="233" t="s">
        <v>1088</v>
      </c>
      <c r="G163" s="231"/>
      <c r="H163" s="234">
        <v>11.087999999999999</v>
      </c>
      <c r="I163" s="235"/>
      <c r="J163" s="231"/>
      <c r="K163" s="231"/>
      <c r="L163" s="236"/>
      <c r="M163" s="237"/>
      <c r="N163" s="238"/>
      <c r="O163" s="238"/>
      <c r="P163" s="238"/>
      <c r="Q163" s="238"/>
      <c r="R163" s="238"/>
      <c r="S163" s="238"/>
      <c r="T163" s="239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40" t="s">
        <v>149</v>
      </c>
      <c r="AU163" s="240" t="s">
        <v>86</v>
      </c>
      <c r="AV163" s="14" t="s">
        <v>86</v>
      </c>
      <c r="AW163" s="14" t="s">
        <v>37</v>
      </c>
      <c r="AX163" s="14" t="s">
        <v>84</v>
      </c>
      <c r="AY163" s="240" t="s">
        <v>140</v>
      </c>
    </row>
    <row r="164" s="2" customFormat="1">
      <c r="A164" s="40"/>
      <c r="B164" s="41"/>
      <c r="C164" s="206" t="s">
        <v>330</v>
      </c>
      <c r="D164" s="206" t="s">
        <v>142</v>
      </c>
      <c r="E164" s="207" t="s">
        <v>337</v>
      </c>
      <c r="F164" s="208" t="s">
        <v>338</v>
      </c>
      <c r="G164" s="209" t="s">
        <v>334</v>
      </c>
      <c r="H164" s="210">
        <v>1740.9760000000001</v>
      </c>
      <c r="I164" s="211"/>
      <c r="J164" s="212">
        <f>ROUND(I164*H164,2)</f>
        <v>0</v>
      </c>
      <c r="K164" s="208" t="s">
        <v>146</v>
      </c>
      <c r="L164" s="46"/>
      <c r="M164" s="213" t="s">
        <v>31</v>
      </c>
      <c r="N164" s="214" t="s">
        <v>47</v>
      </c>
      <c r="O164" s="86"/>
      <c r="P164" s="215">
        <f>O164*H164</f>
        <v>0</v>
      </c>
      <c r="Q164" s="215">
        <v>0</v>
      </c>
      <c r="R164" s="215">
        <f>Q164*H164</f>
        <v>0</v>
      </c>
      <c r="S164" s="215">
        <v>0</v>
      </c>
      <c r="T164" s="216">
        <f>S164*H164</f>
        <v>0</v>
      </c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R164" s="217" t="s">
        <v>147</v>
      </c>
      <c r="AT164" s="217" t="s">
        <v>142</v>
      </c>
      <c r="AU164" s="217" t="s">
        <v>86</v>
      </c>
      <c r="AY164" s="19" t="s">
        <v>140</v>
      </c>
      <c r="BE164" s="218">
        <f>IF(N164="základní",J164,0)</f>
        <v>0</v>
      </c>
      <c r="BF164" s="218">
        <f>IF(N164="snížená",J164,0)</f>
        <v>0</v>
      </c>
      <c r="BG164" s="218">
        <f>IF(N164="zákl. přenesená",J164,0)</f>
        <v>0</v>
      </c>
      <c r="BH164" s="218">
        <f>IF(N164="sníž. přenesená",J164,0)</f>
        <v>0</v>
      </c>
      <c r="BI164" s="218">
        <f>IF(N164="nulová",J164,0)</f>
        <v>0</v>
      </c>
      <c r="BJ164" s="19" t="s">
        <v>84</v>
      </c>
      <c r="BK164" s="218">
        <f>ROUND(I164*H164,2)</f>
        <v>0</v>
      </c>
      <c r="BL164" s="19" t="s">
        <v>147</v>
      </c>
      <c r="BM164" s="217" t="s">
        <v>1089</v>
      </c>
    </row>
    <row r="165" s="14" customFormat="1">
      <c r="A165" s="14"/>
      <c r="B165" s="230"/>
      <c r="C165" s="231"/>
      <c r="D165" s="221" t="s">
        <v>149</v>
      </c>
      <c r="E165" s="232" t="s">
        <v>31</v>
      </c>
      <c r="F165" s="233" t="s">
        <v>1090</v>
      </c>
      <c r="G165" s="231"/>
      <c r="H165" s="234">
        <v>1558.5640000000001</v>
      </c>
      <c r="I165" s="235"/>
      <c r="J165" s="231"/>
      <c r="K165" s="231"/>
      <c r="L165" s="236"/>
      <c r="M165" s="237"/>
      <c r="N165" s="238"/>
      <c r="O165" s="238"/>
      <c r="P165" s="238"/>
      <c r="Q165" s="238"/>
      <c r="R165" s="238"/>
      <c r="S165" s="238"/>
      <c r="T165" s="239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40" t="s">
        <v>149</v>
      </c>
      <c r="AU165" s="240" t="s">
        <v>86</v>
      </c>
      <c r="AV165" s="14" t="s">
        <v>86</v>
      </c>
      <c r="AW165" s="14" t="s">
        <v>37</v>
      </c>
      <c r="AX165" s="14" t="s">
        <v>76</v>
      </c>
      <c r="AY165" s="240" t="s">
        <v>140</v>
      </c>
    </row>
    <row r="166" s="14" customFormat="1">
      <c r="A166" s="14"/>
      <c r="B166" s="230"/>
      <c r="C166" s="231"/>
      <c r="D166" s="221" t="s">
        <v>149</v>
      </c>
      <c r="E166" s="232" t="s">
        <v>31</v>
      </c>
      <c r="F166" s="233" t="s">
        <v>1091</v>
      </c>
      <c r="G166" s="231"/>
      <c r="H166" s="234">
        <v>182.41200000000001</v>
      </c>
      <c r="I166" s="235"/>
      <c r="J166" s="231"/>
      <c r="K166" s="231"/>
      <c r="L166" s="236"/>
      <c r="M166" s="237"/>
      <c r="N166" s="238"/>
      <c r="O166" s="238"/>
      <c r="P166" s="238"/>
      <c r="Q166" s="238"/>
      <c r="R166" s="238"/>
      <c r="S166" s="238"/>
      <c r="T166" s="239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40" t="s">
        <v>149</v>
      </c>
      <c r="AU166" s="240" t="s">
        <v>86</v>
      </c>
      <c r="AV166" s="14" t="s">
        <v>86</v>
      </c>
      <c r="AW166" s="14" t="s">
        <v>37</v>
      </c>
      <c r="AX166" s="14" t="s">
        <v>76</v>
      </c>
      <c r="AY166" s="240" t="s">
        <v>140</v>
      </c>
    </row>
    <row r="167" s="15" customFormat="1">
      <c r="A167" s="15"/>
      <c r="B167" s="241"/>
      <c r="C167" s="242"/>
      <c r="D167" s="221" t="s">
        <v>149</v>
      </c>
      <c r="E167" s="243" t="s">
        <v>31</v>
      </c>
      <c r="F167" s="244" t="s">
        <v>204</v>
      </c>
      <c r="G167" s="242"/>
      <c r="H167" s="245">
        <v>1740.9760000000001</v>
      </c>
      <c r="I167" s="246"/>
      <c r="J167" s="242"/>
      <c r="K167" s="242"/>
      <c r="L167" s="247"/>
      <c r="M167" s="248"/>
      <c r="N167" s="249"/>
      <c r="O167" s="249"/>
      <c r="P167" s="249"/>
      <c r="Q167" s="249"/>
      <c r="R167" s="249"/>
      <c r="S167" s="249"/>
      <c r="T167" s="250"/>
      <c r="U167" s="15"/>
      <c r="V167" s="15"/>
      <c r="W167" s="15"/>
      <c r="X167" s="15"/>
      <c r="Y167" s="15"/>
      <c r="Z167" s="15"/>
      <c r="AA167" s="15"/>
      <c r="AB167" s="15"/>
      <c r="AC167" s="15"/>
      <c r="AD167" s="15"/>
      <c r="AE167" s="15"/>
      <c r="AT167" s="251" t="s">
        <v>149</v>
      </c>
      <c r="AU167" s="251" t="s">
        <v>86</v>
      </c>
      <c r="AV167" s="15" t="s">
        <v>147</v>
      </c>
      <c r="AW167" s="15" t="s">
        <v>37</v>
      </c>
      <c r="AX167" s="15" t="s">
        <v>84</v>
      </c>
      <c r="AY167" s="251" t="s">
        <v>140</v>
      </c>
    </row>
    <row r="168" s="2" customFormat="1">
      <c r="A168" s="40"/>
      <c r="B168" s="41"/>
      <c r="C168" s="206" t="s">
        <v>8</v>
      </c>
      <c r="D168" s="206" t="s">
        <v>142</v>
      </c>
      <c r="E168" s="207" t="s">
        <v>342</v>
      </c>
      <c r="F168" s="208" t="s">
        <v>343</v>
      </c>
      <c r="G168" s="209" t="s">
        <v>145</v>
      </c>
      <c r="H168" s="210">
        <v>905.81899999999996</v>
      </c>
      <c r="I168" s="211"/>
      <c r="J168" s="212">
        <f>ROUND(I168*H168,2)</f>
        <v>0</v>
      </c>
      <c r="K168" s="208" t="s">
        <v>146</v>
      </c>
      <c r="L168" s="46"/>
      <c r="M168" s="213" t="s">
        <v>31</v>
      </c>
      <c r="N168" s="214" t="s">
        <v>47</v>
      </c>
      <c r="O168" s="86"/>
      <c r="P168" s="215">
        <f>O168*H168</f>
        <v>0</v>
      </c>
      <c r="Q168" s="215">
        <v>0</v>
      </c>
      <c r="R168" s="215">
        <f>Q168*H168</f>
        <v>0</v>
      </c>
      <c r="S168" s="215">
        <v>0</v>
      </c>
      <c r="T168" s="216">
        <f>S168*H168</f>
        <v>0</v>
      </c>
      <c r="U168" s="40"/>
      <c r="V168" s="40"/>
      <c r="W168" s="40"/>
      <c r="X168" s="40"/>
      <c r="Y168" s="40"/>
      <c r="Z168" s="40"/>
      <c r="AA168" s="40"/>
      <c r="AB168" s="40"/>
      <c r="AC168" s="40"/>
      <c r="AD168" s="40"/>
      <c r="AE168" s="40"/>
      <c r="AR168" s="217" t="s">
        <v>147</v>
      </c>
      <c r="AT168" s="217" t="s">
        <v>142</v>
      </c>
      <c r="AU168" s="217" t="s">
        <v>86</v>
      </c>
      <c r="AY168" s="19" t="s">
        <v>140</v>
      </c>
      <c r="BE168" s="218">
        <f>IF(N168="základní",J168,0)</f>
        <v>0</v>
      </c>
      <c r="BF168" s="218">
        <f>IF(N168="snížená",J168,0)</f>
        <v>0</v>
      </c>
      <c r="BG168" s="218">
        <f>IF(N168="zákl. přenesená",J168,0)</f>
        <v>0</v>
      </c>
      <c r="BH168" s="218">
        <f>IF(N168="sníž. přenesená",J168,0)</f>
        <v>0</v>
      </c>
      <c r="BI168" s="218">
        <f>IF(N168="nulová",J168,0)</f>
        <v>0</v>
      </c>
      <c r="BJ168" s="19" t="s">
        <v>84</v>
      </c>
      <c r="BK168" s="218">
        <f>ROUND(I168*H168,2)</f>
        <v>0</v>
      </c>
      <c r="BL168" s="19" t="s">
        <v>147</v>
      </c>
      <c r="BM168" s="217" t="s">
        <v>1092</v>
      </c>
    </row>
    <row r="169" s="13" customFormat="1">
      <c r="A169" s="13"/>
      <c r="B169" s="219"/>
      <c r="C169" s="220"/>
      <c r="D169" s="221" t="s">
        <v>149</v>
      </c>
      <c r="E169" s="222" t="s">
        <v>31</v>
      </c>
      <c r="F169" s="223" t="s">
        <v>1093</v>
      </c>
      <c r="G169" s="220"/>
      <c r="H169" s="222" t="s">
        <v>31</v>
      </c>
      <c r="I169" s="224"/>
      <c r="J169" s="220"/>
      <c r="K169" s="220"/>
      <c r="L169" s="225"/>
      <c r="M169" s="226"/>
      <c r="N169" s="227"/>
      <c r="O169" s="227"/>
      <c r="P169" s="227"/>
      <c r="Q169" s="227"/>
      <c r="R169" s="227"/>
      <c r="S169" s="227"/>
      <c r="T169" s="228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29" t="s">
        <v>149</v>
      </c>
      <c r="AU169" s="229" t="s">
        <v>86</v>
      </c>
      <c r="AV169" s="13" t="s">
        <v>84</v>
      </c>
      <c r="AW169" s="13" t="s">
        <v>37</v>
      </c>
      <c r="AX169" s="13" t="s">
        <v>76</v>
      </c>
      <c r="AY169" s="229" t="s">
        <v>140</v>
      </c>
    </row>
    <row r="170" s="13" customFormat="1">
      <c r="A170" s="13"/>
      <c r="B170" s="219"/>
      <c r="C170" s="220"/>
      <c r="D170" s="221" t="s">
        <v>149</v>
      </c>
      <c r="E170" s="222" t="s">
        <v>31</v>
      </c>
      <c r="F170" s="223" t="s">
        <v>1094</v>
      </c>
      <c r="G170" s="220"/>
      <c r="H170" s="222" t="s">
        <v>31</v>
      </c>
      <c r="I170" s="224"/>
      <c r="J170" s="220"/>
      <c r="K170" s="220"/>
      <c r="L170" s="225"/>
      <c r="M170" s="226"/>
      <c r="N170" s="227"/>
      <c r="O170" s="227"/>
      <c r="P170" s="227"/>
      <c r="Q170" s="227"/>
      <c r="R170" s="227"/>
      <c r="S170" s="227"/>
      <c r="T170" s="228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29" t="s">
        <v>149</v>
      </c>
      <c r="AU170" s="229" t="s">
        <v>86</v>
      </c>
      <c r="AV170" s="13" t="s">
        <v>84</v>
      </c>
      <c r="AW170" s="13" t="s">
        <v>37</v>
      </c>
      <c r="AX170" s="13" t="s">
        <v>76</v>
      </c>
      <c r="AY170" s="229" t="s">
        <v>140</v>
      </c>
    </row>
    <row r="171" s="14" customFormat="1">
      <c r="A171" s="14"/>
      <c r="B171" s="230"/>
      <c r="C171" s="231"/>
      <c r="D171" s="221" t="s">
        <v>149</v>
      </c>
      <c r="E171" s="232" t="s">
        <v>31</v>
      </c>
      <c r="F171" s="233" t="s">
        <v>1095</v>
      </c>
      <c r="G171" s="231"/>
      <c r="H171" s="234">
        <v>46.25</v>
      </c>
      <c r="I171" s="235"/>
      <c r="J171" s="231"/>
      <c r="K171" s="231"/>
      <c r="L171" s="236"/>
      <c r="M171" s="237"/>
      <c r="N171" s="238"/>
      <c r="O171" s="238"/>
      <c r="P171" s="238"/>
      <c r="Q171" s="238"/>
      <c r="R171" s="238"/>
      <c r="S171" s="238"/>
      <c r="T171" s="239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40" t="s">
        <v>149</v>
      </c>
      <c r="AU171" s="240" t="s">
        <v>86</v>
      </c>
      <c r="AV171" s="14" t="s">
        <v>86</v>
      </c>
      <c r="AW171" s="14" t="s">
        <v>37</v>
      </c>
      <c r="AX171" s="14" t="s">
        <v>76</v>
      </c>
      <c r="AY171" s="240" t="s">
        <v>140</v>
      </c>
    </row>
    <row r="172" s="14" customFormat="1">
      <c r="A172" s="14"/>
      <c r="B172" s="230"/>
      <c r="C172" s="231"/>
      <c r="D172" s="221" t="s">
        <v>149</v>
      </c>
      <c r="E172" s="232" t="s">
        <v>31</v>
      </c>
      <c r="F172" s="233" t="s">
        <v>1096</v>
      </c>
      <c r="G172" s="231"/>
      <c r="H172" s="234">
        <v>49.75</v>
      </c>
      <c r="I172" s="235"/>
      <c r="J172" s="231"/>
      <c r="K172" s="231"/>
      <c r="L172" s="236"/>
      <c r="M172" s="237"/>
      <c r="N172" s="238"/>
      <c r="O172" s="238"/>
      <c r="P172" s="238"/>
      <c r="Q172" s="238"/>
      <c r="R172" s="238"/>
      <c r="S172" s="238"/>
      <c r="T172" s="239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40" t="s">
        <v>149</v>
      </c>
      <c r="AU172" s="240" t="s">
        <v>86</v>
      </c>
      <c r="AV172" s="14" t="s">
        <v>86</v>
      </c>
      <c r="AW172" s="14" t="s">
        <v>37</v>
      </c>
      <c r="AX172" s="14" t="s">
        <v>76</v>
      </c>
      <c r="AY172" s="240" t="s">
        <v>140</v>
      </c>
    </row>
    <row r="173" s="14" customFormat="1">
      <c r="A173" s="14"/>
      <c r="B173" s="230"/>
      <c r="C173" s="231"/>
      <c r="D173" s="221" t="s">
        <v>149</v>
      </c>
      <c r="E173" s="232" t="s">
        <v>31</v>
      </c>
      <c r="F173" s="233" t="s">
        <v>1097</v>
      </c>
      <c r="G173" s="231"/>
      <c r="H173" s="234">
        <v>47.25</v>
      </c>
      <c r="I173" s="235"/>
      <c r="J173" s="231"/>
      <c r="K173" s="231"/>
      <c r="L173" s="236"/>
      <c r="M173" s="237"/>
      <c r="N173" s="238"/>
      <c r="O173" s="238"/>
      <c r="P173" s="238"/>
      <c r="Q173" s="238"/>
      <c r="R173" s="238"/>
      <c r="S173" s="238"/>
      <c r="T173" s="239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40" t="s">
        <v>149</v>
      </c>
      <c r="AU173" s="240" t="s">
        <v>86</v>
      </c>
      <c r="AV173" s="14" t="s">
        <v>86</v>
      </c>
      <c r="AW173" s="14" t="s">
        <v>37</v>
      </c>
      <c r="AX173" s="14" t="s">
        <v>76</v>
      </c>
      <c r="AY173" s="240" t="s">
        <v>140</v>
      </c>
    </row>
    <row r="174" s="14" customFormat="1">
      <c r="A174" s="14"/>
      <c r="B174" s="230"/>
      <c r="C174" s="231"/>
      <c r="D174" s="221" t="s">
        <v>149</v>
      </c>
      <c r="E174" s="232" t="s">
        <v>31</v>
      </c>
      <c r="F174" s="233" t="s">
        <v>1098</v>
      </c>
      <c r="G174" s="231"/>
      <c r="H174" s="234">
        <v>44.75</v>
      </c>
      <c r="I174" s="235"/>
      <c r="J174" s="231"/>
      <c r="K174" s="231"/>
      <c r="L174" s="236"/>
      <c r="M174" s="237"/>
      <c r="N174" s="238"/>
      <c r="O174" s="238"/>
      <c r="P174" s="238"/>
      <c r="Q174" s="238"/>
      <c r="R174" s="238"/>
      <c r="S174" s="238"/>
      <c r="T174" s="239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40" t="s">
        <v>149</v>
      </c>
      <c r="AU174" s="240" t="s">
        <v>86</v>
      </c>
      <c r="AV174" s="14" t="s">
        <v>86</v>
      </c>
      <c r="AW174" s="14" t="s">
        <v>37</v>
      </c>
      <c r="AX174" s="14" t="s">
        <v>76</v>
      </c>
      <c r="AY174" s="240" t="s">
        <v>140</v>
      </c>
    </row>
    <row r="175" s="14" customFormat="1">
      <c r="A175" s="14"/>
      <c r="B175" s="230"/>
      <c r="C175" s="231"/>
      <c r="D175" s="221" t="s">
        <v>149</v>
      </c>
      <c r="E175" s="232" t="s">
        <v>31</v>
      </c>
      <c r="F175" s="233" t="s">
        <v>1099</v>
      </c>
      <c r="G175" s="231"/>
      <c r="H175" s="234">
        <v>48.25</v>
      </c>
      <c r="I175" s="235"/>
      <c r="J175" s="231"/>
      <c r="K175" s="231"/>
      <c r="L175" s="236"/>
      <c r="M175" s="237"/>
      <c r="N175" s="238"/>
      <c r="O175" s="238"/>
      <c r="P175" s="238"/>
      <c r="Q175" s="238"/>
      <c r="R175" s="238"/>
      <c r="S175" s="238"/>
      <c r="T175" s="239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40" t="s">
        <v>149</v>
      </c>
      <c r="AU175" s="240" t="s">
        <v>86</v>
      </c>
      <c r="AV175" s="14" t="s">
        <v>86</v>
      </c>
      <c r="AW175" s="14" t="s">
        <v>37</v>
      </c>
      <c r="AX175" s="14" t="s">
        <v>76</v>
      </c>
      <c r="AY175" s="240" t="s">
        <v>140</v>
      </c>
    </row>
    <row r="176" s="14" customFormat="1">
      <c r="A176" s="14"/>
      <c r="B176" s="230"/>
      <c r="C176" s="231"/>
      <c r="D176" s="221" t="s">
        <v>149</v>
      </c>
      <c r="E176" s="232" t="s">
        <v>31</v>
      </c>
      <c r="F176" s="233" t="s">
        <v>1100</v>
      </c>
      <c r="G176" s="231"/>
      <c r="H176" s="234">
        <v>45</v>
      </c>
      <c r="I176" s="235"/>
      <c r="J176" s="231"/>
      <c r="K176" s="231"/>
      <c r="L176" s="236"/>
      <c r="M176" s="237"/>
      <c r="N176" s="238"/>
      <c r="O176" s="238"/>
      <c r="P176" s="238"/>
      <c r="Q176" s="238"/>
      <c r="R176" s="238"/>
      <c r="S176" s="238"/>
      <c r="T176" s="239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40" t="s">
        <v>149</v>
      </c>
      <c r="AU176" s="240" t="s">
        <v>86</v>
      </c>
      <c r="AV176" s="14" t="s">
        <v>86</v>
      </c>
      <c r="AW176" s="14" t="s">
        <v>37</v>
      </c>
      <c r="AX176" s="14" t="s">
        <v>76</v>
      </c>
      <c r="AY176" s="240" t="s">
        <v>140</v>
      </c>
    </row>
    <row r="177" s="14" customFormat="1">
      <c r="A177" s="14"/>
      <c r="B177" s="230"/>
      <c r="C177" s="231"/>
      <c r="D177" s="221" t="s">
        <v>149</v>
      </c>
      <c r="E177" s="232" t="s">
        <v>31</v>
      </c>
      <c r="F177" s="233" t="s">
        <v>1101</v>
      </c>
      <c r="G177" s="231"/>
      <c r="H177" s="234">
        <v>80.25</v>
      </c>
      <c r="I177" s="235"/>
      <c r="J177" s="231"/>
      <c r="K177" s="231"/>
      <c r="L177" s="236"/>
      <c r="M177" s="237"/>
      <c r="N177" s="238"/>
      <c r="O177" s="238"/>
      <c r="P177" s="238"/>
      <c r="Q177" s="238"/>
      <c r="R177" s="238"/>
      <c r="S177" s="238"/>
      <c r="T177" s="239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40" t="s">
        <v>149</v>
      </c>
      <c r="AU177" s="240" t="s">
        <v>86</v>
      </c>
      <c r="AV177" s="14" t="s">
        <v>86</v>
      </c>
      <c r="AW177" s="14" t="s">
        <v>37</v>
      </c>
      <c r="AX177" s="14" t="s">
        <v>76</v>
      </c>
      <c r="AY177" s="240" t="s">
        <v>140</v>
      </c>
    </row>
    <row r="178" s="14" customFormat="1">
      <c r="A178" s="14"/>
      <c r="B178" s="230"/>
      <c r="C178" s="231"/>
      <c r="D178" s="221" t="s">
        <v>149</v>
      </c>
      <c r="E178" s="232" t="s">
        <v>31</v>
      </c>
      <c r="F178" s="233" t="s">
        <v>1102</v>
      </c>
      <c r="G178" s="231"/>
      <c r="H178" s="234">
        <v>53.5</v>
      </c>
      <c r="I178" s="235"/>
      <c r="J178" s="231"/>
      <c r="K178" s="231"/>
      <c r="L178" s="236"/>
      <c r="M178" s="237"/>
      <c r="N178" s="238"/>
      <c r="O178" s="238"/>
      <c r="P178" s="238"/>
      <c r="Q178" s="238"/>
      <c r="R178" s="238"/>
      <c r="S178" s="238"/>
      <c r="T178" s="239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40" t="s">
        <v>149</v>
      </c>
      <c r="AU178" s="240" t="s">
        <v>86</v>
      </c>
      <c r="AV178" s="14" t="s">
        <v>86</v>
      </c>
      <c r="AW178" s="14" t="s">
        <v>37</v>
      </c>
      <c r="AX178" s="14" t="s">
        <v>76</v>
      </c>
      <c r="AY178" s="240" t="s">
        <v>140</v>
      </c>
    </row>
    <row r="179" s="14" customFormat="1">
      <c r="A179" s="14"/>
      <c r="B179" s="230"/>
      <c r="C179" s="231"/>
      <c r="D179" s="221" t="s">
        <v>149</v>
      </c>
      <c r="E179" s="232" t="s">
        <v>31</v>
      </c>
      <c r="F179" s="233" t="s">
        <v>1103</v>
      </c>
      <c r="G179" s="231"/>
      <c r="H179" s="234">
        <v>55</v>
      </c>
      <c r="I179" s="235"/>
      <c r="J179" s="231"/>
      <c r="K179" s="231"/>
      <c r="L179" s="236"/>
      <c r="M179" s="237"/>
      <c r="N179" s="238"/>
      <c r="O179" s="238"/>
      <c r="P179" s="238"/>
      <c r="Q179" s="238"/>
      <c r="R179" s="238"/>
      <c r="S179" s="238"/>
      <c r="T179" s="239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40" t="s">
        <v>149</v>
      </c>
      <c r="AU179" s="240" t="s">
        <v>86</v>
      </c>
      <c r="AV179" s="14" t="s">
        <v>86</v>
      </c>
      <c r="AW179" s="14" t="s">
        <v>37</v>
      </c>
      <c r="AX179" s="14" t="s">
        <v>76</v>
      </c>
      <c r="AY179" s="240" t="s">
        <v>140</v>
      </c>
    </row>
    <row r="180" s="14" customFormat="1">
      <c r="A180" s="14"/>
      <c r="B180" s="230"/>
      <c r="C180" s="231"/>
      <c r="D180" s="221" t="s">
        <v>149</v>
      </c>
      <c r="E180" s="232" t="s">
        <v>31</v>
      </c>
      <c r="F180" s="233" t="s">
        <v>1104</v>
      </c>
      <c r="G180" s="231"/>
      <c r="H180" s="234">
        <v>56</v>
      </c>
      <c r="I180" s="235"/>
      <c r="J180" s="231"/>
      <c r="K180" s="231"/>
      <c r="L180" s="236"/>
      <c r="M180" s="237"/>
      <c r="N180" s="238"/>
      <c r="O180" s="238"/>
      <c r="P180" s="238"/>
      <c r="Q180" s="238"/>
      <c r="R180" s="238"/>
      <c r="S180" s="238"/>
      <c r="T180" s="239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40" t="s">
        <v>149</v>
      </c>
      <c r="AU180" s="240" t="s">
        <v>86</v>
      </c>
      <c r="AV180" s="14" t="s">
        <v>86</v>
      </c>
      <c r="AW180" s="14" t="s">
        <v>37</v>
      </c>
      <c r="AX180" s="14" t="s">
        <v>76</v>
      </c>
      <c r="AY180" s="240" t="s">
        <v>140</v>
      </c>
    </row>
    <row r="181" s="14" customFormat="1">
      <c r="A181" s="14"/>
      <c r="B181" s="230"/>
      <c r="C181" s="231"/>
      <c r="D181" s="221" t="s">
        <v>149</v>
      </c>
      <c r="E181" s="232" t="s">
        <v>31</v>
      </c>
      <c r="F181" s="233" t="s">
        <v>1105</v>
      </c>
      <c r="G181" s="231"/>
      <c r="H181" s="234">
        <v>55.75</v>
      </c>
      <c r="I181" s="235"/>
      <c r="J181" s="231"/>
      <c r="K181" s="231"/>
      <c r="L181" s="236"/>
      <c r="M181" s="237"/>
      <c r="N181" s="238"/>
      <c r="O181" s="238"/>
      <c r="P181" s="238"/>
      <c r="Q181" s="238"/>
      <c r="R181" s="238"/>
      <c r="S181" s="238"/>
      <c r="T181" s="239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40" t="s">
        <v>149</v>
      </c>
      <c r="AU181" s="240" t="s">
        <v>86</v>
      </c>
      <c r="AV181" s="14" t="s">
        <v>86</v>
      </c>
      <c r="AW181" s="14" t="s">
        <v>37</v>
      </c>
      <c r="AX181" s="14" t="s">
        <v>76</v>
      </c>
      <c r="AY181" s="240" t="s">
        <v>140</v>
      </c>
    </row>
    <row r="182" s="14" customFormat="1">
      <c r="A182" s="14"/>
      <c r="B182" s="230"/>
      <c r="C182" s="231"/>
      <c r="D182" s="221" t="s">
        <v>149</v>
      </c>
      <c r="E182" s="232" t="s">
        <v>31</v>
      </c>
      <c r="F182" s="233" t="s">
        <v>1106</v>
      </c>
      <c r="G182" s="231"/>
      <c r="H182" s="234">
        <v>60.774999999999999</v>
      </c>
      <c r="I182" s="235"/>
      <c r="J182" s="231"/>
      <c r="K182" s="231"/>
      <c r="L182" s="236"/>
      <c r="M182" s="237"/>
      <c r="N182" s="238"/>
      <c r="O182" s="238"/>
      <c r="P182" s="238"/>
      <c r="Q182" s="238"/>
      <c r="R182" s="238"/>
      <c r="S182" s="238"/>
      <c r="T182" s="239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40" t="s">
        <v>149</v>
      </c>
      <c r="AU182" s="240" t="s">
        <v>86</v>
      </c>
      <c r="AV182" s="14" t="s">
        <v>86</v>
      </c>
      <c r="AW182" s="14" t="s">
        <v>37</v>
      </c>
      <c r="AX182" s="14" t="s">
        <v>76</v>
      </c>
      <c r="AY182" s="240" t="s">
        <v>140</v>
      </c>
    </row>
    <row r="183" s="14" customFormat="1">
      <c r="A183" s="14"/>
      <c r="B183" s="230"/>
      <c r="C183" s="231"/>
      <c r="D183" s="221" t="s">
        <v>149</v>
      </c>
      <c r="E183" s="232" t="s">
        <v>31</v>
      </c>
      <c r="F183" s="233" t="s">
        <v>1107</v>
      </c>
      <c r="G183" s="231"/>
      <c r="H183" s="234">
        <v>61.981000000000002</v>
      </c>
      <c r="I183" s="235"/>
      <c r="J183" s="231"/>
      <c r="K183" s="231"/>
      <c r="L183" s="236"/>
      <c r="M183" s="237"/>
      <c r="N183" s="238"/>
      <c r="O183" s="238"/>
      <c r="P183" s="238"/>
      <c r="Q183" s="238"/>
      <c r="R183" s="238"/>
      <c r="S183" s="238"/>
      <c r="T183" s="239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40" t="s">
        <v>149</v>
      </c>
      <c r="AU183" s="240" t="s">
        <v>86</v>
      </c>
      <c r="AV183" s="14" t="s">
        <v>86</v>
      </c>
      <c r="AW183" s="14" t="s">
        <v>37</v>
      </c>
      <c r="AX183" s="14" t="s">
        <v>76</v>
      </c>
      <c r="AY183" s="240" t="s">
        <v>140</v>
      </c>
    </row>
    <row r="184" s="14" customFormat="1">
      <c r="A184" s="14"/>
      <c r="B184" s="230"/>
      <c r="C184" s="231"/>
      <c r="D184" s="221" t="s">
        <v>149</v>
      </c>
      <c r="E184" s="232" t="s">
        <v>31</v>
      </c>
      <c r="F184" s="233" t="s">
        <v>1108</v>
      </c>
      <c r="G184" s="231"/>
      <c r="H184" s="234">
        <v>75.763000000000005</v>
      </c>
      <c r="I184" s="235"/>
      <c r="J184" s="231"/>
      <c r="K184" s="231"/>
      <c r="L184" s="236"/>
      <c r="M184" s="237"/>
      <c r="N184" s="238"/>
      <c r="O184" s="238"/>
      <c r="P184" s="238"/>
      <c r="Q184" s="238"/>
      <c r="R184" s="238"/>
      <c r="S184" s="238"/>
      <c r="T184" s="239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40" t="s">
        <v>149</v>
      </c>
      <c r="AU184" s="240" t="s">
        <v>86</v>
      </c>
      <c r="AV184" s="14" t="s">
        <v>86</v>
      </c>
      <c r="AW184" s="14" t="s">
        <v>37</v>
      </c>
      <c r="AX184" s="14" t="s">
        <v>76</v>
      </c>
      <c r="AY184" s="240" t="s">
        <v>140</v>
      </c>
    </row>
    <row r="185" s="14" customFormat="1">
      <c r="A185" s="14"/>
      <c r="B185" s="230"/>
      <c r="C185" s="231"/>
      <c r="D185" s="221" t="s">
        <v>149</v>
      </c>
      <c r="E185" s="232" t="s">
        <v>31</v>
      </c>
      <c r="F185" s="233" t="s">
        <v>1109</v>
      </c>
      <c r="G185" s="231"/>
      <c r="H185" s="234">
        <v>24.75</v>
      </c>
      <c r="I185" s="235"/>
      <c r="J185" s="231"/>
      <c r="K185" s="231"/>
      <c r="L185" s="236"/>
      <c r="M185" s="237"/>
      <c r="N185" s="238"/>
      <c r="O185" s="238"/>
      <c r="P185" s="238"/>
      <c r="Q185" s="238"/>
      <c r="R185" s="238"/>
      <c r="S185" s="238"/>
      <c r="T185" s="239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40" t="s">
        <v>149</v>
      </c>
      <c r="AU185" s="240" t="s">
        <v>86</v>
      </c>
      <c r="AV185" s="14" t="s">
        <v>86</v>
      </c>
      <c r="AW185" s="14" t="s">
        <v>37</v>
      </c>
      <c r="AX185" s="14" t="s">
        <v>76</v>
      </c>
      <c r="AY185" s="240" t="s">
        <v>140</v>
      </c>
    </row>
    <row r="186" s="16" customFormat="1">
      <c r="A186" s="16"/>
      <c r="B186" s="252"/>
      <c r="C186" s="253"/>
      <c r="D186" s="221" t="s">
        <v>149</v>
      </c>
      <c r="E186" s="254" t="s">
        <v>31</v>
      </c>
      <c r="F186" s="255" t="s">
        <v>262</v>
      </c>
      <c r="G186" s="253"/>
      <c r="H186" s="256">
        <v>805.01900000000001</v>
      </c>
      <c r="I186" s="257"/>
      <c r="J186" s="253"/>
      <c r="K186" s="253"/>
      <c r="L186" s="258"/>
      <c r="M186" s="259"/>
      <c r="N186" s="260"/>
      <c r="O186" s="260"/>
      <c r="P186" s="260"/>
      <c r="Q186" s="260"/>
      <c r="R186" s="260"/>
      <c r="S186" s="260"/>
      <c r="T186" s="261"/>
      <c r="U186" s="16"/>
      <c r="V186" s="16"/>
      <c r="W186" s="16"/>
      <c r="X186" s="16"/>
      <c r="Y186" s="16"/>
      <c r="Z186" s="16"/>
      <c r="AA186" s="16"/>
      <c r="AB186" s="16"/>
      <c r="AC186" s="16"/>
      <c r="AD186" s="16"/>
      <c r="AE186" s="16"/>
      <c r="AT186" s="262" t="s">
        <v>149</v>
      </c>
      <c r="AU186" s="262" t="s">
        <v>86</v>
      </c>
      <c r="AV186" s="16" t="s">
        <v>263</v>
      </c>
      <c r="AW186" s="16" t="s">
        <v>37</v>
      </c>
      <c r="AX186" s="16" t="s">
        <v>76</v>
      </c>
      <c r="AY186" s="262" t="s">
        <v>140</v>
      </c>
    </row>
    <row r="187" s="13" customFormat="1">
      <c r="A187" s="13"/>
      <c r="B187" s="219"/>
      <c r="C187" s="220"/>
      <c r="D187" s="221" t="s">
        <v>149</v>
      </c>
      <c r="E187" s="222" t="s">
        <v>31</v>
      </c>
      <c r="F187" s="223" t="s">
        <v>1110</v>
      </c>
      <c r="G187" s="220"/>
      <c r="H187" s="222" t="s">
        <v>31</v>
      </c>
      <c r="I187" s="224"/>
      <c r="J187" s="220"/>
      <c r="K187" s="220"/>
      <c r="L187" s="225"/>
      <c r="M187" s="226"/>
      <c r="N187" s="227"/>
      <c r="O187" s="227"/>
      <c r="P187" s="227"/>
      <c r="Q187" s="227"/>
      <c r="R187" s="227"/>
      <c r="S187" s="227"/>
      <c r="T187" s="228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29" t="s">
        <v>149</v>
      </c>
      <c r="AU187" s="229" t="s">
        <v>86</v>
      </c>
      <c r="AV187" s="13" t="s">
        <v>84</v>
      </c>
      <c r="AW187" s="13" t="s">
        <v>37</v>
      </c>
      <c r="AX187" s="13" t="s">
        <v>76</v>
      </c>
      <c r="AY187" s="229" t="s">
        <v>140</v>
      </c>
    </row>
    <row r="188" s="13" customFormat="1">
      <c r="A188" s="13"/>
      <c r="B188" s="219"/>
      <c r="C188" s="220"/>
      <c r="D188" s="221" t="s">
        <v>149</v>
      </c>
      <c r="E188" s="222" t="s">
        <v>31</v>
      </c>
      <c r="F188" s="223" t="s">
        <v>1070</v>
      </c>
      <c r="G188" s="220"/>
      <c r="H188" s="222" t="s">
        <v>31</v>
      </c>
      <c r="I188" s="224"/>
      <c r="J188" s="220"/>
      <c r="K188" s="220"/>
      <c r="L188" s="225"/>
      <c r="M188" s="226"/>
      <c r="N188" s="227"/>
      <c r="O188" s="227"/>
      <c r="P188" s="227"/>
      <c r="Q188" s="227"/>
      <c r="R188" s="227"/>
      <c r="S188" s="227"/>
      <c r="T188" s="228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29" t="s">
        <v>149</v>
      </c>
      <c r="AU188" s="229" t="s">
        <v>86</v>
      </c>
      <c r="AV188" s="13" t="s">
        <v>84</v>
      </c>
      <c r="AW188" s="13" t="s">
        <v>37</v>
      </c>
      <c r="AX188" s="13" t="s">
        <v>76</v>
      </c>
      <c r="AY188" s="229" t="s">
        <v>140</v>
      </c>
    </row>
    <row r="189" s="14" customFormat="1">
      <c r="A189" s="14"/>
      <c r="B189" s="230"/>
      <c r="C189" s="231"/>
      <c r="D189" s="221" t="s">
        <v>149</v>
      </c>
      <c r="E189" s="232" t="s">
        <v>31</v>
      </c>
      <c r="F189" s="233" t="s">
        <v>1071</v>
      </c>
      <c r="G189" s="231"/>
      <c r="H189" s="234">
        <v>33.880000000000003</v>
      </c>
      <c r="I189" s="235"/>
      <c r="J189" s="231"/>
      <c r="K189" s="231"/>
      <c r="L189" s="236"/>
      <c r="M189" s="237"/>
      <c r="N189" s="238"/>
      <c r="O189" s="238"/>
      <c r="P189" s="238"/>
      <c r="Q189" s="238"/>
      <c r="R189" s="238"/>
      <c r="S189" s="238"/>
      <c r="T189" s="239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40" t="s">
        <v>149</v>
      </c>
      <c r="AU189" s="240" t="s">
        <v>86</v>
      </c>
      <c r="AV189" s="14" t="s">
        <v>86</v>
      </c>
      <c r="AW189" s="14" t="s">
        <v>37</v>
      </c>
      <c r="AX189" s="14" t="s">
        <v>76</v>
      </c>
      <c r="AY189" s="240" t="s">
        <v>140</v>
      </c>
    </row>
    <row r="190" s="14" customFormat="1">
      <c r="A190" s="14"/>
      <c r="B190" s="230"/>
      <c r="C190" s="231"/>
      <c r="D190" s="221" t="s">
        <v>149</v>
      </c>
      <c r="E190" s="232" t="s">
        <v>31</v>
      </c>
      <c r="F190" s="233" t="s">
        <v>1072</v>
      </c>
      <c r="G190" s="231"/>
      <c r="H190" s="234">
        <v>66.920000000000002</v>
      </c>
      <c r="I190" s="235"/>
      <c r="J190" s="231"/>
      <c r="K190" s="231"/>
      <c r="L190" s="236"/>
      <c r="M190" s="237"/>
      <c r="N190" s="238"/>
      <c r="O190" s="238"/>
      <c r="P190" s="238"/>
      <c r="Q190" s="238"/>
      <c r="R190" s="238"/>
      <c r="S190" s="238"/>
      <c r="T190" s="239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40" t="s">
        <v>149</v>
      </c>
      <c r="AU190" s="240" t="s">
        <v>86</v>
      </c>
      <c r="AV190" s="14" t="s">
        <v>86</v>
      </c>
      <c r="AW190" s="14" t="s">
        <v>37</v>
      </c>
      <c r="AX190" s="14" t="s">
        <v>76</v>
      </c>
      <c r="AY190" s="240" t="s">
        <v>140</v>
      </c>
    </row>
    <row r="191" s="16" customFormat="1">
      <c r="A191" s="16"/>
      <c r="B191" s="252"/>
      <c r="C191" s="253"/>
      <c r="D191" s="221" t="s">
        <v>149</v>
      </c>
      <c r="E191" s="254" t="s">
        <v>31</v>
      </c>
      <c r="F191" s="255" t="s">
        <v>262</v>
      </c>
      <c r="G191" s="253"/>
      <c r="H191" s="256">
        <v>100.80000000000001</v>
      </c>
      <c r="I191" s="257"/>
      <c r="J191" s="253"/>
      <c r="K191" s="253"/>
      <c r="L191" s="258"/>
      <c r="M191" s="259"/>
      <c r="N191" s="260"/>
      <c r="O191" s="260"/>
      <c r="P191" s="260"/>
      <c r="Q191" s="260"/>
      <c r="R191" s="260"/>
      <c r="S191" s="260"/>
      <c r="T191" s="261"/>
      <c r="U191" s="16"/>
      <c r="V191" s="16"/>
      <c r="W191" s="16"/>
      <c r="X191" s="16"/>
      <c r="Y191" s="16"/>
      <c r="Z191" s="16"/>
      <c r="AA191" s="16"/>
      <c r="AB191" s="16"/>
      <c r="AC191" s="16"/>
      <c r="AD191" s="16"/>
      <c r="AE191" s="16"/>
      <c r="AT191" s="262" t="s">
        <v>149</v>
      </c>
      <c r="AU191" s="262" t="s">
        <v>86</v>
      </c>
      <c r="AV191" s="16" t="s">
        <v>263</v>
      </c>
      <c r="AW191" s="16" t="s">
        <v>37</v>
      </c>
      <c r="AX191" s="16" t="s">
        <v>76</v>
      </c>
      <c r="AY191" s="262" t="s">
        <v>140</v>
      </c>
    </row>
    <row r="192" s="15" customFormat="1">
      <c r="A192" s="15"/>
      <c r="B192" s="241"/>
      <c r="C192" s="242"/>
      <c r="D192" s="221" t="s">
        <v>149</v>
      </c>
      <c r="E192" s="243" t="s">
        <v>31</v>
      </c>
      <c r="F192" s="244" t="s">
        <v>204</v>
      </c>
      <c r="G192" s="242"/>
      <c r="H192" s="245">
        <v>905.81899999999996</v>
      </c>
      <c r="I192" s="246"/>
      <c r="J192" s="242"/>
      <c r="K192" s="242"/>
      <c r="L192" s="247"/>
      <c r="M192" s="248"/>
      <c r="N192" s="249"/>
      <c r="O192" s="249"/>
      <c r="P192" s="249"/>
      <c r="Q192" s="249"/>
      <c r="R192" s="249"/>
      <c r="S192" s="249"/>
      <c r="T192" s="250"/>
      <c r="U192" s="15"/>
      <c r="V192" s="15"/>
      <c r="W192" s="15"/>
      <c r="X192" s="15"/>
      <c r="Y192" s="15"/>
      <c r="Z192" s="15"/>
      <c r="AA192" s="15"/>
      <c r="AB192" s="15"/>
      <c r="AC192" s="15"/>
      <c r="AD192" s="15"/>
      <c r="AE192" s="15"/>
      <c r="AT192" s="251" t="s">
        <v>149</v>
      </c>
      <c r="AU192" s="251" t="s">
        <v>86</v>
      </c>
      <c r="AV192" s="15" t="s">
        <v>147</v>
      </c>
      <c r="AW192" s="15" t="s">
        <v>37</v>
      </c>
      <c r="AX192" s="15" t="s">
        <v>84</v>
      </c>
      <c r="AY192" s="251" t="s">
        <v>140</v>
      </c>
    </row>
    <row r="193" s="2" customFormat="1" ht="16.5" customHeight="1">
      <c r="A193" s="40"/>
      <c r="B193" s="41"/>
      <c r="C193" s="263" t="s">
        <v>341</v>
      </c>
      <c r="D193" s="263" t="s">
        <v>331</v>
      </c>
      <c r="E193" s="264" t="s">
        <v>404</v>
      </c>
      <c r="F193" s="265" t="s">
        <v>405</v>
      </c>
      <c r="G193" s="266" t="s">
        <v>334</v>
      </c>
      <c r="H193" s="267">
        <v>181.44</v>
      </c>
      <c r="I193" s="268"/>
      <c r="J193" s="269">
        <f>ROUND(I193*H193,2)</f>
        <v>0</v>
      </c>
      <c r="K193" s="265" t="s">
        <v>146</v>
      </c>
      <c r="L193" s="270"/>
      <c r="M193" s="271" t="s">
        <v>31</v>
      </c>
      <c r="N193" s="272" t="s">
        <v>47</v>
      </c>
      <c r="O193" s="86"/>
      <c r="P193" s="215">
        <f>O193*H193</f>
        <v>0</v>
      </c>
      <c r="Q193" s="215">
        <v>1</v>
      </c>
      <c r="R193" s="215">
        <f>Q193*H193</f>
        <v>181.44</v>
      </c>
      <c r="S193" s="215">
        <v>0</v>
      </c>
      <c r="T193" s="216">
        <f>S193*H193</f>
        <v>0</v>
      </c>
      <c r="U193" s="40"/>
      <c r="V193" s="40"/>
      <c r="W193" s="40"/>
      <c r="X193" s="40"/>
      <c r="Y193" s="40"/>
      <c r="Z193" s="40"/>
      <c r="AA193" s="40"/>
      <c r="AB193" s="40"/>
      <c r="AC193" s="40"/>
      <c r="AD193" s="40"/>
      <c r="AE193" s="40"/>
      <c r="AR193" s="217" t="s">
        <v>297</v>
      </c>
      <c r="AT193" s="217" t="s">
        <v>331</v>
      </c>
      <c r="AU193" s="217" t="s">
        <v>86</v>
      </c>
      <c r="AY193" s="19" t="s">
        <v>140</v>
      </c>
      <c r="BE193" s="218">
        <f>IF(N193="základní",J193,0)</f>
        <v>0</v>
      </c>
      <c r="BF193" s="218">
        <f>IF(N193="snížená",J193,0)</f>
        <v>0</v>
      </c>
      <c r="BG193" s="218">
        <f>IF(N193="zákl. přenesená",J193,0)</f>
        <v>0</v>
      </c>
      <c r="BH193" s="218">
        <f>IF(N193="sníž. přenesená",J193,0)</f>
        <v>0</v>
      </c>
      <c r="BI193" s="218">
        <f>IF(N193="nulová",J193,0)</f>
        <v>0</v>
      </c>
      <c r="BJ193" s="19" t="s">
        <v>84</v>
      </c>
      <c r="BK193" s="218">
        <f>ROUND(I193*H193,2)</f>
        <v>0</v>
      </c>
      <c r="BL193" s="19" t="s">
        <v>147</v>
      </c>
      <c r="BM193" s="217" t="s">
        <v>1111</v>
      </c>
    </row>
    <row r="194" s="14" customFormat="1">
      <c r="A194" s="14"/>
      <c r="B194" s="230"/>
      <c r="C194" s="231"/>
      <c r="D194" s="221" t="s">
        <v>149</v>
      </c>
      <c r="E194" s="232" t="s">
        <v>31</v>
      </c>
      <c r="F194" s="233" t="s">
        <v>1112</v>
      </c>
      <c r="G194" s="231"/>
      <c r="H194" s="234">
        <v>181.44</v>
      </c>
      <c r="I194" s="235"/>
      <c r="J194" s="231"/>
      <c r="K194" s="231"/>
      <c r="L194" s="236"/>
      <c r="M194" s="237"/>
      <c r="N194" s="238"/>
      <c r="O194" s="238"/>
      <c r="P194" s="238"/>
      <c r="Q194" s="238"/>
      <c r="R194" s="238"/>
      <c r="S194" s="238"/>
      <c r="T194" s="239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40" t="s">
        <v>149</v>
      </c>
      <c r="AU194" s="240" t="s">
        <v>86</v>
      </c>
      <c r="AV194" s="14" t="s">
        <v>86</v>
      </c>
      <c r="AW194" s="14" t="s">
        <v>37</v>
      </c>
      <c r="AX194" s="14" t="s">
        <v>84</v>
      </c>
      <c r="AY194" s="240" t="s">
        <v>140</v>
      </c>
    </row>
    <row r="195" s="2" customFormat="1" ht="16.5" customHeight="1">
      <c r="A195" s="40"/>
      <c r="B195" s="41"/>
      <c r="C195" s="263" t="s">
        <v>400</v>
      </c>
      <c r="D195" s="263" t="s">
        <v>331</v>
      </c>
      <c r="E195" s="264" t="s">
        <v>332</v>
      </c>
      <c r="F195" s="265" t="s">
        <v>333</v>
      </c>
      <c r="G195" s="266" t="s">
        <v>334</v>
      </c>
      <c r="H195" s="267">
        <v>1449.0340000000001</v>
      </c>
      <c r="I195" s="268"/>
      <c r="J195" s="269">
        <f>ROUND(I195*H195,2)</f>
        <v>0</v>
      </c>
      <c r="K195" s="265" t="s">
        <v>146</v>
      </c>
      <c r="L195" s="270"/>
      <c r="M195" s="271" t="s">
        <v>31</v>
      </c>
      <c r="N195" s="272" t="s">
        <v>47</v>
      </c>
      <c r="O195" s="86"/>
      <c r="P195" s="215">
        <f>O195*H195</f>
        <v>0</v>
      </c>
      <c r="Q195" s="215">
        <v>1</v>
      </c>
      <c r="R195" s="215">
        <f>Q195*H195</f>
        <v>1449.0340000000001</v>
      </c>
      <c r="S195" s="215">
        <v>0</v>
      </c>
      <c r="T195" s="216">
        <f>S195*H195</f>
        <v>0</v>
      </c>
      <c r="U195" s="40"/>
      <c r="V195" s="40"/>
      <c r="W195" s="40"/>
      <c r="X195" s="40"/>
      <c r="Y195" s="40"/>
      <c r="Z195" s="40"/>
      <c r="AA195" s="40"/>
      <c r="AB195" s="40"/>
      <c r="AC195" s="40"/>
      <c r="AD195" s="40"/>
      <c r="AE195" s="40"/>
      <c r="AR195" s="217" t="s">
        <v>297</v>
      </c>
      <c r="AT195" s="217" t="s">
        <v>331</v>
      </c>
      <c r="AU195" s="217" t="s">
        <v>86</v>
      </c>
      <c r="AY195" s="19" t="s">
        <v>140</v>
      </c>
      <c r="BE195" s="218">
        <f>IF(N195="základní",J195,0)</f>
        <v>0</v>
      </c>
      <c r="BF195" s="218">
        <f>IF(N195="snížená",J195,0)</f>
        <v>0</v>
      </c>
      <c r="BG195" s="218">
        <f>IF(N195="zákl. přenesená",J195,0)</f>
        <v>0</v>
      </c>
      <c r="BH195" s="218">
        <f>IF(N195="sníž. přenesená",J195,0)</f>
        <v>0</v>
      </c>
      <c r="BI195" s="218">
        <f>IF(N195="nulová",J195,0)</f>
        <v>0</v>
      </c>
      <c r="BJ195" s="19" t="s">
        <v>84</v>
      </c>
      <c r="BK195" s="218">
        <f>ROUND(I195*H195,2)</f>
        <v>0</v>
      </c>
      <c r="BL195" s="19" t="s">
        <v>147</v>
      </c>
      <c r="BM195" s="217" t="s">
        <v>1113</v>
      </c>
    </row>
    <row r="196" s="14" customFormat="1">
      <c r="A196" s="14"/>
      <c r="B196" s="230"/>
      <c r="C196" s="231"/>
      <c r="D196" s="221" t="s">
        <v>149</v>
      </c>
      <c r="E196" s="232" t="s">
        <v>31</v>
      </c>
      <c r="F196" s="233" t="s">
        <v>1114</v>
      </c>
      <c r="G196" s="231"/>
      <c r="H196" s="234">
        <v>1449.0340000000001</v>
      </c>
      <c r="I196" s="235"/>
      <c r="J196" s="231"/>
      <c r="K196" s="231"/>
      <c r="L196" s="236"/>
      <c r="M196" s="237"/>
      <c r="N196" s="238"/>
      <c r="O196" s="238"/>
      <c r="P196" s="238"/>
      <c r="Q196" s="238"/>
      <c r="R196" s="238"/>
      <c r="S196" s="238"/>
      <c r="T196" s="239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40" t="s">
        <v>149</v>
      </c>
      <c r="AU196" s="240" t="s">
        <v>86</v>
      </c>
      <c r="AV196" s="14" t="s">
        <v>86</v>
      </c>
      <c r="AW196" s="14" t="s">
        <v>37</v>
      </c>
      <c r="AX196" s="14" t="s">
        <v>84</v>
      </c>
      <c r="AY196" s="240" t="s">
        <v>140</v>
      </c>
    </row>
    <row r="197" s="2" customFormat="1" ht="33" customHeight="1">
      <c r="A197" s="40"/>
      <c r="B197" s="41"/>
      <c r="C197" s="206" t="s">
        <v>403</v>
      </c>
      <c r="D197" s="206" t="s">
        <v>142</v>
      </c>
      <c r="E197" s="207" t="s">
        <v>768</v>
      </c>
      <c r="F197" s="208" t="s">
        <v>769</v>
      </c>
      <c r="G197" s="209" t="s">
        <v>145</v>
      </c>
      <c r="H197" s="210">
        <v>0.54000000000000004</v>
      </c>
      <c r="I197" s="211"/>
      <c r="J197" s="212">
        <f>ROUND(I197*H197,2)</f>
        <v>0</v>
      </c>
      <c r="K197" s="208" t="s">
        <v>770</v>
      </c>
      <c r="L197" s="46"/>
      <c r="M197" s="213" t="s">
        <v>31</v>
      </c>
      <c r="N197" s="214" t="s">
        <v>47</v>
      </c>
      <c r="O197" s="86"/>
      <c r="P197" s="215">
        <f>O197*H197</f>
        <v>0</v>
      </c>
      <c r="Q197" s="215">
        <v>0</v>
      </c>
      <c r="R197" s="215">
        <f>Q197*H197</f>
        <v>0</v>
      </c>
      <c r="S197" s="215">
        <v>0</v>
      </c>
      <c r="T197" s="216">
        <f>S197*H197</f>
        <v>0</v>
      </c>
      <c r="U197" s="40"/>
      <c r="V197" s="40"/>
      <c r="W197" s="40"/>
      <c r="X197" s="40"/>
      <c r="Y197" s="40"/>
      <c r="Z197" s="40"/>
      <c r="AA197" s="40"/>
      <c r="AB197" s="40"/>
      <c r="AC197" s="40"/>
      <c r="AD197" s="40"/>
      <c r="AE197" s="40"/>
      <c r="AR197" s="217" t="s">
        <v>147</v>
      </c>
      <c r="AT197" s="217" t="s">
        <v>142</v>
      </c>
      <c r="AU197" s="217" t="s">
        <v>86</v>
      </c>
      <c r="AY197" s="19" t="s">
        <v>140</v>
      </c>
      <c r="BE197" s="218">
        <f>IF(N197="základní",J197,0)</f>
        <v>0</v>
      </c>
      <c r="BF197" s="218">
        <f>IF(N197="snížená",J197,0)</f>
        <v>0</v>
      </c>
      <c r="BG197" s="218">
        <f>IF(N197="zákl. přenesená",J197,0)</f>
        <v>0</v>
      </c>
      <c r="BH197" s="218">
        <f>IF(N197="sníž. přenesená",J197,0)</f>
        <v>0</v>
      </c>
      <c r="BI197" s="218">
        <f>IF(N197="nulová",J197,0)</f>
        <v>0</v>
      </c>
      <c r="BJ197" s="19" t="s">
        <v>84</v>
      </c>
      <c r="BK197" s="218">
        <f>ROUND(I197*H197,2)</f>
        <v>0</v>
      </c>
      <c r="BL197" s="19" t="s">
        <v>147</v>
      </c>
      <c r="BM197" s="217" t="s">
        <v>1115</v>
      </c>
    </row>
    <row r="198" s="13" customFormat="1">
      <c r="A198" s="13"/>
      <c r="B198" s="219"/>
      <c r="C198" s="220"/>
      <c r="D198" s="221" t="s">
        <v>149</v>
      </c>
      <c r="E198" s="222" t="s">
        <v>31</v>
      </c>
      <c r="F198" s="223" t="s">
        <v>772</v>
      </c>
      <c r="G198" s="220"/>
      <c r="H198" s="222" t="s">
        <v>31</v>
      </c>
      <c r="I198" s="224"/>
      <c r="J198" s="220"/>
      <c r="K198" s="220"/>
      <c r="L198" s="225"/>
      <c r="M198" s="226"/>
      <c r="N198" s="227"/>
      <c r="O198" s="227"/>
      <c r="P198" s="227"/>
      <c r="Q198" s="227"/>
      <c r="R198" s="227"/>
      <c r="S198" s="227"/>
      <c r="T198" s="228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29" t="s">
        <v>149</v>
      </c>
      <c r="AU198" s="229" t="s">
        <v>86</v>
      </c>
      <c r="AV198" s="13" t="s">
        <v>84</v>
      </c>
      <c r="AW198" s="13" t="s">
        <v>37</v>
      </c>
      <c r="AX198" s="13" t="s">
        <v>76</v>
      </c>
      <c r="AY198" s="229" t="s">
        <v>140</v>
      </c>
    </row>
    <row r="199" s="14" customFormat="1">
      <c r="A199" s="14"/>
      <c r="B199" s="230"/>
      <c r="C199" s="231"/>
      <c r="D199" s="221" t="s">
        <v>149</v>
      </c>
      <c r="E199" s="232" t="s">
        <v>31</v>
      </c>
      <c r="F199" s="233" t="s">
        <v>1116</v>
      </c>
      <c r="G199" s="231"/>
      <c r="H199" s="234">
        <v>0.54000000000000004</v>
      </c>
      <c r="I199" s="235"/>
      <c r="J199" s="231"/>
      <c r="K199" s="231"/>
      <c r="L199" s="236"/>
      <c r="M199" s="237"/>
      <c r="N199" s="238"/>
      <c r="O199" s="238"/>
      <c r="P199" s="238"/>
      <c r="Q199" s="238"/>
      <c r="R199" s="238"/>
      <c r="S199" s="238"/>
      <c r="T199" s="239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40" t="s">
        <v>149</v>
      </c>
      <c r="AU199" s="240" t="s">
        <v>86</v>
      </c>
      <c r="AV199" s="14" t="s">
        <v>86</v>
      </c>
      <c r="AW199" s="14" t="s">
        <v>37</v>
      </c>
      <c r="AX199" s="14" t="s">
        <v>84</v>
      </c>
      <c r="AY199" s="240" t="s">
        <v>140</v>
      </c>
    </row>
    <row r="200" s="2" customFormat="1" ht="16.5" customHeight="1">
      <c r="A200" s="40"/>
      <c r="B200" s="41"/>
      <c r="C200" s="263" t="s">
        <v>408</v>
      </c>
      <c r="D200" s="263" t="s">
        <v>331</v>
      </c>
      <c r="E200" s="264" t="s">
        <v>777</v>
      </c>
      <c r="F200" s="265" t="s">
        <v>778</v>
      </c>
      <c r="G200" s="266" t="s">
        <v>334</v>
      </c>
      <c r="H200" s="267">
        <v>0.97199999999999998</v>
      </c>
      <c r="I200" s="268"/>
      <c r="J200" s="269">
        <f>ROUND(I200*H200,2)</f>
        <v>0</v>
      </c>
      <c r="K200" s="265" t="s">
        <v>146</v>
      </c>
      <c r="L200" s="270"/>
      <c r="M200" s="271" t="s">
        <v>31</v>
      </c>
      <c r="N200" s="272" t="s">
        <v>47</v>
      </c>
      <c r="O200" s="86"/>
      <c r="P200" s="215">
        <f>O200*H200</f>
        <v>0</v>
      </c>
      <c r="Q200" s="215">
        <v>1</v>
      </c>
      <c r="R200" s="215">
        <f>Q200*H200</f>
        <v>0.97199999999999998</v>
      </c>
      <c r="S200" s="215">
        <v>0</v>
      </c>
      <c r="T200" s="216">
        <f>S200*H200</f>
        <v>0</v>
      </c>
      <c r="U200" s="40"/>
      <c r="V200" s="40"/>
      <c r="W200" s="40"/>
      <c r="X200" s="40"/>
      <c r="Y200" s="40"/>
      <c r="Z200" s="40"/>
      <c r="AA200" s="40"/>
      <c r="AB200" s="40"/>
      <c r="AC200" s="40"/>
      <c r="AD200" s="40"/>
      <c r="AE200" s="40"/>
      <c r="AR200" s="217" t="s">
        <v>297</v>
      </c>
      <c r="AT200" s="217" t="s">
        <v>331</v>
      </c>
      <c r="AU200" s="217" t="s">
        <v>86</v>
      </c>
      <c r="AY200" s="19" t="s">
        <v>140</v>
      </c>
      <c r="BE200" s="218">
        <f>IF(N200="základní",J200,0)</f>
        <v>0</v>
      </c>
      <c r="BF200" s="218">
        <f>IF(N200="snížená",J200,0)</f>
        <v>0</v>
      </c>
      <c r="BG200" s="218">
        <f>IF(N200="zákl. přenesená",J200,0)</f>
        <v>0</v>
      </c>
      <c r="BH200" s="218">
        <f>IF(N200="sníž. přenesená",J200,0)</f>
        <v>0</v>
      </c>
      <c r="BI200" s="218">
        <f>IF(N200="nulová",J200,0)</f>
        <v>0</v>
      </c>
      <c r="BJ200" s="19" t="s">
        <v>84</v>
      </c>
      <c r="BK200" s="218">
        <f>ROUND(I200*H200,2)</f>
        <v>0</v>
      </c>
      <c r="BL200" s="19" t="s">
        <v>147</v>
      </c>
      <c r="BM200" s="217" t="s">
        <v>1117</v>
      </c>
    </row>
    <row r="201" s="14" customFormat="1">
      <c r="A201" s="14"/>
      <c r="B201" s="230"/>
      <c r="C201" s="231"/>
      <c r="D201" s="221" t="s">
        <v>149</v>
      </c>
      <c r="E201" s="232" t="s">
        <v>31</v>
      </c>
      <c r="F201" s="233" t="s">
        <v>1118</v>
      </c>
      <c r="G201" s="231"/>
      <c r="H201" s="234">
        <v>0.97199999999999998</v>
      </c>
      <c r="I201" s="235"/>
      <c r="J201" s="231"/>
      <c r="K201" s="231"/>
      <c r="L201" s="236"/>
      <c r="M201" s="237"/>
      <c r="N201" s="238"/>
      <c r="O201" s="238"/>
      <c r="P201" s="238"/>
      <c r="Q201" s="238"/>
      <c r="R201" s="238"/>
      <c r="S201" s="238"/>
      <c r="T201" s="239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40" t="s">
        <v>149</v>
      </c>
      <c r="AU201" s="240" t="s">
        <v>86</v>
      </c>
      <c r="AV201" s="14" t="s">
        <v>86</v>
      </c>
      <c r="AW201" s="14" t="s">
        <v>37</v>
      </c>
      <c r="AX201" s="14" t="s">
        <v>84</v>
      </c>
      <c r="AY201" s="240" t="s">
        <v>140</v>
      </c>
    </row>
    <row r="202" s="2" customFormat="1" ht="21.75" customHeight="1">
      <c r="A202" s="40"/>
      <c r="B202" s="41"/>
      <c r="C202" s="206" t="s">
        <v>414</v>
      </c>
      <c r="D202" s="206" t="s">
        <v>142</v>
      </c>
      <c r="E202" s="207" t="s">
        <v>409</v>
      </c>
      <c r="F202" s="208" t="s">
        <v>410</v>
      </c>
      <c r="G202" s="209" t="s">
        <v>411</v>
      </c>
      <c r="H202" s="210">
        <v>1830.125</v>
      </c>
      <c r="I202" s="211"/>
      <c r="J202" s="212">
        <f>ROUND(I202*H202,2)</f>
        <v>0</v>
      </c>
      <c r="K202" s="208" t="s">
        <v>146</v>
      </c>
      <c r="L202" s="46"/>
      <c r="M202" s="213" t="s">
        <v>31</v>
      </c>
      <c r="N202" s="214" t="s">
        <v>47</v>
      </c>
      <c r="O202" s="86"/>
      <c r="P202" s="215">
        <f>O202*H202</f>
        <v>0</v>
      </c>
      <c r="Q202" s="215">
        <v>0</v>
      </c>
      <c r="R202" s="215">
        <f>Q202*H202</f>
        <v>0</v>
      </c>
      <c r="S202" s="215">
        <v>0</v>
      </c>
      <c r="T202" s="216">
        <f>S202*H202</f>
        <v>0</v>
      </c>
      <c r="U202" s="40"/>
      <c r="V202" s="40"/>
      <c r="W202" s="40"/>
      <c r="X202" s="40"/>
      <c r="Y202" s="40"/>
      <c r="Z202" s="40"/>
      <c r="AA202" s="40"/>
      <c r="AB202" s="40"/>
      <c r="AC202" s="40"/>
      <c r="AD202" s="40"/>
      <c r="AE202" s="40"/>
      <c r="AR202" s="217" t="s">
        <v>147</v>
      </c>
      <c r="AT202" s="217" t="s">
        <v>142</v>
      </c>
      <c r="AU202" s="217" t="s">
        <v>86</v>
      </c>
      <c r="AY202" s="19" t="s">
        <v>140</v>
      </c>
      <c r="BE202" s="218">
        <f>IF(N202="základní",J202,0)</f>
        <v>0</v>
      </c>
      <c r="BF202" s="218">
        <f>IF(N202="snížená",J202,0)</f>
        <v>0</v>
      </c>
      <c r="BG202" s="218">
        <f>IF(N202="zákl. přenesená",J202,0)</f>
        <v>0</v>
      </c>
      <c r="BH202" s="218">
        <f>IF(N202="sníž. přenesená",J202,0)</f>
        <v>0</v>
      </c>
      <c r="BI202" s="218">
        <f>IF(N202="nulová",J202,0)</f>
        <v>0</v>
      </c>
      <c r="BJ202" s="19" t="s">
        <v>84</v>
      </c>
      <c r="BK202" s="218">
        <f>ROUND(I202*H202,2)</f>
        <v>0</v>
      </c>
      <c r="BL202" s="19" t="s">
        <v>147</v>
      </c>
      <c r="BM202" s="217" t="s">
        <v>1119</v>
      </c>
    </row>
    <row r="203" s="14" customFormat="1">
      <c r="A203" s="14"/>
      <c r="B203" s="230"/>
      <c r="C203" s="231"/>
      <c r="D203" s="221" t="s">
        <v>149</v>
      </c>
      <c r="E203" s="232" t="s">
        <v>31</v>
      </c>
      <c r="F203" s="233" t="s">
        <v>1120</v>
      </c>
      <c r="G203" s="231"/>
      <c r="H203" s="234">
        <v>1830.125</v>
      </c>
      <c r="I203" s="235"/>
      <c r="J203" s="231"/>
      <c r="K203" s="231"/>
      <c r="L203" s="236"/>
      <c r="M203" s="237"/>
      <c r="N203" s="238"/>
      <c r="O203" s="238"/>
      <c r="P203" s="238"/>
      <c r="Q203" s="238"/>
      <c r="R203" s="238"/>
      <c r="S203" s="238"/>
      <c r="T203" s="239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40" t="s">
        <v>149</v>
      </c>
      <c r="AU203" s="240" t="s">
        <v>86</v>
      </c>
      <c r="AV203" s="14" t="s">
        <v>86</v>
      </c>
      <c r="AW203" s="14" t="s">
        <v>37</v>
      </c>
      <c r="AX203" s="14" t="s">
        <v>84</v>
      </c>
      <c r="AY203" s="240" t="s">
        <v>140</v>
      </c>
    </row>
    <row r="204" s="12" customFormat="1" ht="20.88" customHeight="1">
      <c r="A204" s="12"/>
      <c r="B204" s="190"/>
      <c r="C204" s="191"/>
      <c r="D204" s="192" t="s">
        <v>75</v>
      </c>
      <c r="E204" s="204" t="s">
        <v>403</v>
      </c>
      <c r="F204" s="204" t="s">
        <v>429</v>
      </c>
      <c r="G204" s="191"/>
      <c r="H204" s="191"/>
      <c r="I204" s="194"/>
      <c r="J204" s="205">
        <f>BK204</f>
        <v>0</v>
      </c>
      <c r="K204" s="191"/>
      <c r="L204" s="196"/>
      <c r="M204" s="197"/>
      <c r="N204" s="198"/>
      <c r="O204" s="198"/>
      <c r="P204" s="199">
        <f>SUM(P205:P238)</f>
        <v>0</v>
      </c>
      <c r="Q204" s="198"/>
      <c r="R204" s="199">
        <f>SUM(R205:R238)</f>
        <v>2.3839130000000002</v>
      </c>
      <c r="S204" s="198"/>
      <c r="T204" s="200">
        <f>SUM(T205:T238)</f>
        <v>0</v>
      </c>
      <c r="U204" s="12"/>
      <c r="V204" s="12"/>
      <c r="W204" s="12"/>
      <c r="X204" s="12"/>
      <c r="Y204" s="12"/>
      <c r="Z204" s="12"/>
      <c r="AA204" s="12"/>
      <c r="AB204" s="12"/>
      <c r="AC204" s="12"/>
      <c r="AD204" s="12"/>
      <c r="AE204" s="12"/>
      <c r="AR204" s="201" t="s">
        <v>84</v>
      </c>
      <c r="AT204" s="202" t="s">
        <v>75</v>
      </c>
      <c r="AU204" s="202" t="s">
        <v>86</v>
      </c>
      <c r="AY204" s="201" t="s">
        <v>140</v>
      </c>
      <c r="BK204" s="203">
        <f>SUM(BK205:BK238)</f>
        <v>0</v>
      </c>
    </row>
    <row r="205" s="2" customFormat="1">
      <c r="A205" s="40"/>
      <c r="B205" s="41"/>
      <c r="C205" s="206" t="s">
        <v>7</v>
      </c>
      <c r="D205" s="206" t="s">
        <v>142</v>
      </c>
      <c r="E205" s="207" t="s">
        <v>1121</v>
      </c>
      <c r="F205" s="208" t="s">
        <v>1122</v>
      </c>
      <c r="G205" s="209" t="s">
        <v>411</v>
      </c>
      <c r="H205" s="210">
        <v>377.5</v>
      </c>
      <c r="I205" s="211"/>
      <c r="J205" s="212">
        <f>ROUND(I205*H205,2)</f>
        <v>0</v>
      </c>
      <c r="K205" s="208" t="s">
        <v>146</v>
      </c>
      <c r="L205" s="46"/>
      <c r="M205" s="213" t="s">
        <v>31</v>
      </c>
      <c r="N205" s="214" t="s">
        <v>47</v>
      </c>
      <c r="O205" s="86"/>
      <c r="P205" s="215">
        <f>O205*H205</f>
        <v>0</v>
      </c>
      <c r="Q205" s="215">
        <v>0</v>
      </c>
      <c r="R205" s="215">
        <f>Q205*H205</f>
        <v>0</v>
      </c>
      <c r="S205" s="215">
        <v>0</v>
      </c>
      <c r="T205" s="216">
        <f>S205*H205</f>
        <v>0</v>
      </c>
      <c r="U205" s="40"/>
      <c r="V205" s="40"/>
      <c r="W205" s="40"/>
      <c r="X205" s="40"/>
      <c r="Y205" s="40"/>
      <c r="Z205" s="40"/>
      <c r="AA205" s="40"/>
      <c r="AB205" s="40"/>
      <c r="AC205" s="40"/>
      <c r="AD205" s="40"/>
      <c r="AE205" s="40"/>
      <c r="AR205" s="217" t="s">
        <v>147</v>
      </c>
      <c r="AT205" s="217" t="s">
        <v>142</v>
      </c>
      <c r="AU205" s="217" t="s">
        <v>263</v>
      </c>
      <c r="AY205" s="19" t="s">
        <v>140</v>
      </c>
      <c r="BE205" s="218">
        <f>IF(N205="základní",J205,0)</f>
        <v>0</v>
      </c>
      <c r="BF205" s="218">
        <f>IF(N205="snížená",J205,0)</f>
        <v>0</v>
      </c>
      <c r="BG205" s="218">
        <f>IF(N205="zákl. přenesená",J205,0)</f>
        <v>0</v>
      </c>
      <c r="BH205" s="218">
        <f>IF(N205="sníž. přenesená",J205,0)</f>
        <v>0</v>
      </c>
      <c r="BI205" s="218">
        <f>IF(N205="nulová",J205,0)</f>
        <v>0</v>
      </c>
      <c r="BJ205" s="19" t="s">
        <v>84</v>
      </c>
      <c r="BK205" s="218">
        <f>ROUND(I205*H205,2)</f>
        <v>0</v>
      </c>
      <c r="BL205" s="19" t="s">
        <v>147</v>
      </c>
      <c r="BM205" s="217" t="s">
        <v>1123</v>
      </c>
    </row>
    <row r="206" s="2" customFormat="1">
      <c r="A206" s="40"/>
      <c r="B206" s="41"/>
      <c r="C206" s="206" t="s">
        <v>430</v>
      </c>
      <c r="D206" s="206" t="s">
        <v>142</v>
      </c>
      <c r="E206" s="207" t="s">
        <v>435</v>
      </c>
      <c r="F206" s="208" t="s">
        <v>436</v>
      </c>
      <c r="G206" s="209" t="s">
        <v>411</v>
      </c>
      <c r="H206" s="210">
        <v>377.5</v>
      </c>
      <c r="I206" s="211"/>
      <c r="J206" s="212">
        <f>ROUND(I206*H206,2)</f>
        <v>0</v>
      </c>
      <c r="K206" s="208" t="s">
        <v>146</v>
      </c>
      <c r="L206" s="46"/>
      <c r="M206" s="213" t="s">
        <v>31</v>
      </c>
      <c r="N206" s="214" t="s">
        <v>47</v>
      </c>
      <c r="O206" s="86"/>
      <c r="P206" s="215">
        <f>O206*H206</f>
        <v>0</v>
      </c>
      <c r="Q206" s="215">
        <v>0</v>
      </c>
      <c r="R206" s="215">
        <f>Q206*H206</f>
        <v>0</v>
      </c>
      <c r="S206" s="215">
        <v>0</v>
      </c>
      <c r="T206" s="216">
        <f>S206*H206</f>
        <v>0</v>
      </c>
      <c r="U206" s="40"/>
      <c r="V206" s="40"/>
      <c r="W206" s="40"/>
      <c r="X206" s="40"/>
      <c r="Y206" s="40"/>
      <c r="Z206" s="40"/>
      <c r="AA206" s="40"/>
      <c r="AB206" s="40"/>
      <c r="AC206" s="40"/>
      <c r="AD206" s="40"/>
      <c r="AE206" s="40"/>
      <c r="AR206" s="217" t="s">
        <v>147</v>
      </c>
      <c r="AT206" s="217" t="s">
        <v>142</v>
      </c>
      <c r="AU206" s="217" t="s">
        <v>263</v>
      </c>
      <c r="AY206" s="19" t="s">
        <v>140</v>
      </c>
      <c r="BE206" s="218">
        <f>IF(N206="základní",J206,0)</f>
        <v>0</v>
      </c>
      <c r="BF206" s="218">
        <f>IF(N206="snížená",J206,0)</f>
        <v>0</v>
      </c>
      <c r="BG206" s="218">
        <f>IF(N206="zákl. přenesená",J206,0)</f>
        <v>0</v>
      </c>
      <c r="BH206" s="218">
        <f>IF(N206="sníž. přenesená",J206,0)</f>
        <v>0</v>
      </c>
      <c r="BI206" s="218">
        <f>IF(N206="nulová",J206,0)</f>
        <v>0</v>
      </c>
      <c r="BJ206" s="19" t="s">
        <v>84</v>
      </c>
      <c r="BK206" s="218">
        <f>ROUND(I206*H206,2)</f>
        <v>0</v>
      </c>
      <c r="BL206" s="19" t="s">
        <v>147</v>
      </c>
      <c r="BM206" s="217" t="s">
        <v>1124</v>
      </c>
    </row>
    <row r="207" s="14" customFormat="1">
      <c r="A207" s="14"/>
      <c r="B207" s="230"/>
      <c r="C207" s="231"/>
      <c r="D207" s="221" t="s">
        <v>149</v>
      </c>
      <c r="E207" s="232" t="s">
        <v>31</v>
      </c>
      <c r="F207" s="233" t="s">
        <v>1125</v>
      </c>
      <c r="G207" s="231"/>
      <c r="H207" s="234">
        <v>12.5</v>
      </c>
      <c r="I207" s="235"/>
      <c r="J207" s="231"/>
      <c r="K207" s="231"/>
      <c r="L207" s="236"/>
      <c r="M207" s="237"/>
      <c r="N207" s="238"/>
      <c r="O207" s="238"/>
      <c r="P207" s="238"/>
      <c r="Q207" s="238"/>
      <c r="R207" s="238"/>
      <c r="S207" s="238"/>
      <c r="T207" s="239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40" t="s">
        <v>149</v>
      </c>
      <c r="AU207" s="240" t="s">
        <v>263</v>
      </c>
      <c r="AV207" s="14" t="s">
        <v>86</v>
      </c>
      <c r="AW207" s="14" t="s">
        <v>37</v>
      </c>
      <c r="AX207" s="14" t="s">
        <v>76</v>
      </c>
      <c r="AY207" s="240" t="s">
        <v>140</v>
      </c>
    </row>
    <row r="208" s="14" customFormat="1">
      <c r="A208" s="14"/>
      <c r="B208" s="230"/>
      <c r="C208" s="231"/>
      <c r="D208" s="221" t="s">
        <v>149</v>
      </c>
      <c r="E208" s="232" t="s">
        <v>31</v>
      </c>
      <c r="F208" s="233" t="s">
        <v>1126</v>
      </c>
      <c r="G208" s="231"/>
      <c r="H208" s="234">
        <v>25</v>
      </c>
      <c r="I208" s="235"/>
      <c r="J208" s="231"/>
      <c r="K208" s="231"/>
      <c r="L208" s="236"/>
      <c r="M208" s="237"/>
      <c r="N208" s="238"/>
      <c r="O208" s="238"/>
      <c r="P208" s="238"/>
      <c r="Q208" s="238"/>
      <c r="R208" s="238"/>
      <c r="S208" s="238"/>
      <c r="T208" s="239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40" t="s">
        <v>149</v>
      </c>
      <c r="AU208" s="240" t="s">
        <v>263</v>
      </c>
      <c r="AV208" s="14" t="s">
        <v>86</v>
      </c>
      <c r="AW208" s="14" t="s">
        <v>37</v>
      </c>
      <c r="AX208" s="14" t="s">
        <v>76</v>
      </c>
      <c r="AY208" s="240" t="s">
        <v>140</v>
      </c>
    </row>
    <row r="209" s="14" customFormat="1">
      <c r="A209" s="14"/>
      <c r="B209" s="230"/>
      <c r="C209" s="231"/>
      <c r="D209" s="221" t="s">
        <v>149</v>
      </c>
      <c r="E209" s="232" t="s">
        <v>31</v>
      </c>
      <c r="F209" s="233" t="s">
        <v>1127</v>
      </c>
      <c r="G209" s="231"/>
      <c r="H209" s="234">
        <v>25</v>
      </c>
      <c r="I209" s="235"/>
      <c r="J209" s="231"/>
      <c r="K209" s="231"/>
      <c r="L209" s="236"/>
      <c r="M209" s="237"/>
      <c r="N209" s="238"/>
      <c r="O209" s="238"/>
      <c r="P209" s="238"/>
      <c r="Q209" s="238"/>
      <c r="R209" s="238"/>
      <c r="S209" s="238"/>
      <c r="T209" s="239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40" t="s">
        <v>149</v>
      </c>
      <c r="AU209" s="240" t="s">
        <v>263</v>
      </c>
      <c r="AV209" s="14" t="s">
        <v>86</v>
      </c>
      <c r="AW209" s="14" t="s">
        <v>37</v>
      </c>
      <c r="AX209" s="14" t="s">
        <v>76</v>
      </c>
      <c r="AY209" s="240" t="s">
        <v>140</v>
      </c>
    </row>
    <row r="210" s="14" customFormat="1">
      <c r="A210" s="14"/>
      <c r="B210" s="230"/>
      <c r="C210" s="231"/>
      <c r="D210" s="221" t="s">
        <v>149</v>
      </c>
      <c r="E210" s="232" t="s">
        <v>31</v>
      </c>
      <c r="F210" s="233" t="s">
        <v>1128</v>
      </c>
      <c r="G210" s="231"/>
      <c r="H210" s="234">
        <v>25</v>
      </c>
      <c r="I210" s="235"/>
      <c r="J210" s="231"/>
      <c r="K210" s="231"/>
      <c r="L210" s="236"/>
      <c r="M210" s="237"/>
      <c r="N210" s="238"/>
      <c r="O210" s="238"/>
      <c r="P210" s="238"/>
      <c r="Q210" s="238"/>
      <c r="R210" s="238"/>
      <c r="S210" s="238"/>
      <c r="T210" s="239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40" t="s">
        <v>149</v>
      </c>
      <c r="AU210" s="240" t="s">
        <v>263</v>
      </c>
      <c r="AV210" s="14" t="s">
        <v>86</v>
      </c>
      <c r="AW210" s="14" t="s">
        <v>37</v>
      </c>
      <c r="AX210" s="14" t="s">
        <v>76</v>
      </c>
      <c r="AY210" s="240" t="s">
        <v>140</v>
      </c>
    </row>
    <row r="211" s="14" customFormat="1">
      <c r="A211" s="14"/>
      <c r="B211" s="230"/>
      <c r="C211" s="231"/>
      <c r="D211" s="221" t="s">
        <v>149</v>
      </c>
      <c r="E211" s="232" t="s">
        <v>31</v>
      </c>
      <c r="F211" s="233" t="s">
        <v>1129</v>
      </c>
      <c r="G211" s="231"/>
      <c r="H211" s="234">
        <v>25</v>
      </c>
      <c r="I211" s="235"/>
      <c r="J211" s="231"/>
      <c r="K211" s="231"/>
      <c r="L211" s="236"/>
      <c r="M211" s="237"/>
      <c r="N211" s="238"/>
      <c r="O211" s="238"/>
      <c r="P211" s="238"/>
      <c r="Q211" s="238"/>
      <c r="R211" s="238"/>
      <c r="S211" s="238"/>
      <c r="T211" s="239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40" t="s">
        <v>149</v>
      </c>
      <c r="AU211" s="240" t="s">
        <v>263</v>
      </c>
      <c r="AV211" s="14" t="s">
        <v>86</v>
      </c>
      <c r="AW211" s="14" t="s">
        <v>37</v>
      </c>
      <c r="AX211" s="14" t="s">
        <v>76</v>
      </c>
      <c r="AY211" s="240" t="s">
        <v>140</v>
      </c>
    </row>
    <row r="212" s="14" customFormat="1">
      <c r="A212" s="14"/>
      <c r="B212" s="230"/>
      <c r="C212" s="231"/>
      <c r="D212" s="221" t="s">
        <v>149</v>
      </c>
      <c r="E212" s="232" t="s">
        <v>31</v>
      </c>
      <c r="F212" s="233" t="s">
        <v>1130</v>
      </c>
      <c r="G212" s="231"/>
      <c r="H212" s="234">
        <v>25</v>
      </c>
      <c r="I212" s="235"/>
      <c r="J212" s="231"/>
      <c r="K212" s="231"/>
      <c r="L212" s="236"/>
      <c r="M212" s="237"/>
      <c r="N212" s="238"/>
      <c r="O212" s="238"/>
      <c r="P212" s="238"/>
      <c r="Q212" s="238"/>
      <c r="R212" s="238"/>
      <c r="S212" s="238"/>
      <c r="T212" s="239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40" t="s">
        <v>149</v>
      </c>
      <c r="AU212" s="240" t="s">
        <v>263</v>
      </c>
      <c r="AV212" s="14" t="s">
        <v>86</v>
      </c>
      <c r="AW212" s="14" t="s">
        <v>37</v>
      </c>
      <c r="AX212" s="14" t="s">
        <v>76</v>
      </c>
      <c r="AY212" s="240" t="s">
        <v>140</v>
      </c>
    </row>
    <row r="213" s="14" customFormat="1">
      <c r="A213" s="14"/>
      <c r="B213" s="230"/>
      <c r="C213" s="231"/>
      <c r="D213" s="221" t="s">
        <v>149</v>
      </c>
      <c r="E213" s="232" t="s">
        <v>31</v>
      </c>
      <c r="F213" s="233" t="s">
        <v>1131</v>
      </c>
      <c r="G213" s="231"/>
      <c r="H213" s="234">
        <v>25</v>
      </c>
      <c r="I213" s="235"/>
      <c r="J213" s="231"/>
      <c r="K213" s="231"/>
      <c r="L213" s="236"/>
      <c r="M213" s="237"/>
      <c r="N213" s="238"/>
      <c r="O213" s="238"/>
      <c r="P213" s="238"/>
      <c r="Q213" s="238"/>
      <c r="R213" s="238"/>
      <c r="S213" s="238"/>
      <c r="T213" s="239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40" t="s">
        <v>149</v>
      </c>
      <c r="AU213" s="240" t="s">
        <v>263</v>
      </c>
      <c r="AV213" s="14" t="s">
        <v>86</v>
      </c>
      <c r="AW213" s="14" t="s">
        <v>37</v>
      </c>
      <c r="AX213" s="14" t="s">
        <v>76</v>
      </c>
      <c r="AY213" s="240" t="s">
        <v>140</v>
      </c>
    </row>
    <row r="214" s="14" customFormat="1">
      <c r="A214" s="14"/>
      <c r="B214" s="230"/>
      <c r="C214" s="231"/>
      <c r="D214" s="221" t="s">
        <v>149</v>
      </c>
      <c r="E214" s="232" t="s">
        <v>31</v>
      </c>
      <c r="F214" s="233" t="s">
        <v>1132</v>
      </c>
      <c r="G214" s="231"/>
      <c r="H214" s="234">
        <v>25</v>
      </c>
      <c r="I214" s="235"/>
      <c r="J214" s="231"/>
      <c r="K214" s="231"/>
      <c r="L214" s="236"/>
      <c r="M214" s="237"/>
      <c r="N214" s="238"/>
      <c r="O214" s="238"/>
      <c r="P214" s="238"/>
      <c r="Q214" s="238"/>
      <c r="R214" s="238"/>
      <c r="S214" s="238"/>
      <c r="T214" s="239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40" t="s">
        <v>149</v>
      </c>
      <c r="AU214" s="240" t="s">
        <v>263</v>
      </c>
      <c r="AV214" s="14" t="s">
        <v>86</v>
      </c>
      <c r="AW214" s="14" t="s">
        <v>37</v>
      </c>
      <c r="AX214" s="14" t="s">
        <v>76</v>
      </c>
      <c r="AY214" s="240" t="s">
        <v>140</v>
      </c>
    </row>
    <row r="215" s="14" customFormat="1">
      <c r="A215" s="14"/>
      <c r="B215" s="230"/>
      <c r="C215" s="231"/>
      <c r="D215" s="221" t="s">
        <v>149</v>
      </c>
      <c r="E215" s="232" t="s">
        <v>31</v>
      </c>
      <c r="F215" s="233" t="s">
        <v>1133</v>
      </c>
      <c r="G215" s="231"/>
      <c r="H215" s="234">
        <v>25</v>
      </c>
      <c r="I215" s="235"/>
      <c r="J215" s="231"/>
      <c r="K215" s="231"/>
      <c r="L215" s="236"/>
      <c r="M215" s="237"/>
      <c r="N215" s="238"/>
      <c r="O215" s="238"/>
      <c r="P215" s="238"/>
      <c r="Q215" s="238"/>
      <c r="R215" s="238"/>
      <c r="S215" s="238"/>
      <c r="T215" s="239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40" t="s">
        <v>149</v>
      </c>
      <c r="AU215" s="240" t="s">
        <v>263</v>
      </c>
      <c r="AV215" s="14" t="s">
        <v>86</v>
      </c>
      <c r="AW215" s="14" t="s">
        <v>37</v>
      </c>
      <c r="AX215" s="14" t="s">
        <v>76</v>
      </c>
      <c r="AY215" s="240" t="s">
        <v>140</v>
      </c>
    </row>
    <row r="216" s="14" customFormat="1">
      <c r="A216" s="14"/>
      <c r="B216" s="230"/>
      <c r="C216" s="231"/>
      <c r="D216" s="221" t="s">
        <v>149</v>
      </c>
      <c r="E216" s="232" t="s">
        <v>31</v>
      </c>
      <c r="F216" s="233" t="s">
        <v>1134</v>
      </c>
      <c r="G216" s="231"/>
      <c r="H216" s="234">
        <v>25</v>
      </c>
      <c r="I216" s="235"/>
      <c r="J216" s="231"/>
      <c r="K216" s="231"/>
      <c r="L216" s="236"/>
      <c r="M216" s="237"/>
      <c r="N216" s="238"/>
      <c r="O216" s="238"/>
      <c r="P216" s="238"/>
      <c r="Q216" s="238"/>
      <c r="R216" s="238"/>
      <c r="S216" s="238"/>
      <c r="T216" s="239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40" t="s">
        <v>149</v>
      </c>
      <c r="AU216" s="240" t="s">
        <v>263</v>
      </c>
      <c r="AV216" s="14" t="s">
        <v>86</v>
      </c>
      <c r="AW216" s="14" t="s">
        <v>37</v>
      </c>
      <c r="AX216" s="14" t="s">
        <v>76</v>
      </c>
      <c r="AY216" s="240" t="s">
        <v>140</v>
      </c>
    </row>
    <row r="217" s="14" customFormat="1">
      <c r="A217" s="14"/>
      <c r="B217" s="230"/>
      <c r="C217" s="231"/>
      <c r="D217" s="221" t="s">
        <v>149</v>
      </c>
      <c r="E217" s="232" t="s">
        <v>31</v>
      </c>
      <c r="F217" s="233" t="s">
        <v>1135</v>
      </c>
      <c r="G217" s="231"/>
      <c r="H217" s="234">
        <v>25</v>
      </c>
      <c r="I217" s="235"/>
      <c r="J217" s="231"/>
      <c r="K217" s="231"/>
      <c r="L217" s="236"/>
      <c r="M217" s="237"/>
      <c r="N217" s="238"/>
      <c r="O217" s="238"/>
      <c r="P217" s="238"/>
      <c r="Q217" s="238"/>
      <c r="R217" s="238"/>
      <c r="S217" s="238"/>
      <c r="T217" s="239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40" t="s">
        <v>149</v>
      </c>
      <c r="AU217" s="240" t="s">
        <v>263</v>
      </c>
      <c r="AV217" s="14" t="s">
        <v>86</v>
      </c>
      <c r="AW217" s="14" t="s">
        <v>37</v>
      </c>
      <c r="AX217" s="14" t="s">
        <v>76</v>
      </c>
      <c r="AY217" s="240" t="s">
        <v>140</v>
      </c>
    </row>
    <row r="218" s="14" customFormat="1">
      <c r="A218" s="14"/>
      <c r="B218" s="230"/>
      <c r="C218" s="231"/>
      <c r="D218" s="221" t="s">
        <v>149</v>
      </c>
      <c r="E218" s="232" t="s">
        <v>31</v>
      </c>
      <c r="F218" s="233" t="s">
        <v>1136</v>
      </c>
      <c r="G218" s="231"/>
      <c r="H218" s="234">
        <v>25</v>
      </c>
      <c r="I218" s="235"/>
      <c r="J218" s="231"/>
      <c r="K218" s="231"/>
      <c r="L218" s="236"/>
      <c r="M218" s="237"/>
      <c r="N218" s="238"/>
      <c r="O218" s="238"/>
      <c r="P218" s="238"/>
      <c r="Q218" s="238"/>
      <c r="R218" s="238"/>
      <c r="S218" s="238"/>
      <c r="T218" s="239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40" t="s">
        <v>149</v>
      </c>
      <c r="AU218" s="240" t="s">
        <v>263</v>
      </c>
      <c r="AV218" s="14" t="s">
        <v>86</v>
      </c>
      <c r="AW218" s="14" t="s">
        <v>37</v>
      </c>
      <c r="AX218" s="14" t="s">
        <v>76</v>
      </c>
      <c r="AY218" s="240" t="s">
        <v>140</v>
      </c>
    </row>
    <row r="219" s="14" customFormat="1">
      <c r="A219" s="14"/>
      <c r="B219" s="230"/>
      <c r="C219" s="231"/>
      <c r="D219" s="221" t="s">
        <v>149</v>
      </c>
      <c r="E219" s="232" t="s">
        <v>31</v>
      </c>
      <c r="F219" s="233" t="s">
        <v>1137</v>
      </c>
      <c r="G219" s="231"/>
      <c r="H219" s="234">
        <v>27.5</v>
      </c>
      <c r="I219" s="235"/>
      <c r="J219" s="231"/>
      <c r="K219" s="231"/>
      <c r="L219" s="236"/>
      <c r="M219" s="237"/>
      <c r="N219" s="238"/>
      <c r="O219" s="238"/>
      <c r="P219" s="238"/>
      <c r="Q219" s="238"/>
      <c r="R219" s="238"/>
      <c r="S219" s="238"/>
      <c r="T219" s="239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40" t="s">
        <v>149</v>
      </c>
      <c r="AU219" s="240" t="s">
        <v>263</v>
      </c>
      <c r="AV219" s="14" t="s">
        <v>86</v>
      </c>
      <c r="AW219" s="14" t="s">
        <v>37</v>
      </c>
      <c r="AX219" s="14" t="s">
        <v>76</v>
      </c>
      <c r="AY219" s="240" t="s">
        <v>140</v>
      </c>
    </row>
    <row r="220" s="14" customFormat="1">
      <c r="A220" s="14"/>
      <c r="B220" s="230"/>
      <c r="C220" s="231"/>
      <c r="D220" s="221" t="s">
        <v>149</v>
      </c>
      <c r="E220" s="232" t="s">
        <v>31</v>
      </c>
      <c r="F220" s="233" t="s">
        <v>1138</v>
      </c>
      <c r="G220" s="231"/>
      <c r="H220" s="234">
        <v>29.375</v>
      </c>
      <c r="I220" s="235"/>
      <c r="J220" s="231"/>
      <c r="K220" s="231"/>
      <c r="L220" s="236"/>
      <c r="M220" s="237"/>
      <c r="N220" s="238"/>
      <c r="O220" s="238"/>
      <c r="P220" s="238"/>
      <c r="Q220" s="238"/>
      <c r="R220" s="238"/>
      <c r="S220" s="238"/>
      <c r="T220" s="239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40" t="s">
        <v>149</v>
      </c>
      <c r="AU220" s="240" t="s">
        <v>263</v>
      </c>
      <c r="AV220" s="14" t="s">
        <v>86</v>
      </c>
      <c r="AW220" s="14" t="s">
        <v>37</v>
      </c>
      <c r="AX220" s="14" t="s">
        <v>76</v>
      </c>
      <c r="AY220" s="240" t="s">
        <v>140</v>
      </c>
    </row>
    <row r="221" s="14" customFormat="1">
      <c r="A221" s="14"/>
      <c r="B221" s="230"/>
      <c r="C221" s="231"/>
      <c r="D221" s="221" t="s">
        <v>149</v>
      </c>
      <c r="E221" s="232" t="s">
        <v>31</v>
      </c>
      <c r="F221" s="233" t="s">
        <v>1139</v>
      </c>
      <c r="G221" s="231"/>
      <c r="H221" s="234">
        <v>23.75</v>
      </c>
      <c r="I221" s="235"/>
      <c r="J221" s="231"/>
      <c r="K221" s="231"/>
      <c r="L221" s="236"/>
      <c r="M221" s="237"/>
      <c r="N221" s="238"/>
      <c r="O221" s="238"/>
      <c r="P221" s="238"/>
      <c r="Q221" s="238"/>
      <c r="R221" s="238"/>
      <c r="S221" s="238"/>
      <c r="T221" s="239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40" t="s">
        <v>149</v>
      </c>
      <c r="AU221" s="240" t="s">
        <v>263</v>
      </c>
      <c r="AV221" s="14" t="s">
        <v>86</v>
      </c>
      <c r="AW221" s="14" t="s">
        <v>37</v>
      </c>
      <c r="AX221" s="14" t="s">
        <v>76</v>
      </c>
      <c r="AY221" s="240" t="s">
        <v>140</v>
      </c>
    </row>
    <row r="222" s="14" customFormat="1">
      <c r="A222" s="14"/>
      <c r="B222" s="230"/>
      <c r="C222" s="231"/>
      <c r="D222" s="221" t="s">
        <v>149</v>
      </c>
      <c r="E222" s="232" t="s">
        <v>31</v>
      </c>
      <c r="F222" s="233" t="s">
        <v>1140</v>
      </c>
      <c r="G222" s="231"/>
      <c r="H222" s="234">
        <v>9.375</v>
      </c>
      <c r="I222" s="235"/>
      <c r="J222" s="231"/>
      <c r="K222" s="231"/>
      <c r="L222" s="236"/>
      <c r="M222" s="237"/>
      <c r="N222" s="238"/>
      <c r="O222" s="238"/>
      <c r="P222" s="238"/>
      <c r="Q222" s="238"/>
      <c r="R222" s="238"/>
      <c r="S222" s="238"/>
      <c r="T222" s="239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40" t="s">
        <v>149</v>
      </c>
      <c r="AU222" s="240" t="s">
        <v>263</v>
      </c>
      <c r="AV222" s="14" t="s">
        <v>86</v>
      </c>
      <c r="AW222" s="14" t="s">
        <v>37</v>
      </c>
      <c r="AX222" s="14" t="s">
        <v>76</v>
      </c>
      <c r="AY222" s="240" t="s">
        <v>140</v>
      </c>
    </row>
    <row r="223" s="15" customFormat="1">
      <c r="A223" s="15"/>
      <c r="B223" s="241"/>
      <c r="C223" s="242"/>
      <c r="D223" s="221" t="s">
        <v>149</v>
      </c>
      <c r="E223" s="243" t="s">
        <v>31</v>
      </c>
      <c r="F223" s="244" t="s">
        <v>204</v>
      </c>
      <c r="G223" s="242"/>
      <c r="H223" s="245">
        <v>377.5</v>
      </c>
      <c r="I223" s="246"/>
      <c r="J223" s="242"/>
      <c r="K223" s="242"/>
      <c r="L223" s="247"/>
      <c r="M223" s="248"/>
      <c r="N223" s="249"/>
      <c r="O223" s="249"/>
      <c r="P223" s="249"/>
      <c r="Q223" s="249"/>
      <c r="R223" s="249"/>
      <c r="S223" s="249"/>
      <c r="T223" s="250"/>
      <c r="U223" s="15"/>
      <c r="V223" s="15"/>
      <c r="W223" s="15"/>
      <c r="X223" s="15"/>
      <c r="Y223" s="15"/>
      <c r="Z223" s="15"/>
      <c r="AA223" s="15"/>
      <c r="AB223" s="15"/>
      <c r="AC223" s="15"/>
      <c r="AD223" s="15"/>
      <c r="AE223" s="15"/>
      <c r="AT223" s="251" t="s">
        <v>149</v>
      </c>
      <c r="AU223" s="251" t="s">
        <v>263</v>
      </c>
      <c r="AV223" s="15" t="s">
        <v>147</v>
      </c>
      <c r="AW223" s="15" t="s">
        <v>37</v>
      </c>
      <c r="AX223" s="15" t="s">
        <v>84</v>
      </c>
      <c r="AY223" s="251" t="s">
        <v>140</v>
      </c>
    </row>
    <row r="224" s="2" customFormat="1">
      <c r="A224" s="40"/>
      <c r="B224" s="41"/>
      <c r="C224" s="206" t="s">
        <v>434</v>
      </c>
      <c r="D224" s="206" t="s">
        <v>142</v>
      </c>
      <c r="E224" s="207" t="s">
        <v>912</v>
      </c>
      <c r="F224" s="208" t="s">
        <v>913</v>
      </c>
      <c r="G224" s="209" t="s">
        <v>411</v>
      </c>
      <c r="H224" s="210">
        <v>377.5</v>
      </c>
      <c r="I224" s="211"/>
      <c r="J224" s="212">
        <f>ROUND(I224*H224,2)</f>
        <v>0</v>
      </c>
      <c r="K224" s="208" t="s">
        <v>146</v>
      </c>
      <c r="L224" s="46"/>
      <c r="M224" s="213" t="s">
        <v>31</v>
      </c>
      <c r="N224" s="214" t="s">
        <v>47</v>
      </c>
      <c r="O224" s="86"/>
      <c r="P224" s="215">
        <f>O224*H224</f>
        <v>0</v>
      </c>
      <c r="Q224" s="215">
        <v>0</v>
      </c>
      <c r="R224" s="215">
        <f>Q224*H224</f>
        <v>0</v>
      </c>
      <c r="S224" s="215">
        <v>0</v>
      </c>
      <c r="T224" s="216">
        <f>S224*H224</f>
        <v>0</v>
      </c>
      <c r="U224" s="40"/>
      <c r="V224" s="40"/>
      <c r="W224" s="40"/>
      <c r="X224" s="40"/>
      <c r="Y224" s="40"/>
      <c r="Z224" s="40"/>
      <c r="AA224" s="40"/>
      <c r="AB224" s="40"/>
      <c r="AC224" s="40"/>
      <c r="AD224" s="40"/>
      <c r="AE224" s="40"/>
      <c r="AR224" s="217" t="s">
        <v>147</v>
      </c>
      <c r="AT224" s="217" t="s">
        <v>142</v>
      </c>
      <c r="AU224" s="217" t="s">
        <v>263</v>
      </c>
      <c r="AY224" s="19" t="s">
        <v>140</v>
      </c>
      <c r="BE224" s="218">
        <f>IF(N224="základní",J224,0)</f>
        <v>0</v>
      </c>
      <c r="BF224" s="218">
        <f>IF(N224="snížená",J224,0)</f>
        <v>0</v>
      </c>
      <c r="BG224" s="218">
        <f>IF(N224="zákl. přenesená",J224,0)</f>
        <v>0</v>
      </c>
      <c r="BH224" s="218">
        <f>IF(N224="sníž. přenesená",J224,0)</f>
        <v>0</v>
      </c>
      <c r="BI224" s="218">
        <f>IF(N224="nulová",J224,0)</f>
        <v>0</v>
      </c>
      <c r="BJ224" s="19" t="s">
        <v>84</v>
      </c>
      <c r="BK224" s="218">
        <f>ROUND(I224*H224,2)</f>
        <v>0</v>
      </c>
      <c r="BL224" s="19" t="s">
        <v>147</v>
      </c>
      <c r="BM224" s="217" t="s">
        <v>1141</v>
      </c>
    </row>
    <row r="225" s="2" customFormat="1" ht="16.5" customHeight="1">
      <c r="A225" s="40"/>
      <c r="B225" s="41"/>
      <c r="C225" s="263" t="s">
        <v>491</v>
      </c>
      <c r="D225" s="263" t="s">
        <v>331</v>
      </c>
      <c r="E225" s="264" t="s">
        <v>496</v>
      </c>
      <c r="F225" s="265" t="s">
        <v>497</v>
      </c>
      <c r="G225" s="266" t="s">
        <v>498</v>
      </c>
      <c r="H225" s="267">
        <v>5.6630000000000003</v>
      </c>
      <c r="I225" s="268"/>
      <c r="J225" s="269">
        <f>ROUND(I225*H225,2)</f>
        <v>0</v>
      </c>
      <c r="K225" s="265" t="s">
        <v>146</v>
      </c>
      <c r="L225" s="270"/>
      <c r="M225" s="271" t="s">
        <v>31</v>
      </c>
      <c r="N225" s="272" t="s">
        <v>47</v>
      </c>
      <c r="O225" s="86"/>
      <c r="P225" s="215">
        <f>O225*H225</f>
        <v>0</v>
      </c>
      <c r="Q225" s="215">
        <v>0.001</v>
      </c>
      <c r="R225" s="215">
        <f>Q225*H225</f>
        <v>0.0056630000000000005</v>
      </c>
      <c r="S225" s="215">
        <v>0</v>
      </c>
      <c r="T225" s="216">
        <f>S225*H225</f>
        <v>0</v>
      </c>
      <c r="U225" s="40"/>
      <c r="V225" s="40"/>
      <c r="W225" s="40"/>
      <c r="X225" s="40"/>
      <c r="Y225" s="40"/>
      <c r="Z225" s="40"/>
      <c r="AA225" s="40"/>
      <c r="AB225" s="40"/>
      <c r="AC225" s="40"/>
      <c r="AD225" s="40"/>
      <c r="AE225" s="40"/>
      <c r="AR225" s="217" t="s">
        <v>297</v>
      </c>
      <c r="AT225" s="217" t="s">
        <v>331</v>
      </c>
      <c r="AU225" s="217" t="s">
        <v>263</v>
      </c>
      <c r="AY225" s="19" t="s">
        <v>140</v>
      </c>
      <c r="BE225" s="218">
        <f>IF(N225="základní",J225,0)</f>
        <v>0</v>
      </c>
      <c r="BF225" s="218">
        <f>IF(N225="snížená",J225,0)</f>
        <v>0</v>
      </c>
      <c r="BG225" s="218">
        <f>IF(N225="zákl. přenesená",J225,0)</f>
        <v>0</v>
      </c>
      <c r="BH225" s="218">
        <f>IF(N225="sníž. přenesená",J225,0)</f>
        <v>0</v>
      </c>
      <c r="BI225" s="218">
        <f>IF(N225="nulová",J225,0)</f>
        <v>0</v>
      </c>
      <c r="BJ225" s="19" t="s">
        <v>84</v>
      </c>
      <c r="BK225" s="218">
        <f>ROUND(I225*H225,2)</f>
        <v>0</v>
      </c>
      <c r="BL225" s="19" t="s">
        <v>147</v>
      </c>
      <c r="BM225" s="217" t="s">
        <v>1142</v>
      </c>
    </row>
    <row r="226" s="14" customFormat="1">
      <c r="A226" s="14"/>
      <c r="B226" s="230"/>
      <c r="C226" s="231"/>
      <c r="D226" s="221" t="s">
        <v>149</v>
      </c>
      <c r="E226" s="232" t="s">
        <v>31</v>
      </c>
      <c r="F226" s="233" t="s">
        <v>1143</v>
      </c>
      <c r="G226" s="231"/>
      <c r="H226" s="234">
        <v>377.5</v>
      </c>
      <c r="I226" s="235"/>
      <c r="J226" s="231"/>
      <c r="K226" s="231"/>
      <c r="L226" s="236"/>
      <c r="M226" s="237"/>
      <c r="N226" s="238"/>
      <c r="O226" s="238"/>
      <c r="P226" s="238"/>
      <c r="Q226" s="238"/>
      <c r="R226" s="238"/>
      <c r="S226" s="238"/>
      <c r="T226" s="239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40" t="s">
        <v>149</v>
      </c>
      <c r="AU226" s="240" t="s">
        <v>263</v>
      </c>
      <c r="AV226" s="14" t="s">
        <v>86</v>
      </c>
      <c r="AW226" s="14" t="s">
        <v>37</v>
      </c>
      <c r="AX226" s="14" t="s">
        <v>84</v>
      </c>
      <c r="AY226" s="240" t="s">
        <v>140</v>
      </c>
    </row>
    <row r="227" s="14" customFormat="1">
      <c r="A227" s="14"/>
      <c r="B227" s="230"/>
      <c r="C227" s="231"/>
      <c r="D227" s="221" t="s">
        <v>149</v>
      </c>
      <c r="E227" s="231"/>
      <c r="F227" s="233" t="s">
        <v>1144</v>
      </c>
      <c r="G227" s="231"/>
      <c r="H227" s="234">
        <v>5.6630000000000003</v>
      </c>
      <c r="I227" s="235"/>
      <c r="J227" s="231"/>
      <c r="K227" s="231"/>
      <c r="L227" s="236"/>
      <c r="M227" s="237"/>
      <c r="N227" s="238"/>
      <c r="O227" s="238"/>
      <c r="P227" s="238"/>
      <c r="Q227" s="238"/>
      <c r="R227" s="238"/>
      <c r="S227" s="238"/>
      <c r="T227" s="239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40" t="s">
        <v>149</v>
      </c>
      <c r="AU227" s="240" t="s">
        <v>263</v>
      </c>
      <c r="AV227" s="14" t="s">
        <v>86</v>
      </c>
      <c r="AW227" s="14" t="s">
        <v>4</v>
      </c>
      <c r="AX227" s="14" t="s">
        <v>84</v>
      </c>
      <c r="AY227" s="240" t="s">
        <v>140</v>
      </c>
    </row>
    <row r="228" s="2" customFormat="1" ht="16.5" customHeight="1">
      <c r="A228" s="40"/>
      <c r="B228" s="41"/>
      <c r="C228" s="263" t="s">
        <v>495</v>
      </c>
      <c r="D228" s="263" t="s">
        <v>331</v>
      </c>
      <c r="E228" s="264" t="s">
        <v>503</v>
      </c>
      <c r="F228" s="265" t="s">
        <v>504</v>
      </c>
      <c r="G228" s="266" t="s">
        <v>145</v>
      </c>
      <c r="H228" s="267">
        <v>11.324999999999999</v>
      </c>
      <c r="I228" s="268"/>
      <c r="J228" s="269">
        <f>ROUND(I228*H228,2)</f>
        <v>0</v>
      </c>
      <c r="K228" s="265" t="s">
        <v>146</v>
      </c>
      <c r="L228" s="270"/>
      <c r="M228" s="271" t="s">
        <v>31</v>
      </c>
      <c r="N228" s="272" t="s">
        <v>47</v>
      </c>
      <c r="O228" s="86"/>
      <c r="P228" s="215">
        <f>O228*H228</f>
        <v>0</v>
      </c>
      <c r="Q228" s="215">
        <v>0.20999999999999999</v>
      </c>
      <c r="R228" s="215">
        <f>Q228*H228</f>
        <v>2.37825</v>
      </c>
      <c r="S228" s="215">
        <v>0</v>
      </c>
      <c r="T228" s="216">
        <f>S228*H228</f>
        <v>0</v>
      </c>
      <c r="U228" s="40"/>
      <c r="V228" s="40"/>
      <c r="W228" s="40"/>
      <c r="X228" s="40"/>
      <c r="Y228" s="40"/>
      <c r="Z228" s="40"/>
      <c r="AA228" s="40"/>
      <c r="AB228" s="40"/>
      <c r="AC228" s="40"/>
      <c r="AD228" s="40"/>
      <c r="AE228" s="40"/>
      <c r="AR228" s="217" t="s">
        <v>297</v>
      </c>
      <c r="AT228" s="217" t="s">
        <v>331</v>
      </c>
      <c r="AU228" s="217" t="s">
        <v>263</v>
      </c>
      <c r="AY228" s="19" t="s">
        <v>140</v>
      </c>
      <c r="BE228" s="218">
        <f>IF(N228="základní",J228,0)</f>
        <v>0</v>
      </c>
      <c r="BF228" s="218">
        <f>IF(N228="snížená",J228,0)</f>
        <v>0</v>
      </c>
      <c r="BG228" s="218">
        <f>IF(N228="zákl. přenesená",J228,0)</f>
        <v>0</v>
      </c>
      <c r="BH228" s="218">
        <f>IF(N228="sníž. přenesená",J228,0)</f>
        <v>0</v>
      </c>
      <c r="BI228" s="218">
        <f>IF(N228="nulová",J228,0)</f>
        <v>0</v>
      </c>
      <c r="BJ228" s="19" t="s">
        <v>84</v>
      </c>
      <c r="BK228" s="218">
        <f>ROUND(I228*H228,2)</f>
        <v>0</v>
      </c>
      <c r="BL228" s="19" t="s">
        <v>147</v>
      </c>
      <c r="BM228" s="217" t="s">
        <v>1145</v>
      </c>
    </row>
    <row r="229" s="14" customFormat="1">
      <c r="A229" s="14"/>
      <c r="B229" s="230"/>
      <c r="C229" s="231"/>
      <c r="D229" s="221" t="s">
        <v>149</v>
      </c>
      <c r="E229" s="232" t="s">
        <v>31</v>
      </c>
      <c r="F229" s="233" t="s">
        <v>1143</v>
      </c>
      <c r="G229" s="231"/>
      <c r="H229" s="234">
        <v>377.5</v>
      </c>
      <c r="I229" s="235"/>
      <c r="J229" s="231"/>
      <c r="K229" s="231"/>
      <c r="L229" s="236"/>
      <c r="M229" s="237"/>
      <c r="N229" s="238"/>
      <c r="O229" s="238"/>
      <c r="P229" s="238"/>
      <c r="Q229" s="238"/>
      <c r="R229" s="238"/>
      <c r="S229" s="238"/>
      <c r="T229" s="239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40" t="s">
        <v>149</v>
      </c>
      <c r="AU229" s="240" t="s">
        <v>263</v>
      </c>
      <c r="AV229" s="14" t="s">
        <v>86</v>
      </c>
      <c r="AW229" s="14" t="s">
        <v>37</v>
      </c>
      <c r="AX229" s="14" t="s">
        <v>84</v>
      </c>
      <c r="AY229" s="240" t="s">
        <v>140</v>
      </c>
    </row>
    <row r="230" s="14" customFormat="1">
      <c r="A230" s="14"/>
      <c r="B230" s="230"/>
      <c r="C230" s="231"/>
      <c r="D230" s="221" t="s">
        <v>149</v>
      </c>
      <c r="E230" s="231"/>
      <c r="F230" s="233" t="s">
        <v>1146</v>
      </c>
      <c r="G230" s="231"/>
      <c r="H230" s="234">
        <v>11.324999999999999</v>
      </c>
      <c r="I230" s="235"/>
      <c r="J230" s="231"/>
      <c r="K230" s="231"/>
      <c r="L230" s="236"/>
      <c r="M230" s="237"/>
      <c r="N230" s="238"/>
      <c r="O230" s="238"/>
      <c r="P230" s="238"/>
      <c r="Q230" s="238"/>
      <c r="R230" s="238"/>
      <c r="S230" s="238"/>
      <c r="T230" s="239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40" t="s">
        <v>149</v>
      </c>
      <c r="AU230" s="240" t="s">
        <v>263</v>
      </c>
      <c r="AV230" s="14" t="s">
        <v>86</v>
      </c>
      <c r="AW230" s="14" t="s">
        <v>4</v>
      </c>
      <c r="AX230" s="14" t="s">
        <v>84</v>
      </c>
      <c r="AY230" s="240" t="s">
        <v>140</v>
      </c>
    </row>
    <row r="231" s="2" customFormat="1">
      <c r="A231" s="40"/>
      <c r="B231" s="41"/>
      <c r="C231" s="206" t="s">
        <v>502</v>
      </c>
      <c r="D231" s="206" t="s">
        <v>142</v>
      </c>
      <c r="E231" s="207" t="s">
        <v>508</v>
      </c>
      <c r="F231" s="208" t="s">
        <v>509</v>
      </c>
      <c r="G231" s="209" t="s">
        <v>411</v>
      </c>
      <c r="H231" s="210">
        <v>377.5</v>
      </c>
      <c r="I231" s="211"/>
      <c r="J231" s="212">
        <f>ROUND(I231*H231,2)</f>
        <v>0</v>
      </c>
      <c r="K231" s="208" t="s">
        <v>146</v>
      </c>
      <c r="L231" s="46"/>
      <c r="M231" s="213" t="s">
        <v>31</v>
      </c>
      <c r="N231" s="214" t="s">
        <v>47</v>
      </c>
      <c r="O231" s="86"/>
      <c r="P231" s="215">
        <f>O231*H231</f>
        <v>0</v>
      </c>
      <c r="Q231" s="215">
        <v>0</v>
      </c>
      <c r="R231" s="215">
        <f>Q231*H231</f>
        <v>0</v>
      </c>
      <c r="S231" s="215">
        <v>0</v>
      </c>
      <c r="T231" s="216">
        <f>S231*H231</f>
        <v>0</v>
      </c>
      <c r="U231" s="40"/>
      <c r="V231" s="40"/>
      <c r="W231" s="40"/>
      <c r="X231" s="40"/>
      <c r="Y231" s="40"/>
      <c r="Z231" s="40"/>
      <c r="AA231" s="40"/>
      <c r="AB231" s="40"/>
      <c r="AC231" s="40"/>
      <c r="AD231" s="40"/>
      <c r="AE231" s="40"/>
      <c r="AR231" s="217" t="s">
        <v>147</v>
      </c>
      <c r="AT231" s="217" t="s">
        <v>142</v>
      </c>
      <c r="AU231" s="217" t="s">
        <v>263</v>
      </c>
      <c r="AY231" s="19" t="s">
        <v>140</v>
      </c>
      <c r="BE231" s="218">
        <f>IF(N231="základní",J231,0)</f>
        <v>0</v>
      </c>
      <c r="BF231" s="218">
        <f>IF(N231="snížená",J231,0)</f>
        <v>0</v>
      </c>
      <c r="BG231" s="218">
        <f>IF(N231="zákl. přenesená",J231,0)</f>
        <v>0</v>
      </c>
      <c r="BH231" s="218">
        <f>IF(N231="sníž. přenesená",J231,0)</f>
        <v>0</v>
      </c>
      <c r="BI231" s="218">
        <f>IF(N231="nulová",J231,0)</f>
        <v>0</v>
      </c>
      <c r="BJ231" s="19" t="s">
        <v>84</v>
      </c>
      <c r="BK231" s="218">
        <f>ROUND(I231*H231,2)</f>
        <v>0</v>
      </c>
      <c r="BL231" s="19" t="s">
        <v>147</v>
      </c>
      <c r="BM231" s="217" t="s">
        <v>1147</v>
      </c>
    </row>
    <row r="232" s="2" customFormat="1" ht="16.5" customHeight="1">
      <c r="A232" s="40"/>
      <c r="B232" s="41"/>
      <c r="C232" s="206" t="s">
        <v>507</v>
      </c>
      <c r="D232" s="206" t="s">
        <v>142</v>
      </c>
      <c r="E232" s="207" t="s">
        <v>512</v>
      </c>
      <c r="F232" s="208" t="s">
        <v>513</v>
      </c>
      <c r="G232" s="209" t="s">
        <v>334</v>
      </c>
      <c r="H232" s="210">
        <v>0.029999999999999999</v>
      </c>
      <c r="I232" s="211"/>
      <c r="J232" s="212">
        <f>ROUND(I232*H232,2)</f>
        <v>0</v>
      </c>
      <c r="K232" s="208" t="s">
        <v>146</v>
      </c>
      <c r="L232" s="46"/>
      <c r="M232" s="213" t="s">
        <v>31</v>
      </c>
      <c r="N232" s="214" t="s">
        <v>47</v>
      </c>
      <c r="O232" s="86"/>
      <c r="P232" s="215">
        <f>O232*H232</f>
        <v>0</v>
      </c>
      <c r="Q232" s="215">
        <v>0</v>
      </c>
      <c r="R232" s="215">
        <f>Q232*H232</f>
        <v>0</v>
      </c>
      <c r="S232" s="215">
        <v>0</v>
      </c>
      <c r="T232" s="216">
        <f>S232*H232</f>
        <v>0</v>
      </c>
      <c r="U232" s="40"/>
      <c r="V232" s="40"/>
      <c r="W232" s="40"/>
      <c r="X232" s="40"/>
      <c r="Y232" s="40"/>
      <c r="Z232" s="40"/>
      <c r="AA232" s="40"/>
      <c r="AB232" s="40"/>
      <c r="AC232" s="40"/>
      <c r="AD232" s="40"/>
      <c r="AE232" s="40"/>
      <c r="AR232" s="217" t="s">
        <v>147</v>
      </c>
      <c r="AT232" s="217" t="s">
        <v>142</v>
      </c>
      <c r="AU232" s="217" t="s">
        <v>263</v>
      </c>
      <c r="AY232" s="19" t="s">
        <v>140</v>
      </c>
      <c r="BE232" s="218">
        <f>IF(N232="základní",J232,0)</f>
        <v>0</v>
      </c>
      <c r="BF232" s="218">
        <f>IF(N232="snížená",J232,0)</f>
        <v>0</v>
      </c>
      <c r="BG232" s="218">
        <f>IF(N232="zákl. přenesená",J232,0)</f>
        <v>0</v>
      </c>
      <c r="BH232" s="218">
        <f>IF(N232="sníž. přenesená",J232,0)</f>
        <v>0</v>
      </c>
      <c r="BI232" s="218">
        <f>IF(N232="nulová",J232,0)</f>
        <v>0</v>
      </c>
      <c r="BJ232" s="19" t="s">
        <v>84</v>
      </c>
      <c r="BK232" s="218">
        <f>ROUND(I232*H232,2)</f>
        <v>0</v>
      </c>
      <c r="BL232" s="19" t="s">
        <v>147</v>
      </c>
      <c r="BM232" s="217" t="s">
        <v>1148</v>
      </c>
    </row>
    <row r="233" s="14" customFormat="1">
      <c r="A233" s="14"/>
      <c r="B233" s="230"/>
      <c r="C233" s="231"/>
      <c r="D233" s="221" t="s">
        <v>149</v>
      </c>
      <c r="E233" s="232" t="s">
        <v>31</v>
      </c>
      <c r="F233" s="233" t="s">
        <v>1143</v>
      </c>
      <c r="G233" s="231"/>
      <c r="H233" s="234">
        <v>377.5</v>
      </c>
      <c r="I233" s="235"/>
      <c r="J233" s="231"/>
      <c r="K233" s="231"/>
      <c r="L233" s="236"/>
      <c r="M233" s="237"/>
      <c r="N233" s="238"/>
      <c r="O233" s="238"/>
      <c r="P233" s="238"/>
      <c r="Q233" s="238"/>
      <c r="R233" s="238"/>
      <c r="S233" s="238"/>
      <c r="T233" s="239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40" t="s">
        <v>149</v>
      </c>
      <c r="AU233" s="240" t="s">
        <v>263</v>
      </c>
      <c r="AV233" s="14" t="s">
        <v>86</v>
      </c>
      <c r="AW233" s="14" t="s">
        <v>37</v>
      </c>
      <c r="AX233" s="14" t="s">
        <v>84</v>
      </c>
      <c r="AY233" s="240" t="s">
        <v>140</v>
      </c>
    </row>
    <row r="234" s="14" customFormat="1">
      <c r="A234" s="14"/>
      <c r="B234" s="230"/>
      <c r="C234" s="231"/>
      <c r="D234" s="221" t="s">
        <v>149</v>
      </c>
      <c r="E234" s="231"/>
      <c r="F234" s="233" t="s">
        <v>1149</v>
      </c>
      <c r="G234" s="231"/>
      <c r="H234" s="234">
        <v>0.029999999999999999</v>
      </c>
      <c r="I234" s="235"/>
      <c r="J234" s="231"/>
      <c r="K234" s="231"/>
      <c r="L234" s="236"/>
      <c r="M234" s="237"/>
      <c r="N234" s="238"/>
      <c r="O234" s="238"/>
      <c r="P234" s="238"/>
      <c r="Q234" s="238"/>
      <c r="R234" s="238"/>
      <c r="S234" s="238"/>
      <c r="T234" s="239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40" t="s">
        <v>149</v>
      </c>
      <c r="AU234" s="240" t="s">
        <v>263</v>
      </c>
      <c r="AV234" s="14" t="s">
        <v>86</v>
      </c>
      <c r="AW234" s="14" t="s">
        <v>4</v>
      </c>
      <c r="AX234" s="14" t="s">
        <v>84</v>
      </c>
      <c r="AY234" s="240" t="s">
        <v>140</v>
      </c>
    </row>
    <row r="235" s="2" customFormat="1" ht="16.5" customHeight="1">
      <c r="A235" s="40"/>
      <c r="B235" s="41"/>
      <c r="C235" s="206" t="s">
        <v>511</v>
      </c>
      <c r="D235" s="206" t="s">
        <v>142</v>
      </c>
      <c r="E235" s="207" t="s">
        <v>518</v>
      </c>
      <c r="F235" s="208" t="s">
        <v>519</v>
      </c>
      <c r="G235" s="209" t="s">
        <v>145</v>
      </c>
      <c r="H235" s="210">
        <v>3.7749999999999999</v>
      </c>
      <c r="I235" s="211"/>
      <c r="J235" s="212">
        <f>ROUND(I235*H235,2)</f>
        <v>0</v>
      </c>
      <c r="K235" s="208" t="s">
        <v>146</v>
      </c>
      <c r="L235" s="46"/>
      <c r="M235" s="213" t="s">
        <v>31</v>
      </c>
      <c r="N235" s="214" t="s">
        <v>47</v>
      </c>
      <c r="O235" s="86"/>
      <c r="P235" s="215">
        <f>O235*H235</f>
        <v>0</v>
      </c>
      <c r="Q235" s="215">
        <v>0</v>
      </c>
      <c r="R235" s="215">
        <f>Q235*H235</f>
        <v>0</v>
      </c>
      <c r="S235" s="215">
        <v>0</v>
      </c>
      <c r="T235" s="216">
        <f>S235*H235</f>
        <v>0</v>
      </c>
      <c r="U235" s="40"/>
      <c r="V235" s="40"/>
      <c r="W235" s="40"/>
      <c r="X235" s="40"/>
      <c r="Y235" s="40"/>
      <c r="Z235" s="40"/>
      <c r="AA235" s="40"/>
      <c r="AB235" s="40"/>
      <c r="AC235" s="40"/>
      <c r="AD235" s="40"/>
      <c r="AE235" s="40"/>
      <c r="AR235" s="217" t="s">
        <v>147</v>
      </c>
      <c r="AT235" s="217" t="s">
        <v>142</v>
      </c>
      <c r="AU235" s="217" t="s">
        <v>263</v>
      </c>
      <c r="AY235" s="19" t="s">
        <v>140</v>
      </c>
      <c r="BE235" s="218">
        <f>IF(N235="základní",J235,0)</f>
        <v>0</v>
      </c>
      <c r="BF235" s="218">
        <f>IF(N235="snížená",J235,0)</f>
        <v>0</v>
      </c>
      <c r="BG235" s="218">
        <f>IF(N235="zákl. přenesená",J235,0)</f>
        <v>0</v>
      </c>
      <c r="BH235" s="218">
        <f>IF(N235="sníž. přenesená",J235,0)</f>
        <v>0</v>
      </c>
      <c r="BI235" s="218">
        <f>IF(N235="nulová",J235,0)</f>
        <v>0</v>
      </c>
      <c r="BJ235" s="19" t="s">
        <v>84</v>
      </c>
      <c r="BK235" s="218">
        <f>ROUND(I235*H235,2)</f>
        <v>0</v>
      </c>
      <c r="BL235" s="19" t="s">
        <v>147</v>
      </c>
      <c r="BM235" s="217" t="s">
        <v>1150</v>
      </c>
    </row>
    <row r="236" s="14" customFormat="1">
      <c r="A236" s="14"/>
      <c r="B236" s="230"/>
      <c r="C236" s="231"/>
      <c r="D236" s="221" t="s">
        <v>149</v>
      </c>
      <c r="E236" s="232" t="s">
        <v>31</v>
      </c>
      <c r="F236" s="233" t="s">
        <v>1151</v>
      </c>
      <c r="G236" s="231"/>
      <c r="H236" s="234">
        <v>3.7749999999999999</v>
      </c>
      <c r="I236" s="235"/>
      <c r="J236" s="231"/>
      <c r="K236" s="231"/>
      <c r="L236" s="236"/>
      <c r="M236" s="237"/>
      <c r="N236" s="238"/>
      <c r="O236" s="238"/>
      <c r="P236" s="238"/>
      <c r="Q236" s="238"/>
      <c r="R236" s="238"/>
      <c r="S236" s="238"/>
      <c r="T236" s="239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40" t="s">
        <v>149</v>
      </c>
      <c r="AU236" s="240" t="s">
        <v>263</v>
      </c>
      <c r="AV236" s="14" t="s">
        <v>86</v>
      </c>
      <c r="AW236" s="14" t="s">
        <v>37</v>
      </c>
      <c r="AX236" s="14" t="s">
        <v>84</v>
      </c>
      <c r="AY236" s="240" t="s">
        <v>140</v>
      </c>
    </row>
    <row r="237" s="2" customFormat="1" ht="16.5" customHeight="1">
      <c r="A237" s="40"/>
      <c r="B237" s="41"/>
      <c r="C237" s="206" t="s">
        <v>517</v>
      </c>
      <c r="D237" s="206" t="s">
        <v>142</v>
      </c>
      <c r="E237" s="207" t="s">
        <v>523</v>
      </c>
      <c r="F237" s="208" t="s">
        <v>524</v>
      </c>
      <c r="G237" s="209" t="s">
        <v>145</v>
      </c>
      <c r="H237" s="210">
        <v>3.7749999999999999</v>
      </c>
      <c r="I237" s="211"/>
      <c r="J237" s="212">
        <f>ROUND(I237*H237,2)</f>
        <v>0</v>
      </c>
      <c r="K237" s="208" t="s">
        <v>525</v>
      </c>
      <c r="L237" s="46"/>
      <c r="M237" s="213" t="s">
        <v>31</v>
      </c>
      <c r="N237" s="214" t="s">
        <v>47</v>
      </c>
      <c r="O237" s="86"/>
      <c r="P237" s="215">
        <f>O237*H237</f>
        <v>0</v>
      </c>
      <c r="Q237" s="215">
        <v>0</v>
      </c>
      <c r="R237" s="215">
        <f>Q237*H237</f>
        <v>0</v>
      </c>
      <c r="S237" s="215">
        <v>0</v>
      </c>
      <c r="T237" s="216">
        <f>S237*H237</f>
        <v>0</v>
      </c>
      <c r="U237" s="40"/>
      <c r="V237" s="40"/>
      <c r="W237" s="40"/>
      <c r="X237" s="40"/>
      <c r="Y237" s="40"/>
      <c r="Z237" s="40"/>
      <c r="AA237" s="40"/>
      <c r="AB237" s="40"/>
      <c r="AC237" s="40"/>
      <c r="AD237" s="40"/>
      <c r="AE237" s="40"/>
      <c r="AR237" s="217" t="s">
        <v>147</v>
      </c>
      <c r="AT237" s="217" t="s">
        <v>142</v>
      </c>
      <c r="AU237" s="217" t="s">
        <v>263</v>
      </c>
      <c r="AY237" s="19" t="s">
        <v>140</v>
      </c>
      <c r="BE237" s="218">
        <f>IF(N237="základní",J237,0)</f>
        <v>0</v>
      </c>
      <c r="BF237" s="218">
        <f>IF(N237="snížená",J237,0)</f>
        <v>0</v>
      </c>
      <c r="BG237" s="218">
        <f>IF(N237="zákl. přenesená",J237,0)</f>
        <v>0</v>
      </c>
      <c r="BH237" s="218">
        <f>IF(N237="sníž. přenesená",J237,0)</f>
        <v>0</v>
      </c>
      <c r="BI237" s="218">
        <f>IF(N237="nulová",J237,0)</f>
        <v>0</v>
      </c>
      <c r="BJ237" s="19" t="s">
        <v>84</v>
      </c>
      <c r="BK237" s="218">
        <f>ROUND(I237*H237,2)</f>
        <v>0</v>
      </c>
      <c r="BL237" s="19" t="s">
        <v>147</v>
      </c>
      <c r="BM237" s="217" t="s">
        <v>1152</v>
      </c>
    </row>
    <row r="238" s="14" customFormat="1">
      <c r="A238" s="14"/>
      <c r="B238" s="230"/>
      <c r="C238" s="231"/>
      <c r="D238" s="221" t="s">
        <v>149</v>
      </c>
      <c r="E238" s="232" t="s">
        <v>31</v>
      </c>
      <c r="F238" s="233" t="s">
        <v>1151</v>
      </c>
      <c r="G238" s="231"/>
      <c r="H238" s="234">
        <v>3.7749999999999999</v>
      </c>
      <c r="I238" s="235"/>
      <c r="J238" s="231"/>
      <c r="K238" s="231"/>
      <c r="L238" s="236"/>
      <c r="M238" s="237"/>
      <c r="N238" s="238"/>
      <c r="O238" s="238"/>
      <c r="P238" s="238"/>
      <c r="Q238" s="238"/>
      <c r="R238" s="238"/>
      <c r="S238" s="238"/>
      <c r="T238" s="239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40" t="s">
        <v>149</v>
      </c>
      <c r="AU238" s="240" t="s">
        <v>263</v>
      </c>
      <c r="AV238" s="14" t="s">
        <v>86</v>
      </c>
      <c r="AW238" s="14" t="s">
        <v>37</v>
      </c>
      <c r="AX238" s="14" t="s">
        <v>84</v>
      </c>
      <c r="AY238" s="240" t="s">
        <v>140</v>
      </c>
    </row>
    <row r="239" s="12" customFormat="1" ht="22.8" customHeight="1">
      <c r="A239" s="12"/>
      <c r="B239" s="190"/>
      <c r="C239" s="191"/>
      <c r="D239" s="192" t="s">
        <v>75</v>
      </c>
      <c r="E239" s="204" t="s">
        <v>86</v>
      </c>
      <c r="F239" s="204" t="s">
        <v>528</v>
      </c>
      <c r="G239" s="191"/>
      <c r="H239" s="191"/>
      <c r="I239" s="194"/>
      <c r="J239" s="205">
        <f>BK239</f>
        <v>0</v>
      </c>
      <c r="K239" s="191"/>
      <c r="L239" s="196"/>
      <c r="M239" s="197"/>
      <c r="N239" s="198"/>
      <c r="O239" s="198"/>
      <c r="P239" s="199">
        <f>SUM(P240:P241)</f>
        <v>0</v>
      </c>
      <c r="Q239" s="198"/>
      <c r="R239" s="199">
        <f>SUM(R240:R241)</f>
        <v>0.49865113999999994</v>
      </c>
      <c r="S239" s="198"/>
      <c r="T239" s="200">
        <f>SUM(T240:T241)</f>
        <v>0</v>
      </c>
      <c r="U239" s="12"/>
      <c r="V239" s="12"/>
      <c r="W239" s="12"/>
      <c r="X239" s="12"/>
      <c r="Y239" s="12"/>
      <c r="Z239" s="12"/>
      <c r="AA239" s="12"/>
      <c r="AB239" s="12"/>
      <c r="AC239" s="12"/>
      <c r="AD239" s="12"/>
      <c r="AE239" s="12"/>
      <c r="AR239" s="201" t="s">
        <v>84</v>
      </c>
      <c r="AT239" s="202" t="s">
        <v>75</v>
      </c>
      <c r="AU239" s="202" t="s">
        <v>84</v>
      </c>
      <c r="AY239" s="201" t="s">
        <v>140</v>
      </c>
      <c r="BK239" s="203">
        <f>SUM(BK240:BK241)</f>
        <v>0</v>
      </c>
    </row>
    <row r="240" s="2" customFormat="1" ht="21.75" customHeight="1">
      <c r="A240" s="40"/>
      <c r="B240" s="41"/>
      <c r="C240" s="206" t="s">
        <v>522</v>
      </c>
      <c r="D240" s="206" t="s">
        <v>142</v>
      </c>
      <c r="E240" s="207" t="s">
        <v>530</v>
      </c>
      <c r="F240" s="208" t="s">
        <v>531</v>
      </c>
      <c r="G240" s="209" t="s">
        <v>145</v>
      </c>
      <c r="H240" s="210">
        <v>0.221</v>
      </c>
      <c r="I240" s="211"/>
      <c r="J240" s="212">
        <f>ROUND(I240*H240,2)</f>
        <v>0</v>
      </c>
      <c r="K240" s="208" t="s">
        <v>146</v>
      </c>
      <c r="L240" s="46"/>
      <c r="M240" s="213" t="s">
        <v>31</v>
      </c>
      <c r="N240" s="214" t="s">
        <v>47</v>
      </c>
      <c r="O240" s="86"/>
      <c r="P240" s="215">
        <f>O240*H240</f>
        <v>0</v>
      </c>
      <c r="Q240" s="215">
        <v>2.2563399999999998</v>
      </c>
      <c r="R240" s="215">
        <f>Q240*H240</f>
        <v>0.49865113999999994</v>
      </c>
      <c r="S240" s="215">
        <v>0</v>
      </c>
      <c r="T240" s="216">
        <f>S240*H240</f>
        <v>0</v>
      </c>
      <c r="U240" s="40"/>
      <c r="V240" s="40"/>
      <c r="W240" s="40"/>
      <c r="X240" s="40"/>
      <c r="Y240" s="40"/>
      <c r="Z240" s="40"/>
      <c r="AA240" s="40"/>
      <c r="AB240" s="40"/>
      <c r="AC240" s="40"/>
      <c r="AD240" s="40"/>
      <c r="AE240" s="40"/>
      <c r="AR240" s="217" t="s">
        <v>147</v>
      </c>
      <c r="AT240" s="217" t="s">
        <v>142</v>
      </c>
      <c r="AU240" s="217" t="s">
        <v>86</v>
      </c>
      <c r="AY240" s="19" t="s">
        <v>140</v>
      </c>
      <c r="BE240" s="218">
        <f>IF(N240="základní",J240,0)</f>
        <v>0</v>
      </c>
      <c r="BF240" s="218">
        <f>IF(N240="snížená",J240,0)</f>
        <v>0</v>
      </c>
      <c r="BG240" s="218">
        <f>IF(N240="zákl. přenesená",J240,0)</f>
        <v>0</v>
      </c>
      <c r="BH240" s="218">
        <f>IF(N240="sníž. přenesená",J240,0)</f>
        <v>0</v>
      </c>
      <c r="BI240" s="218">
        <f>IF(N240="nulová",J240,0)</f>
        <v>0</v>
      </c>
      <c r="BJ240" s="19" t="s">
        <v>84</v>
      </c>
      <c r="BK240" s="218">
        <f>ROUND(I240*H240,2)</f>
        <v>0</v>
      </c>
      <c r="BL240" s="19" t="s">
        <v>147</v>
      </c>
      <c r="BM240" s="217" t="s">
        <v>1153</v>
      </c>
    </row>
    <row r="241" s="14" customFormat="1">
      <c r="A241" s="14"/>
      <c r="B241" s="230"/>
      <c r="C241" s="231"/>
      <c r="D241" s="221" t="s">
        <v>149</v>
      </c>
      <c r="E241" s="232" t="s">
        <v>31</v>
      </c>
      <c r="F241" s="233" t="s">
        <v>533</v>
      </c>
      <c r="G241" s="231"/>
      <c r="H241" s="234">
        <v>0.221</v>
      </c>
      <c r="I241" s="235"/>
      <c r="J241" s="231"/>
      <c r="K241" s="231"/>
      <c r="L241" s="236"/>
      <c r="M241" s="237"/>
      <c r="N241" s="238"/>
      <c r="O241" s="238"/>
      <c r="P241" s="238"/>
      <c r="Q241" s="238"/>
      <c r="R241" s="238"/>
      <c r="S241" s="238"/>
      <c r="T241" s="239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40" t="s">
        <v>149</v>
      </c>
      <c r="AU241" s="240" t="s">
        <v>86</v>
      </c>
      <c r="AV241" s="14" t="s">
        <v>86</v>
      </c>
      <c r="AW241" s="14" t="s">
        <v>37</v>
      </c>
      <c r="AX241" s="14" t="s">
        <v>84</v>
      </c>
      <c r="AY241" s="240" t="s">
        <v>140</v>
      </c>
    </row>
    <row r="242" s="12" customFormat="1" ht="22.8" customHeight="1">
      <c r="A242" s="12"/>
      <c r="B242" s="190"/>
      <c r="C242" s="191"/>
      <c r="D242" s="192" t="s">
        <v>75</v>
      </c>
      <c r="E242" s="204" t="s">
        <v>147</v>
      </c>
      <c r="F242" s="204" t="s">
        <v>927</v>
      </c>
      <c r="G242" s="191"/>
      <c r="H242" s="191"/>
      <c r="I242" s="194"/>
      <c r="J242" s="205">
        <f>BK242</f>
        <v>0</v>
      </c>
      <c r="K242" s="191"/>
      <c r="L242" s="196"/>
      <c r="M242" s="197"/>
      <c r="N242" s="198"/>
      <c r="O242" s="198"/>
      <c r="P242" s="199">
        <f>SUM(P243:P245)</f>
        <v>0</v>
      </c>
      <c r="Q242" s="198"/>
      <c r="R242" s="199">
        <f>SUM(R243:R245)</f>
        <v>0</v>
      </c>
      <c r="S242" s="198"/>
      <c r="T242" s="200">
        <f>SUM(T243:T245)</f>
        <v>0</v>
      </c>
      <c r="U242" s="12"/>
      <c r="V242" s="12"/>
      <c r="W242" s="12"/>
      <c r="X242" s="12"/>
      <c r="Y242" s="12"/>
      <c r="Z242" s="12"/>
      <c r="AA242" s="12"/>
      <c r="AB242" s="12"/>
      <c r="AC242" s="12"/>
      <c r="AD242" s="12"/>
      <c r="AE242" s="12"/>
      <c r="AR242" s="201" t="s">
        <v>84</v>
      </c>
      <c r="AT242" s="202" t="s">
        <v>75</v>
      </c>
      <c r="AU242" s="202" t="s">
        <v>84</v>
      </c>
      <c r="AY242" s="201" t="s">
        <v>140</v>
      </c>
      <c r="BK242" s="203">
        <f>SUM(BK243:BK245)</f>
        <v>0</v>
      </c>
    </row>
    <row r="243" s="2" customFormat="1" ht="21.75" customHeight="1">
      <c r="A243" s="40"/>
      <c r="B243" s="41"/>
      <c r="C243" s="206" t="s">
        <v>529</v>
      </c>
      <c r="D243" s="206" t="s">
        <v>142</v>
      </c>
      <c r="E243" s="207" t="s">
        <v>928</v>
      </c>
      <c r="F243" s="208" t="s">
        <v>929</v>
      </c>
      <c r="G243" s="209" t="s">
        <v>145</v>
      </c>
      <c r="H243" s="210">
        <v>0.17999999999999999</v>
      </c>
      <c r="I243" s="211"/>
      <c r="J243" s="212">
        <f>ROUND(I243*H243,2)</f>
        <v>0</v>
      </c>
      <c r="K243" s="208" t="s">
        <v>646</v>
      </c>
      <c r="L243" s="46"/>
      <c r="M243" s="213" t="s">
        <v>31</v>
      </c>
      <c r="N243" s="214" t="s">
        <v>47</v>
      </c>
      <c r="O243" s="86"/>
      <c r="P243" s="215">
        <f>O243*H243</f>
        <v>0</v>
      </c>
      <c r="Q243" s="215">
        <v>0</v>
      </c>
      <c r="R243" s="215">
        <f>Q243*H243</f>
        <v>0</v>
      </c>
      <c r="S243" s="215">
        <v>0</v>
      </c>
      <c r="T243" s="216">
        <f>S243*H243</f>
        <v>0</v>
      </c>
      <c r="U243" s="40"/>
      <c r="V243" s="40"/>
      <c r="W243" s="40"/>
      <c r="X243" s="40"/>
      <c r="Y243" s="40"/>
      <c r="Z243" s="40"/>
      <c r="AA243" s="40"/>
      <c r="AB243" s="40"/>
      <c r="AC243" s="40"/>
      <c r="AD243" s="40"/>
      <c r="AE243" s="40"/>
      <c r="AR243" s="217" t="s">
        <v>147</v>
      </c>
      <c r="AT243" s="217" t="s">
        <v>142</v>
      </c>
      <c r="AU243" s="217" t="s">
        <v>86</v>
      </c>
      <c r="AY243" s="19" t="s">
        <v>140</v>
      </c>
      <c r="BE243" s="218">
        <f>IF(N243="základní",J243,0)</f>
        <v>0</v>
      </c>
      <c r="BF243" s="218">
        <f>IF(N243="snížená",J243,0)</f>
        <v>0</v>
      </c>
      <c r="BG243" s="218">
        <f>IF(N243="zákl. přenesená",J243,0)</f>
        <v>0</v>
      </c>
      <c r="BH243" s="218">
        <f>IF(N243="sníž. přenesená",J243,0)</f>
        <v>0</v>
      </c>
      <c r="BI243" s="218">
        <f>IF(N243="nulová",J243,0)</f>
        <v>0</v>
      </c>
      <c r="BJ243" s="19" t="s">
        <v>84</v>
      </c>
      <c r="BK243" s="218">
        <f>ROUND(I243*H243,2)</f>
        <v>0</v>
      </c>
      <c r="BL243" s="19" t="s">
        <v>147</v>
      </c>
      <c r="BM243" s="217" t="s">
        <v>1154</v>
      </c>
    </row>
    <row r="244" s="13" customFormat="1">
      <c r="A244" s="13"/>
      <c r="B244" s="219"/>
      <c r="C244" s="220"/>
      <c r="D244" s="221" t="s">
        <v>149</v>
      </c>
      <c r="E244" s="222" t="s">
        <v>31</v>
      </c>
      <c r="F244" s="223" t="s">
        <v>772</v>
      </c>
      <c r="G244" s="220"/>
      <c r="H244" s="222" t="s">
        <v>31</v>
      </c>
      <c r="I244" s="224"/>
      <c r="J244" s="220"/>
      <c r="K244" s="220"/>
      <c r="L244" s="225"/>
      <c r="M244" s="226"/>
      <c r="N244" s="227"/>
      <c r="O244" s="227"/>
      <c r="P244" s="227"/>
      <c r="Q244" s="227"/>
      <c r="R244" s="227"/>
      <c r="S244" s="227"/>
      <c r="T244" s="228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29" t="s">
        <v>149</v>
      </c>
      <c r="AU244" s="229" t="s">
        <v>86</v>
      </c>
      <c r="AV244" s="13" t="s">
        <v>84</v>
      </c>
      <c r="AW244" s="13" t="s">
        <v>37</v>
      </c>
      <c r="AX244" s="13" t="s">
        <v>76</v>
      </c>
      <c r="AY244" s="229" t="s">
        <v>140</v>
      </c>
    </row>
    <row r="245" s="14" customFormat="1">
      <c r="A245" s="14"/>
      <c r="B245" s="230"/>
      <c r="C245" s="231"/>
      <c r="D245" s="221" t="s">
        <v>149</v>
      </c>
      <c r="E245" s="232" t="s">
        <v>31</v>
      </c>
      <c r="F245" s="233" t="s">
        <v>1155</v>
      </c>
      <c r="G245" s="231"/>
      <c r="H245" s="234">
        <v>0.17999999999999999</v>
      </c>
      <c r="I245" s="235"/>
      <c r="J245" s="231"/>
      <c r="K245" s="231"/>
      <c r="L245" s="236"/>
      <c r="M245" s="237"/>
      <c r="N245" s="238"/>
      <c r="O245" s="238"/>
      <c r="P245" s="238"/>
      <c r="Q245" s="238"/>
      <c r="R245" s="238"/>
      <c r="S245" s="238"/>
      <c r="T245" s="239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40" t="s">
        <v>149</v>
      </c>
      <c r="AU245" s="240" t="s">
        <v>86</v>
      </c>
      <c r="AV245" s="14" t="s">
        <v>86</v>
      </c>
      <c r="AW245" s="14" t="s">
        <v>37</v>
      </c>
      <c r="AX245" s="14" t="s">
        <v>84</v>
      </c>
      <c r="AY245" s="240" t="s">
        <v>140</v>
      </c>
    </row>
    <row r="246" s="12" customFormat="1" ht="22.8" customHeight="1">
      <c r="A246" s="12"/>
      <c r="B246" s="190"/>
      <c r="C246" s="191"/>
      <c r="D246" s="192" t="s">
        <v>75</v>
      </c>
      <c r="E246" s="204" t="s">
        <v>278</v>
      </c>
      <c r="F246" s="204" t="s">
        <v>534</v>
      </c>
      <c r="G246" s="191"/>
      <c r="H246" s="191"/>
      <c r="I246" s="194"/>
      <c r="J246" s="205">
        <f>BK246</f>
        <v>0</v>
      </c>
      <c r="K246" s="191"/>
      <c r="L246" s="196"/>
      <c r="M246" s="197"/>
      <c r="N246" s="198"/>
      <c r="O246" s="198"/>
      <c r="P246" s="199">
        <f>SUM(P247:P255)</f>
        <v>0</v>
      </c>
      <c r="Q246" s="198"/>
      <c r="R246" s="199">
        <f>SUM(R247:R255)</f>
        <v>0</v>
      </c>
      <c r="S246" s="198"/>
      <c r="T246" s="200">
        <f>SUM(T247:T255)</f>
        <v>0</v>
      </c>
      <c r="U246" s="12"/>
      <c r="V246" s="12"/>
      <c r="W246" s="12"/>
      <c r="X246" s="12"/>
      <c r="Y246" s="12"/>
      <c r="Z246" s="12"/>
      <c r="AA246" s="12"/>
      <c r="AB246" s="12"/>
      <c r="AC246" s="12"/>
      <c r="AD246" s="12"/>
      <c r="AE246" s="12"/>
      <c r="AR246" s="201" t="s">
        <v>84</v>
      </c>
      <c r="AT246" s="202" t="s">
        <v>75</v>
      </c>
      <c r="AU246" s="202" t="s">
        <v>84</v>
      </c>
      <c r="AY246" s="201" t="s">
        <v>140</v>
      </c>
      <c r="BK246" s="203">
        <f>SUM(BK247:BK255)</f>
        <v>0</v>
      </c>
    </row>
    <row r="247" s="2" customFormat="1" ht="16.5" customHeight="1">
      <c r="A247" s="40"/>
      <c r="B247" s="41"/>
      <c r="C247" s="206" t="s">
        <v>535</v>
      </c>
      <c r="D247" s="206" t="s">
        <v>142</v>
      </c>
      <c r="E247" s="207" t="s">
        <v>536</v>
      </c>
      <c r="F247" s="208" t="s">
        <v>537</v>
      </c>
      <c r="G247" s="209" t="s">
        <v>411</v>
      </c>
      <c r="H247" s="210">
        <v>3565.875</v>
      </c>
      <c r="I247" s="211"/>
      <c r="J247" s="212">
        <f>ROUND(I247*H247,2)</f>
        <v>0</v>
      </c>
      <c r="K247" s="208" t="s">
        <v>146</v>
      </c>
      <c r="L247" s="46"/>
      <c r="M247" s="213" t="s">
        <v>31</v>
      </c>
      <c r="N247" s="214" t="s">
        <v>47</v>
      </c>
      <c r="O247" s="86"/>
      <c r="P247" s="215">
        <f>O247*H247</f>
        <v>0</v>
      </c>
      <c r="Q247" s="215">
        <v>0</v>
      </c>
      <c r="R247" s="215">
        <f>Q247*H247</f>
        <v>0</v>
      </c>
      <c r="S247" s="215">
        <v>0</v>
      </c>
      <c r="T247" s="216">
        <f>S247*H247</f>
        <v>0</v>
      </c>
      <c r="U247" s="40"/>
      <c r="V247" s="40"/>
      <c r="W247" s="40"/>
      <c r="X247" s="40"/>
      <c r="Y247" s="40"/>
      <c r="Z247" s="40"/>
      <c r="AA247" s="40"/>
      <c r="AB247" s="40"/>
      <c r="AC247" s="40"/>
      <c r="AD247" s="40"/>
      <c r="AE247" s="40"/>
      <c r="AR247" s="217" t="s">
        <v>147</v>
      </c>
      <c r="AT247" s="217" t="s">
        <v>142</v>
      </c>
      <c r="AU247" s="217" t="s">
        <v>86</v>
      </c>
      <c r="AY247" s="19" t="s">
        <v>140</v>
      </c>
      <c r="BE247" s="218">
        <f>IF(N247="základní",J247,0)</f>
        <v>0</v>
      </c>
      <c r="BF247" s="218">
        <f>IF(N247="snížená",J247,0)</f>
        <v>0</v>
      </c>
      <c r="BG247" s="218">
        <f>IF(N247="zákl. přenesená",J247,0)</f>
        <v>0</v>
      </c>
      <c r="BH247" s="218">
        <f>IF(N247="sníž. přenesená",J247,0)</f>
        <v>0</v>
      </c>
      <c r="BI247" s="218">
        <f>IF(N247="nulová",J247,0)</f>
        <v>0</v>
      </c>
      <c r="BJ247" s="19" t="s">
        <v>84</v>
      </c>
      <c r="BK247" s="218">
        <f>ROUND(I247*H247,2)</f>
        <v>0</v>
      </c>
      <c r="BL247" s="19" t="s">
        <v>147</v>
      </c>
      <c r="BM247" s="217" t="s">
        <v>1156</v>
      </c>
    </row>
    <row r="248" s="13" customFormat="1">
      <c r="A248" s="13"/>
      <c r="B248" s="219"/>
      <c r="C248" s="220"/>
      <c r="D248" s="221" t="s">
        <v>149</v>
      </c>
      <c r="E248" s="222" t="s">
        <v>31</v>
      </c>
      <c r="F248" s="223" t="s">
        <v>539</v>
      </c>
      <c r="G248" s="220"/>
      <c r="H248" s="222" t="s">
        <v>31</v>
      </c>
      <c r="I248" s="224"/>
      <c r="J248" s="220"/>
      <c r="K248" s="220"/>
      <c r="L248" s="225"/>
      <c r="M248" s="226"/>
      <c r="N248" s="227"/>
      <c r="O248" s="227"/>
      <c r="P248" s="227"/>
      <c r="Q248" s="227"/>
      <c r="R248" s="227"/>
      <c r="S248" s="227"/>
      <c r="T248" s="228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29" t="s">
        <v>149</v>
      </c>
      <c r="AU248" s="229" t="s">
        <v>86</v>
      </c>
      <c r="AV248" s="13" t="s">
        <v>84</v>
      </c>
      <c r="AW248" s="13" t="s">
        <v>37</v>
      </c>
      <c r="AX248" s="13" t="s">
        <v>76</v>
      </c>
      <c r="AY248" s="229" t="s">
        <v>140</v>
      </c>
    </row>
    <row r="249" s="14" customFormat="1">
      <c r="A249" s="14"/>
      <c r="B249" s="230"/>
      <c r="C249" s="231"/>
      <c r="D249" s="221" t="s">
        <v>149</v>
      </c>
      <c r="E249" s="232" t="s">
        <v>31</v>
      </c>
      <c r="F249" s="233" t="s">
        <v>1157</v>
      </c>
      <c r="G249" s="231"/>
      <c r="H249" s="234">
        <v>1735.75</v>
      </c>
      <c r="I249" s="235"/>
      <c r="J249" s="231"/>
      <c r="K249" s="231"/>
      <c r="L249" s="236"/>
      <c r="M249" s="237"/>
      <c r="N249" s="238"/>
      <c r="O249" s="238"/>
      <c r="P249" s="238"/>
      <c r="Q249" s="238"/>
      <c r="R249" s="238"/>
      <c r="S249" s="238"/>
      <c r="T249" s="239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40" t="s">
        <v>149</v>
      </c>
      <c r="AU249" s="240" t="s">
        <v>86</v>
      </c>
      <c r="AV249" s="14" t="s">
        <v>86</v>
      </c>
      <c r="AW249" s="14" t="s">
        <v>37</v>
      </c>
      <c r="AX249" s="14" t="s">
        <v>76</v>
      </c>
      <c r="AY249" s="240" t="s">
        <v>140</v>
      </c>
    </row>
    <row r="250" s="14" customFormat="1">
      <c r="A250" s="14"/>
      <c r="B250" s="230"/>
      <c r="C250" s="231"/>
      <c r="D250" s="221" t="s">
        <v>149</v>
      </c>
      <c r="E250" s="232" t="s">
        <v>31</v>
      </c>
      <c r="F250" s="233" t="s">
        <v>541</v>
      </c>
      <c r="G250" s="231"/>
      <c r="H250" s="234">
        <v>0</v>
      </c>
      <c r="I250" s="235"/>
      <c r="J250" s="231"/>
      <c r="K250" s="231"/>
      <c r="L250" s="236"/>
      <c r="M250" s="237"/>
      <c r="N250" s="238"/>
      <c r="O250" s="238"/>
      <c r="P250" s="238"/>
      <c r="Q250" s="238"/>
      <c r="R250" s="238"/>
      <c r="S250" s="238"/>
      <c r="T250" s="239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40" t="s">
        <v>149</v>
      </c>
      <c r="AU250" s="240" t="s">
        <v>86</v>
      </c>
      <c r="AV250" s="14" t="s">
        <v>86</v>
      </c>
      <c r="AW250" s="14" t="s">
        <v>37</v>
      </c>
      <c r="AX250" s="14" t="s">
        <v>76</v>
      </c>
      <c r="AY250" s="240" t="s">
        <v>140</v>
      </c>
    </row>
    <row r="251" s="14" customFormat="1">
      <c r="A251" s="14"/>
      <c r="B251" s="230"/>
      <c r="C251" s="231"/>
      <c r="D251" s="221" t="s">
        <v>149</v>
      </c>
      <c r="E251" s="232" t="s">
        <v>31</v>
      </c>
      <c r="F251" s="233" t="s">
        <v>1158</v>
      </c>
      <c r="G251" s="231"/>
      <c r="H251" s="234">
        <v>1830.125</v>
      </c>
      <c r="I251" s="235"/>
      <c r="J251" s="231"/>
      <c r="K251" s="231"/>
      <c r="L251" s="236"/>
      <c r="M251" s="237"/>
      <c r="N251" s="238"/>
      <c r="O251" s="238"/>
      <c r="P251" s="238"/>
      <c r="Q251" s="238"/>
      <c r="R251" s="238"/>
      <c r="S251" s="238"/>
      <c r="T251" s="239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40" t="s">
        <v>149</v>
      </c>
      <c r="AU251" s="240" t="s">
        <v>86</v>
      </c>
      <c r="AV251" s="14" t="s">
        <v>86</v>
      </c>
      <c r="AW251" s="14" t="s">
        <v>37</v>
      </c>
      <c r="AX251" s="14" t="s">
        <v>76</v>
      </c>
      <c r="AY251" s="240" t="s">
        <v>140</v>
      </c>
    </row>
    <row r="252" s="15" customFormat="1">
      <c r="A252" s="15"/>
      <c r="B252" s="241"/>
      <c r="C252" s="242"/>
      <c r="D252" s="221" t="s">
        <v>149</v>
      </c>
      <c r="E252" s="243" t="s">
        <v>31</v>
      </c>
      <c r="F252" s="244" t="s">
        <v>204</v>
      </c>
      <c r="G252" s="242"/>
      <c r="H252" s="245">
        <v>3565.875</v>
      </c>
      <c r="I252" s="246"/>
      <c r="J252" s="242"/>
      <c r="K252" s="242"/>
      <c r="L252" s="247"/>
      <c r="M252" s="248"/>
      <c r="N252" s="249"/>
      <c r="O252" s="249"/>
      <c r="P252" s="249"/>
      <c r="Q252" s="249"/>
      <c r="R252" s="249"/>
      <c r="S252" s="249"/>
      <c r="T252" s="250"/>
      <c r="U252" s="15"/>
      <c r="V252" s="15"/>
      <c r="W252" s="15"/>
      <c r="X252" s="15"/>
      <c r="Y252" s="15"/>
      <c r="Z252" s="15"/>
      <c r="AA252" s="15"/>
      <c r="AB252" s="15"/>
      <c r="AC252" s="15"/>
      <c r="AD252" s="15"/>
      <c r="AE252" s="15"/>
      <c r="AT252" s="251" t="s">
        <v>149</v>
      </c>
      <c r="AU252" s="251" t="s">
        <v>86</v>
      </c>
      <c r="AV252" s="15" t="s">
        <v>147</v>
      </c>
      <c r="AW252" s="15" t="s">
        <v>37</v>
      </c>
      <c r="AX252" s="15" t="s">
        <v>84</v>
      </c>
      <c r="AY252" s="251" t="s">
        <v>140</v>
      </c>
    </row>
    <row r="253" s="2" customFormat="1">
      <c r="A253" s="40"/>
      <c r="B253" s="41"/>
      <c r="C253" s="206" t="s">
        <v>543</v>
      </c>
      <c r="D253" s="206" t="s">
        <v>142</v>
      </c>
      <c r="E253" s="207" t="s">
        <v>939</v>
      </c>
      <c r="F253" s="208" t="s">
        <v>940</v>
      </c>
      <c r="G253" s="209" t="s">
        <v>411</v>
      </c>
      <c r="H253" s="210">
        <v>365</v>
      </c>
      <c r="I253" s="211"/>
      <c r="J253" s="212">
        <f>ROUND(I253*H253,2)</f>
        <v>0</v>
      </c>
      <c r="K253" s="208" t="s">
        <v>146</v>
      </c>
      <c r="L253" s="46"/>
      <c r="M253" s="213" t="s">
        <v>31</v>
      </c>
      <c r="N253" s="214" t="s">
        <v>47</v>
      </c>
      <c r="O253" s="86"/>
      <c r="P253" s="215">
        <f>O253*H253</f>
        <v>0</v>
      </c>
      <c r="Q253" s="215">
        <v>0</v>
      </c>
      <c r="R253" s="215">
        <f>Q253*H253</f>
        <v>0</v>
      </c>
      <c r="S253" s="215">
        <v>0</v>
      </c>
      <c r="T253" s="216">
        <f>S253*H253</f>
        <v>0</v>
      </c>
      <c r="U253" s="40"/>
      <c r="V253" s="40"/>
      <c r="W253" s="40"/>
      <c r="X253" s="40"/>
      <c r="Y253" s="40"/>
      <c r="Z253" s="40"/>
      <c r="AA253" s="40"/>
      <c r="AB253" s="40"/>
      <c r="AC253" s="40"/>
      <c r="AD253" s="40"/>
      <c r="AE253" s="40"/>
      <c r="AR253" s="217" t="s">
        <v>147</v>
      </c>
      <c r="AT253" s="217" t="s">
        <v>142</v>
      </c>
      <c r="AU253" s="217" t="s">
        <v>86</v>
      </c>
      <c r="AY253" s="19" t="s">
        <v>140</v>
      </c>
      <c r="BE253" s="218">
        <f>IF(N253="základní",J253,0)</f>
        <v>0</v>
      </c>
      <c r="BF253" s="218">
        <f>IF(N253="snížená",J253,0)</f>
        <v>0</v>
      </c>
      <c r="BG253" s="218">
        <f>IF(N253="zákl. přenesená",J253,0)</f>
        <v>0</v>
      </c>
      <c r="BH253" s="218">
        <f>IF(N253="sníž. přenesená",J253,0)</f>
        <v>0</v>
      </c>
      <c r="BI253" s="218">
        <f>IF(N253="nulová",J253,0)</f>
        <v>0</v>
      </c>
      <c r="BJ253" s="19" t="s">
        <v>84</v>
      </c>
      <c r="BK253" s="218">
        <f>ROUND(I253*H253,2)</f>
        <v>0</v>
      </c>
      <c r="BL253" s="19" t="s">
        <v>147</v>
      </c>
      <c r="BM253" s="217" t="s">
        <v>1159</v>
      </c>
    </row>
    <row r="254" s="2" customFormat="1">
      <c r="A254" s="40"/>
      <c r="B254" s="41"/>
      <c r="C254" s="206" t="s">
        <v>548</v>
      </c>
      <c r="D254" s="206" t="s">
        <v>142</v>
      </c>
      <c r="E254" s="207" t="s">
        <v>943</v>
      </c>
      <c r="F254" s="208" t="s">
        <v>944</v>
      </c>
      <c r="G254" s="209" t="s">
        <v>411</v>
      </c>
      <c r="H254" s="210">
        <v>1245</v>
      </c>
      <c r="I254" s="211"/>
      <c r="J254" s="212">
        <f>ROUND(I254*H254,2)</f>
        <v>0</v>
      </c>
      <c r="K254" s="208" t="s">
        <v>146</v>
      </c>
      <c r="L254" s="46"/>
      <c r="M254" s="213" t="s">
        <v>31</v>
      </c>
      <c r="N254" s="214" t="s">
        <v>47</v>
      </c>
      <c r="O254" s="86"/>
      <c r="P254" s="215">
        <f>O254*H254</f>
        <v>0</v>
      </c>
      <c r="Q254" s="215">
        <v>0</v>
      </c>
      <c r="R254" s="215">
        <f>Q254*H254</f>
        <v>0</v>
      </c>
      <c r="S254" s="215">
        <v>0</v>
      </c>
      <c r="T254" s="216">
        <f>S254*H254</f>
        <v>0</v>
      </c>
      <c r="U254" s="40"/>
      <c r="V254" s="40"/>
      <c r="W254" s="40"/>
      <c r="X254" s="40"/>
      <c r="Y254" s="40"/>
      <c r="Z254" s="40"/>
      <c r="AA254" s="40"/>
      <c r="AB254" s="40"/>
      <c r="AC254" s="40"/>
      <c r="AD254" s="40"/>
      <c r="AE254" s="40"/>
      <c r="AR254" s="217" t="s">
        <v>147</v>
      </c>
      <c r="AT254" s="217" t="s">
        <v>142</v>
      </c>
      <c r="AU254" s="217" t="s">
        <v>86</v>
      </c>
      <c r="AY254" s="19" t="s">
        <v>140</v>
      </c>
      <c r="BE254" s="218">
        <f>IF(N254="základní",J254,0)</f>
        <v>0</v>
      </c>
      <c r="BF254" s="218">
        <f>IF(N254="snížená",J254,0)</f>
        <v>0</v>
      </c>
      <c r="BG254" s="218">
        <f>IF(N254="zákl. přenesená",J254,0)</f>
        <v>0</v>
      </c>
      <c r="BH254" s="218">
        <f>IF(N254="sníž. přenesená",J254,0)</f>
        <v>0</v>
      </c>
      <c r="BI254" s="218">
        <f>IF(N254="nulová",J254,0)</f>
        <v>0</v>
      </c>
      <c r="BJ254" s="19" t="s">
        <v>84</v>
      </c>
      <c r="BK254" s="218">
        <f>ROUND(I254*H254,2)</f>
        <v>0</v>
      </c>
      <c r="BL254" s="19" t="s">
        <v>147</v>
      </c>
      <c r="BM254" s="217" t="s">
        <v>1160</v>
      </c>
    </row>
    <row r="255" s="2" customFormat="1">
      <c r="A255" s="40"/>
      <c r="B255" s="41"/>
      <c r="C255" s="206" t="s">
        <v>553</v>
      </c>
      <c r="D255" s="206" t="s">
        <v>142</v>
      </c>
      <c r="E255" s="207" t="s">
        <v>947</v>
      </c>
      <c r="F255" s="208" t="s">
        <v>948</v>
      </c>
      <c r="G255" s="209" t="s">
        <v>411</v>
      </c>
      <c r="H255" s="210">
        <v>1245</v>
      </c>
      <c r="I255" s="211"/>
      <c r="J255" s="212">
        <f>ROUND(I255*H255,2)</f>
        <v>0</v>
      </c>
      <c r="K255" s="208" t="s">
        <v>146</v>
      </c>
      <c r="L255" s="46"/>
      <c r="M255" s="213" t="s">
        <v>31</v>
      </c>
      <c r="N255" s="214" t="s">
        <v>47</v>
      </c>
      <c r="O255" s="86"/>
      <c r="P255" s="215">
        <f>O255*H255</f>
        <v>0</v>
      </c>
      <c r="Q255" s="215">
        <v>0</v>
      </c>
      <c r="R255" s="215">
        <f>Q255*H255</f>
        <v>0</v>
      </c>
      <c r="S255" s="215">
        <v>0</v>
      </c>
      <c r="T255" s="216">
        <f>S255*H255</f>
        <v>0</v>
      </c>
      <c r="U255" s="40"/>
      <c r="V255" s="40"/>
      <c r="W255" s="40"/>
      <c r="X255" s="40"/>
      <c r="Y255" s="40"/>
      <c r="Z255" s="40"/>
      <c r="AA255" s="40"/>
      <c r="AB255" s="40"/>
      <c r="AC255" s="40"/>
      <c r="AD255" s="40"/>
      <c r="AE255" s="40"/>
      <c r="AR255" s="217" t="s">
        <v>147</v>
      </c>
      <c r="AT255" s="217" t="s">
        <v>142</v>
      </c>
      <c r="AU255" s="217" t="s">
        <v>86</v>
      </c>
      <c r="AY255" s="19" t="s">
        <v>140</v>
      </c>
      <c r="BE255" s="218">
        <f>IF(N255="základní",J255,0)</f>
        <v>0</v>
      </c>
      <c r="BF255" s="218">
        <f>IF(N255="snížená",J255,0)</f>
        <v>0</v>
      </c>
      <c r="BG255" s="218">
        <f>IF(N255="zákl. přenesená",J255,0)</f>
        <v>0</v>
      </c>
      <c r="BH255" s="218">
        <f>IF(N255="sníž. přenesená",J255,0)</f>
        <v>0</v>
      </c>
      <c r="BI255" s="218">
        <f>IF(N255="nulová",J255,0)</f>
        <v>0</v>
      </c>
      <c r="BJ255" s="19" t="s">
        <v>84</v>
      </c>
      <c r="BK255" s="218">
        <f>ROUND(I255*H255,2)</f>
        <v>0</v>
      </c>
      <c r="BL255" s="19" t="s">
        <v>147</v>
      </c>
      <c r="BM255" s="217" t="s">
        <v>1161</v>
      </c>
    </row>
    <row r="256" s="12" customFormat="1" ht="22.8" customHeight="1">
      <c r="A256" s="12"/>
      <c r="B256" s="190"/>
      <c r="C256" s="191"/>
      <c r="D256" s="192" t="s">
        <v>75</v>
      </c>
      <c r="E256" s="204" t="s">
        <v>302</v>
      </c>
      <c r="F256" s="204" t="s">
        <v>570</v>
      </c>
      <c r="G256" s="191"/>
      <c r="H256" s="191"/>
      <c r="I256" s="194"/>
      <c r="J256" s="205">
        <f>BK256</f>
        <v>0</v>
      </c>
      <c r="K256" s="191"/>
      <c r="L256" s="196"/>
      <c r="M256" s="197"/>
      <c r="N256" s="198"/>
      <c r="O256" s="198"/>
      <c r="P256" s="199">
        <f>SUM(P257:P279)</f>
        <v>0</v>
      </c>
      <c r="Q256" s="198"/>
      <c r="R256" s="199">
        <f>SUM(R257:R279)</f>
        <v>3.3111155999999999</v>
      </c>
      <c r="S256" s="198"/>
      <c r="T256" s="200">
        <f>SUM(T257:T279)</f>
        <v>0.66000000000000003</v>
      </c>
      <c r="U256" s="12"/>
      <c r="V256" s="12"/>
      <c r="W256" s="12"/>
      <c r="X256" s="12"/>
      <c r="Y256" s="12"/>
      <c r="Z256" s="12"/>
      <c r="AA256" s="12"/>
      <c r="AB256" s="12"/>
      <c r="AC256" s="12"/>
      <c r="AD256" s="12"/>
      <c r="AE256" s="12"/>
      <c r="AR256" s="201" t="s">
        <v>84</v>
      </c>
      <c r="AT256" s="202" t="s">
        <v>75</v>
      </c>
      <c r="AU256" s="202" t="s">
        <v>84</v>
      </c>
      <c r="AY256" s="201" t="s">
        <v>140</v>
      </c>
      <c r="BK256" s="203">
        <f>SUM(BK257:BK279)</f>
        <v>0</v>
      </c>
    </row>
    <row r="257" s="2" customFormat="1" ht="16.5" customHeight="1">
      <c r="A257" s="40"/>
      <c r="B257" s="41"/>
      <c r="C257" s="206" t="s">
        <v>557</v>
      </c>
      <c r="D257" s="206" t="s">
        <v>142</v>
      </c>
      <c r="E257" s="207" t="s">
        <v>585</v>
      </c>
      <c r="F257" s="208" t="s">
        <v>586</v>
      </c>
      <c r="G257" s="209" t="s">
        <v>574</v>
      </c>
      <c r="H257" s="210">
        <v>2</v>
      </c>
      <c r="I257" s="211"/>
      <c r="J257" s="212">
        <f>ROUND(I257*H257,2)</f>
        <v>0</v>
      </c>
      <c r="K257" s="208" t="s">
        <v>146</v>
      </c>
      <c r="L257" s="46"/>
      <c r="M257" s="213" t="s">
        <v>31</v>
      </c>
      <c r="N257" s="214" t="s">
        <v>47</v>
      </c>
      <c r="O257" s="86"/>
      <c r="P257" s="215">
        <f>O257*H257</f>
        <v>0</v>
      </c>
      <c r="Q257" s="215">
        <v>0.00069999999999999999</v>
      </c>
      <c r="R257" s="215">
        <f>Q257*H257</f>
        <v>0.0014</v>
      </c>
      <c r="S257" s="215">
        <v>0</v>
      </c>
      <c r="T257" s="216">
        <f>S257*H257</f>
        <v>0</v>
      </c>
      <c r="U257" s="40"/>
      <c r="V257" s="40"/>
      <c r="W257" s="40"/>
      <c r="X257" s="40"/>
      <c r="Y257" s="40"/>
      <c r="Z257" s="40"/>
      <c r="AA257" s="40"/>
      <c r="AB257" s="40"/>
      <c r="AC257" s="40"/>
      <c r="AD257" s="40"/>
      <c r="AE257" s="40"/>
      <c r="AR257" s="217" t="s">
        <v>147</v>
      </c>
      <c r="AT257" s="217" t="s">
        <v>142</v>
      </c>
      <c r="AU257" s="217" t="s">
        <v>86</v>
      </c>
      <c r="AY257" s="19" t="s">
        <v>140</v>
      </c>
      <c r="BE257" s="218">
        <f>IF(N257="základní",J257,0)</f>
        <v>0</v>
      </c>
      <c r="BF257" s="218">
        <f>IF(N257="snížená",J257,0)</f>
        <v>0</v>
      </c>
      <c r="BG257" s="218">
        <f>IF(N257="zákl. přenesená",J257,0)</f>
        <v>0</v>
      </c>
      <c r="BH257" s="218">
        <f>IF(N257="sníž. přenesená",J257,0)</f>
        <v>0</v>
      </c>
      <c r="BI257" s="218">
        <f>IF(N257="nulová",J257,0)</f>
        <v>0</v>
      </c>
      <c r="BJ257" s="19" t="s">
        <v>84</v>
      </c>
      <c r="BK257" s="218">
        <f>ROUND(I257*H257,2)</f>
        <v>0</v>
      </c>
      <c r="BL257" s="19" t="s">
        <v>147</v>
      </c>
      <c r="BM257" s="217" t="s">
        <v>1162</v>
      </c>
    </row>
    <row r="258" s="2" customFormat="1" ht="16.5" customHeight="1">
      <c r="A258" s="40"/>
      <c r="B258" s="41"/>
      <c r="C258" s="263" t="s">
        <v>561</v>
      </c>
      <c r="D258" s="263" t="s">
        <v>331</v>
      </c>
      <c r="E258" s="264" t="s">
        <v>589</v>
      </c>
      <c r="F258" s="265" t="s">
        <v>590</v>
      </c>
      <c r="G258" s="266" t="s">
        <v>574</v>
      </c>
      <c r="H258" s="267">
        <v>2</v>
      </c>
      <c r="I258" s="268"/>
      <c r="J258" s="269">
        <f>ROUND(I258*H258,2)</f>
        <v>0</v>
      </c>
      <c r="K258" s="265" t="s">
        <v>146</v>
      </c>
      <c r="L258" s="270"/>
      <c r="M258" s="271" t="s">
        <v>31</v>
      </c>
      <c r="N258" s="272" t="s">
        <v>47</v>
      </c>
      <c r="O258" s="86"/>
      <c r="P258" s="215">
        <f>O258*H258</f>
        <v>0</v>
      </c>
      <c r="Q258" s="215">
        <v>0.00010000000000000001</v>
      </c>
      <c r="R258" s="215">
        <f>Q258*H258</f>
        <v>0.00020000000000000001</v>
      </c>
      <c r="S258" s="215">
        <v>0</v>
      </c>
      <c r="T258" s="216">
        <f>S258*H258</f>
        <v>0</v>
      </c>
      <c r="U258" s="40"/>
      <c r="V258" s="40"/>
      <c r="W258" s="40"/>
      <c r="X258" s="40"/>
      <c r="Y258" s="40"/>
      <c r="Z258" s="40"/>
      <c r="AA258" s="40"/>
      <c r="AB258" s="40"/>
      <c r="AC258" s="40"/>
      <c r="AD258" s="40"/>
      <c r="AE258" s="40"/>
      <c r="AR258" s="217" t="s">
        <v>297</v>
      </c>
      <c r="AT258" s="217" t="s">
        <v>331</v>
      </c>
      <c r="AU258" s="217" t="s">
        <v>86</v>
      </c>
      <c r="AY258" s="19" t="s">
        <v>140</v>
      </c>
      <c r="BE258" s="218">
        <f>IF(N258="základní",J258,0)</f>
        <v>0</v>
      </c>
      <c r="BF258" s="218">
        <f>IF(N258="snížená",J258,0)</f>
        <v>0</v>
      </c>
      <c r="BG258" s="218">
        <f>IF(N258="zákl. přenesená",J258,0)</f>
        <v>0</v>
      </c>
      <c r="BH258" s="218">
        <f>IF(N258="sníž. přenesená",J258,0)</f>
        <v>0</v>
      </c>
      <c r="BI258" s="218">
        <f>IF(N258="nulová",J258,0)</f>
        <v>0</v>
      </c>
      <c r="BJ258" s="19" t="s">
        <v>84</v>
      </c>
      <c r="BK258" s="218">
        <f>ROUND(I258*H258,2)</f>
        <v>0</v>
      </c>
      <c r="BL258" s="19" t="s">
        <v>147</v>
      </c>
      <c r="BM258" s="217" t="s">
        <v>1163</v>
      </c>
    </row>
    <row r="259" s="2" customFormat="1" ht="16.5" customHeight="1">
      <c r="A259" s="40"/>
      <c r="B259" s="41"/>
      <c r="C259" s="263" t="s">
        <v>571</v>
      </c>
      <c r="D259" s="263" t="s">
        <v>331</v>
      </c>
      <c r="E259" s="264" t="s">
        <v>593</v>
      </c>
      <c r="F259" s="265" t="s">
        <v>594</v>
      </c>
      <c r="G259" s="266" t="s">
        <v>574</v>
      </c>
      <c r="H259" s="267">
        <v>4</v>
      </c>
      <c r="I259" s="268"/>
      <c r="J259" s="269">
        <f>ROUND(I259*H259,2)</f>
        <v>0</v>
      </c>
      <c r="K259" s="265" t="s">
        <v>146</v>
      </c>
      <c r="L259" s="270"/>
      <c r="M259" s="271" t="s">
        <v>31</v>
      </c>
      <c r="N259" s="272" t="s">
        <v>47</v>
      </c>
      <c r="O259" s="86"/>
      <c r="P259" s="215">
        <f>O259*H259</f>
        <v>0</v>
      </c>
      <c r="Q259" s="215">
        <v>0.00035</v>
      </c>
      <c r="R259" s="215">
        <f>Q259*H259</f>
        <v>0.0014</v>
      </c>
      <c r="S259" s="215">
        <v>0</v>
      </c>
      <c r="T259" s="216">
        <f>S259*H259</f>
        <v>0</v>
      </c>
      <c r="U259" s="40"/>
      <c r="V259" s="40"/>
      <c r="W259" s="40"/>
      <c r="X259" s="40"/>
      <c r="Y259" s="40"/>
      <c r="Z259" s="40"/>
      <c r="AA259" s="40"/>
      <c r="AB259" s="40"/>
      <c r="AC259" s="40"/>
      <c r="AD259" s="40"/>
      <c r="AE259" s="40"/>
      <c r="AR259" s="217" t="s">
        <v>297</v>
      </c>
      <c r="AT259" s="217" t="s">
        <v>331</v>
      </c>
      <c r="AU259" s="217" t="s">
        <v>86</v>
      </c>
      <c r="AY259" s="19" t="s">
        <v>140</v>
      </c>
      <c r="BE259" s="218">
        <f>IF(N259="základní",J259,0)</f>
        <v>0</v>
      </c>
      <c r="BF259" s="218">
        <f>IF(N259="snížená",J259,0)</f>
        <v>0</v>
      </c>
      <c r="BG259" s="218">
        <f>IF(N259="zákl. přenesená",J259,0)</f>
        <v>0</v>
      </c>
      <c r="BH259" s="218">
        <f>IF(N259="sníž. přenesená",J259,0)</f>
        <v>0</v>
      </c>
      <c r="BI259" s="218">
        <f>IF(N259="nulová",J259,0)</f>
        <v>0</v>
      </c>
      <c r="BJ259" s="19" t="s">
        <v>84</v>
      </c>
      <c r="BK259" s="218">
        <f>ROUND(I259*H259,2)</f>
        <v>0</v>
      </c>
      <c r="BL259" s="19" t="s">
        <v>147</v>
      </c>
      <c r="BM259" s="217" t="s">
        <v>1164</v>
      </c>
    </row>
    <row r="260" s="2" customFormat="1" ht="16.5" customHeight="1">
      <c r="A260" s="40"/>
      <c r="B260" s="41"/>
      <c r="C260" s="263" t="s">
        <v>576</v>
      </c>
      <c r="D260" s="263" t="s">
        <v>331</v>
      </c>
      <c r="E260" s="264" t="s">
        <v>597</v>
      </c>
      <c r="F260" s="265" t="s">
        <v>598</v>
      </c>
      <c r="G260" s="266" t="s">
        <v>574</v>
      </c>
      <c r="H260" s="267">
        <v>2</v>
      </c>
      <c r="I260" s="268"/>
      <c r="J260" s="269">
        <f>ROUND(I260*H260,2)</f>
        <v>0</v>
      </c>
      <c r="K260" s="265" t="s">
        <v>146</v>
      </c>
      <c r="L260" s="270"/>
      <c r="M260" s="271" t="s">
        <v>31</v>
      </c>
      <c r="N260" s="272" t="s">
        <v>47</v>
      </c>
      <c r="O260" s="86"/>
      <c r="P260" s="215">
        <f>O260*H260</f>
        <v>0</v>
      </c>
      <c r="Q260" s="215">
        <v>0.0016999999999999999</v>
      </c>
      <c r="R260" s="215">
        <f>Q260*H260</f>
        <v>0.0033999999999999998</v>
      </c>
      <c r="S260" s="215">
        <v>0</v>
      </c>
      <c r="T260" s="216">
        <f>S260*H260</f>
        <v>0</v>
      </c>
      <c r="U260" s="40"/>
      <c r="V260" s="40"/>
      <c r="W260" s="40"/>
      <c r="X260" s="40"/>
      <c r="Y260" s="40"/>
      <c r="Z260" s="40"/>
      <c r="AA260" s="40"/>
      <c r="AB260" s="40"/>
      <c r="AC260" s="40"/>
      <c r="AD260" s="40"/>
      <c r="AE260" s="40"/>
      <c r="AR260" s="217" t="s">
        <v>297</v>
      </c>
      <c r="AT260" s="217" t="s">
        <v>331</v>
      </c>
      <c r="AU260" s="217" t="s">
        <v>86</v>
      </c>
      <c r="AY260" s="19" t="s">
        <v>140</v>
      </c>
      <c r="BE260" s="218">
        <f>IF(N260="základní",J260,0)</f>
        <v>0</v>
      </c>
      <c r="BF260" s="218">
        <f>IF(N260="snížená",J260,0)</f>
        <v>0</v>
      </c>
      <c r="BG260" s="218">
        <f>IF(N260="zákl. přenesená",J260,0)</f>
        <v>0</v>
      </c>
      <c r="BH260" s="218">
        <f>IF(N260="sníž. přenesená",J260,0)</f>
        <v>0</v>
      </c>
      <c r="BI260" s="218">
        <f>IF(N260="nulová",J260,0)</f>
        <v>0</v>
      </c>
      <c r="BJ260" s="19" t="s">
        <v>84</v>
      </c>
      <c r="BK260" s="218">
        <f>ROUND(I260*H260,2)</f>
        <v>0</v>
      </c>
      <c r="BL260" s="19" t="s">
        <v>147</v>
      </c>
      <c r="BM260" s="217" t="s">
        <v>1165</v>
      </c>
    </row>
    <row r="261" s="14" customFormat="1">
      <c r="A261" s="14"/>
      <c r="B261" s="230"/>
      <c r="C261" s="231"/>
      <c r="D261" s="221" t="s">
        <v>149</v>
      </c>
      <c r="E261" s="232" t="s">
        <v>31</v>
      </c>
      <c r="F261" s="233" t="s">
        <v>600</v>
      </c>
      <c r="G261" s="231"/>
      <c r="H261" s="234">
        <v>2</v>
      </c>
      <c r="I261" s="235"/>
      <c r="J261" s="231"/>
      <c r="K261" s="231"/>
      <c r="L261" s="236"/>
      <c r="M261" s="237"/>
      <c r="N261" s="238"/>
      <c r="O261" s="238"/>
      <c r="P261" s="238"/>
      <c r="Q261" s="238"/>
      <c r="R261" s="238"/>
      <c r="S261" s="238"/>
      <c r="T261" s="239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240" t="s">
        <v>149</v>
      </c>
      <c r="AU261" s="240" t="s">
        <v>86</v>
      </c>
      <c r="AV261" s="14" t="s">
        <v>86</v>
      </c>
      <c r="AW261" s="14" t="s">
        <v>37</v>
      </c>
      <c r="AX261" s="14" t="s">
        <v>84</v>
      </c>
      <c r="AY261" s="240" t="s">
        <v>140</v>
      </c>
    </row>
    <row r="262" s="2" customFormat="1" ht="16.5" customHeight="1">
      <c r="A262" s="40"/>
      <c r="B262" s="41"/>
      <c r="C262" s="206" t="s">
        <v>580</v>
      </c>
      <c r="D262" s="206" t="s">
        <v>142</v>
      </c>
      <c r="E262" s="207" t="s">
        <v>572</v>
      </c>
      <c r="F262" s="208" t="s">
        <v>573</v>
      </c>
      <c r="G262" s="209" t="s">
        <v>574</v>
      </c>
      <c r="H262" s="210">
        <v>2</v>
      </c>
      <c r="I262" s="211"/>
      <c r="J262" s="212">
        <f>ROUND(I262*H262,2)</f>
        <v>0</v>
      </c>
      <c r="K262" s="208" t="s">
        <v>146</v>
      </c>
      <c r="L262" s="46"/>
      <c r="M262" s="213" t="s">
        <v>31</v>
      </c>
      <c r="N262" s="214" t="s">
        <v>47</v>
      </c>
      <c r="O262" s="86"/>
      <c r="P262" s="215">
        <f>O262*H262</f>
        <v>0</v>
      </c>
      <c r="Q262" s="215">
        <v>0.11241</v>
      </c>
      <c r="R262" s="215">
        <f>Q262*H262</f>
        <v>0.22481999999999999</v>
      </c>
      <c r="S262" s="215">
        <v>0</v>
      </c>
      <c r="T262" s="216">
        <f>S262*H262</f>
        <v>0</v>
      </c>
      <c r="U262" s="40"/>
      <c r="V262" s="40"/>
      <c r="W262" s="40"/>
      <c r="X262" s="40"/>
      <c r="Y262" s="40"/>
      <c r="Z262" s="40"/>
      <c r="AA262" s="40"/>
      <c r="AB262" s="40"/>
      <c r="AC262" s="40"/>
      <c r="AD262" s="40"/>
      <c r="AE262" s="40"/>
      <c r="AR262" s="217" t="s">
        <v>147</v>
      </c>
      <c r="AT262" s="217" t="s">
        <v>142</v>
      </c>
      <c r="AU262" s="217" t="s">
        <v>86</v>
      </c>
      <c r="AY262" s="19" t="s">
        <v>140</v>
      </c>
      <c r="BE262" s="218">
        <f>IF(N262="základní",J262,0)</f>
        <v>0</v>
      </c>
      <c r="BF262" s="218">
        <f>IF(N262="snížená",J262,0)</f>
        <v>0</v>
      </c>
      <c r="BG262" s="218">
        <f>IF(N262="zákl. přenesená",J262,0)</f>
        <v>0</v>
      </c>
      <c r="BH262" s="218">
        <f>IF(N262="sníž. přenesená",J262,0)</f>
        <v>0</v>
      </c>
      <c r="BI262" s="218">
        <f>IF(N262="nulová",J262,0)</f>
        <v>0</v>
      </c>
      <c r="BJ262" s="19" t="s">
        <v>84</v>
      </c>
      <c r="BK262" s="218">
        <f>ROUND(I262*H262,2)</f>
        <v>0</v>
      </c>
      <c r="BL262" s="19" t="s">
        <v>147</v>
      </c>
      <c r="BM262" s="217" t="s">
        <v>1166</v>
      </c>
    </row>
    <row r="263" s="2" customFormat="1" ht="16.5" customHeight="1">
      <c r="A263" s="40"/>
      <c r="B263" s="41"/>
      <c r="C263" s="263" t="s">
        <v>584</v>
      </c>
      <c r="D263" s="263" t="s">
        <v>331</v>
      </c>
      <c r="E263" s="264" t="s">
        <v>577</v>
      </c>
      <c r="F263" s="265" t="s">
        <v>578</v>
      </c>
      <c r="G263" s="266" t="s">
        <v>574</v>
      </c>
      <c r="H263" s="267">
        <v>2</v>
      </c>
      <c r="I263" s="268"/>
      <c r="J263" s="269">
        <f>ROUND(I263*H263,2)</f>
        <v>0</v>
      </c>
      <c r="K263" s="265" t="s">
        <v>146</v>
      </c>
      <c r="L263" s="270"/>
      <c r="M263" s="271" t="s">
        <v>31</v>
      </c>
      <c r="N263" s="272" t="s">
        <v>47</v>
      </c>
      <c r="O263" s="86"/>
      <c r="P263" s="215">
        <f>O263*H263</f>
        <v>0</v>
      </c>
      <c r="Q263" s="215">
        <v>0.0061000000000000004</v>
      </c>
      <c r="R263" s="215">
        <f>Q263*H263</f>
        <v>0.012200000000000001</v>
      </c>
      <c r="S263" s="215">
        <v>0</v>
      </c>
      <c r="T263" s="216">
        <f>S263*H263</f>
        <v>0</v>
      </c>
      <c r="U263" s="40"/>
      <c r="V263" s="40"/>
      <c r="W263" s="40"/>
      <c r="X263" s="40"/>
      <c r="Y263" s="40"/>
      <c r="Z263" s="40"/>
      <c r="AA263" s="40"/>
      <c r="AB263" s="40"/>
      <c r="AC263" s="40"/>
      <c r="AD263" s="40"/>
      <c r="AE263" s="40"/>
      <c r="AR263" s="217" t="s">
        <v>297</v>
      </c>
      <c r="AT263" s="217" t="s">
        <v>331</v>
      </c>
      <c r="AU263" s="217" t="s">
        <v>86</v>
      </c>
      <c r="AY263" s="19" t="s">
        <v>140</v>
      </c>
      <c r="BE263" s="218">
        <f>IF(N263="základní",J263,0)</f>
        <v>0</v>
      </c>
      <c r="BF263" s="218">
        <f>IF(N263="snížená",J263,0)</f>
        <v>0</v>
      </c>
      <c r="BG263" s="218">
        <f>IF(N263="zákl. přenesená",J263,0)</f>
        <v>0</v>
      </c>
      <c r="BH263" s="218">
        <f>IF(N263="sníž. přenesená",J263,0)</f>
        <v>0</v>
      </c>
      <c r="BI263" s="218">
        <f>IF(N263="nulová",J263,0)</f>
        <v>0</v>
      </c>
      <c r="BJ263" s="19" t="s">
        <v>84</v>
      </c>
      <c r="BK263" s="218">
        <f>ROUND(I263*H263,2)</f>
        <v>0</v>
      </c>
      <c r="BL263" s="19" t="s">
        <v>147</v>
      </c>
      <c r="BM263" s="217" t="s">
        <v>1167</v>
      </c>
    </row>
    <row r="264" s="2" customFormat="1" ht="16.5" customHeight="1">
      <c r="A264" s="40"/>
      <c r="B264" s="41"/>
      <c r="C264" s="263" t="s">
        <v>588</v>
      </c>
      <c r="D264" s="263" t="s">
        <v>331</v>
      </c>
      <c r="E264" s="264" t="s">
        <v>581</v>
      </c>
      <c r="F264" s="265" t="s">
        <v>582</v>
      </c>
      <c r="G264" s="266" t="s">
        <v>574</v>
      </c>
      <c r="H264" s="267">
        <v>2</v>
      </c>
      <c r="I264" s="268"/>
      <c r="J264" s="269">
        <f>ROUND(I264*H264,2)</f>
        <v>0</v>
      </c>
      <c r="K264" s="265" t="s">
        <v>146</v>
      </c>
      <c r="L264" s="270"/>
      <c r="M264" s="271" t="s">
        <v>31</v>
      </c>
      <c r="N264" s="272" t="s">
        <v>47</v>
      </c>
      <c r="O264" s="86"/>
      <c r="P264" s="215">
        <f>O264*H264</f>
        <v>0</v>
      </c>
      <c r="Q264" s="215">
        <v>0.0030000000000000001</v>
      </c>
      <c r="R264" s="215">
        <f>Q264*H264</f>
        <v>0.0060000000000000001</v>
      </c>
      <c r="S264" s="215">
        <v>0</v>
      </c>
      <c r="T264" s="216">
        <f>S264*H264</f>
        <v>0</v>
      </c>
      <c r="U264" s="40"/>
      <c r="V264" s="40"/>
      <c r="W264" s="40"/>
      <c r="X264" s="40"/>
      <c r="Y264" s="40"/>
      <c r="Z264" s="40"/>
      <c r="AA264" s="40"/>
      <c r="AB264" s="40"/>
      <c r="AC264" s="40"/>
      <c r="AD264" s="40"/>
      <c r="AE264" s="40"/>
      <c r="AR264" s="217" t="s">
        <v>297</v>
      </c>
      <c r="AT264" s="217" t="s">
        <v>331</v>
      </c>
      <c r="AU264" s="217" t="s">
        <v>86</v>
      </c>
      <c r="AY264" s="19" t="s">
        <v>140</v>
      </c>
      <c r="BE264" s="218">
        <f>IF(N264="základní",J264,0)</f>
        <v>0</v>
      </c>
      <c r="BF264" s="218">
        <f>IF(N264="snížená",J264,0)</f>
        <v>0</v>
      </c>
      <c r="BG264" s="218">
        <f>IF(N264="zákl. přenesená",J264,0)</f>
        <v>0</v>
      </c>
      <c r="BH264" s="218">
        <f>IF(N264="sníž. přenesená",J264,0)</f>
        <v>0</v>
      </c>
      <c r="BI264" s="218">
        <f>IF(N264="nulová",J264,0)</f>
        <v>0</v>
      </c>
      <c r="BJ264" s="19" t="s">
        <v>84</v>
      </c>
      <c r="BK264" s="218">
        <f>ROUND(I264*H264,2)</f>
        <v>0</v>
      </c>
      <c r="BL264" s="19" t="s">
        <v>147</v>
      </c>
      <c r="BM264" s="217" t="s">
        <v>1168</v>
      </c>
    </row>
    <row r="265" s="2" customFormat="1" ht="16.5" customHeight="1">
      <c r="A265" s="40"/>
      <c r="B265" s="41"/>
      <c r="C265" s="206" t="s">
        <v>592</v>
      </c>
      <c r="D265" s="206" t="s">
        <v>142</v>
      </c>
      <c r="E265" s="207" t="s">
        <v>602</v>
      </c>
      <c r="F265" s="208" t="s">
        <v>603</v>
      </c>
      <c r="G265" s="209" t="s">
        <v>564</v>
      </c>
      <c r="H265" s="210">
        <v>3</v>
      </c>
      <c r="I265" s="211"/>
      <c r="J265" s="212">
        <f>ROUND(I265*H265,2)</f>
        <v>0</v>
      </c>
      <c r="K265" s="208" t="s">
        <v>146</v>
      </c>
      <c r="L265" s="46"/>
      <c r="M265" s="213" t="s">
        <v>31</v>
      </c>
      <c r="N265" s="214" t="s">
        <v>47</v>
      </c>
      <c r="O265" s="86"/>
      <c r="P265" s="215">
        <f>O265*H265</f>
        <v>0</v>
      </c>
      <c r="Q265" s="215">
        <v>0</v>
      </c>
      <c r="R265" s="215">
        <f>Q265*H265</f>
        <v>0</v>
      </c>
      <c r="S265" s="215">
        <v>0</v>
      </c>
      <c r="T265" s="216">
        <f>S265*H265</f>
        <v>0</v>
      </c>
      <c r="U265" s="40"/>
      <c r="V265" s="40"/>
      <c r="W265" s="40"/>
      <c r="X265" s="40"/>
      <c r="Y265" s="40"/>
      <c r="Z265" s="40"/>
      <c r="AA265" s="40"/>
      <c r="AB265" s="40"/>
      <c r="AC265" s="40"/>
      <c r="AD265" s="40"/>
      <c r="AE265" s="40"/>
      <c r="AR265" s="217" t="s">
        <v>147</v>
      </c>
      <c r="AT265" s="217" t="s">
        <v>142</v>
      </c>
      <c r="AU265" s="217" t="s">
        <v>86</v>
      </c>
      <c r="AY265" s="19" t="s">
        <v>140</v>
      </c>
      <c r="BE265" s="218">
        <f>IF(N265="základní",J265,0)</f>
        <v>0</v>
      </c>
      <c r="BF265" s="218">
        <f>IF(N265="snížená",J265,0)</f>
        <v>0</v>
      </c>
      <c r="BG265" s="218">
        <f>IF(N265="zákl. přenesená",J265,0)</f>
        <v>0</v>
      </c>
      <c r="BH265" s="218">
        <f>IF(N265="sníž. přenesená",J265,0)</f>
        <v>0</v>
      </c>
      <c r="BI265" s="218">
        <f>IF(N265="nulová",J265,0)</f>
        <v>0</v>
      </c>
      <c r="BJ265" s="19" t="s">
        <v>84</v>
      </c>
      <c r="BK265" s="218">
        <f>ROUND(I265*H265,2)</f>
        <v>0</v>
      </c>
      <c r="BL265" s="19" t="s">
        <v>147</v>
      </c>
      <c r="BM265" s="217" t="s">
        <v>1169</v>
      </c>
    </row>
    <row r="266" s="14" customFormat="1">
      <c r="A266" s="14"/>
      <c r="B266" s="230"/>
      <c r="C266" s="231"/>
      <c r="D266" s="221" t="s">
        <v>149</v>
      </c>
      <c r="E266" s="232" t="s">
        <v>31</v>
      </c>
      <c r="F266" s="233" t="s">
        <v>1170</v>
      </c>
      <c r="G266" s="231"/>
      <c r="H266" s="234">
        <v>3</v>
      </c>
      <c r="I266" s="235"/>
      <c r="J266" s="231"/>
      <c r="K266" s="231"/>
      <c r="L266" s="236"/>
      <c r="M266" s="237"/>
      <c r="N266" s="238"/>
      <c r="O266" s="238"/>
      <c r="P266" s="238"/>
      <c r="Q266" s="238"/>
      <c r="R266" s="238"/>
      <c r="S266" s="238"/>
      <c r="T266" s="239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240" t="s">
        <v>149</v>
      </c>
      <c r="AU266" s="240" t="s">
        <v>86</v>
      </c>
      <c r="AV266" s="14" t="s">
        <v>86</v>
      </c>
      <c r="AW266" s="14" t="s">
        <v>37</v>
      </c>
      <c r="AX266" s="14" t="s">
        <v>84</v>
      </c>
      <c r="AY266" s="240" t="s">
        <v>140</v>
      </c>
    </row>
    <row r="267" s="2" customFormat="1" ht="33" customHeight="1">
      <c r="A267" s="40"/>
      <c r="B267" s="41"/>
      <c r="C267" s="206" t="s">
        <v>596</v>
      </c>
      <c r="D267" s="206" t="s">
        <v>142</v>
      </c>
      <c r="E267" s="207" t="s">
        <v>608</v>
      </c>
      <c r="F267" s="208" t="s">
        <v>609</v>
      </c>
      <c r="G267" s="209" t="s">
        <v>411</v>
      </c>
      <c r="H267" s="210">
        <v>3</v>
      </c>
      <c r="I267" s="211"/>
      <c r="J267" s="212">
        <f>ROUND(I267*H267,2)</f>
        <v>0</v>
      </c>
      <c r="K267" s="208" t="s">
        <v>146</v>
      </c>
      <c r="L267" s="46"/>
      <c r="M267" s="213" t="s">
        <v>31</v>
      </c>
      <c r="N267" s="214" t="s">
        <v>47</v>
      </c>
      <c r="O267" s="86"/>
      <c r="P267" s="215">
        <f>O267*H267</f>
        <v>0</v>
      </c>
      <c r="Q267" s="215">
        <v>0</v>
      </c>
      <c r="R267" s="215">
        <f>Q267*H267</f>
        <v>0</v>
      </c>
      <c r="S267" s="215">
        <v>0.22</v>
      </c>
      <c r="T267" s="216">
        <f>S267*H267</f>
        <v>0.66000000000000003</v>
      </c>
      <c r="U267" s="40"/>
      <c r="V267" s="40"/>
      <c r="W267" s="40"/>
      <c r="X267" s="40"/>
      <c r="Y267" s="40"/>
      <c r="Z267" s="40"/>
      <c r="AA267" s="40"/>
      <c r="AB267" s="40"/>
      <c r="AC267" s="40"/>
      <c r="AD267" s="40"/>
      <c r="AE267" s="40"/>
      <c r="AR267" s="217" t="s">
        <v>147</v>
      </c>
      <c r="AT267" s="217" t="s">
        <v>142</v>
      </c>
      <c r="AU267" s="217" t="s">
        <v>86</v>
      </c>
      <c r="AY267" s="19" t="s">
        <v>140</v>
      </c>
      <c r="BE267" s="218">
        <f>IF(N267="základní",J267,0)</f>
        <v>0</v>
      </c>
      <c r="BF267" s="218">
        <f>IF(N267="snížená",J267,0)</f>
        <v>0</v>
      </c>
      <c r="BG267" s="218">
        <f>IF(N267="zákl. přenesená",J267,0)</f>
        <v>0</v>
      </c>
      <c r="BH267" s="218">
        <f>IF(N267="sníž. přenesená",J267,0)</f>
        <v>0</v>
      </c>
      <c r="BI267" s="218">
        <f>IF(N267="nulová",J267,0)</f>
        <v>0</v>
      </c>
      <c r="BJ267" s="19" t="s">
        <v>84</v>
      </c>
      <c r="BK267" s="218">
        <f>ROUND(I267*H267,2)</f>
        <v>0</v>
      </c>
      <c r="BL267" s="19" t="s">
        <v>147</v>
      </c>
      <c r="BM267" s="217" t="s">
        <v>1171</v>
      </c>
    </row>
    <row r="268" s="14" customFormat="1">
      <c r="A268" s="14"/>
      <c r="B268" s="230"/>
      <c r="C268" s="231"/>
      <c r="D268" s="221" t="s">
        <v>149</v>
      </c>
      <c r="E268" s="232" t="s">
        <v>31</v>
      </c>
      <c r="F268" s="233" t="s">
        <v>1172</v>
      </c>
      <c r="G268" s="231"/>
      <c r="H268" s="234">
        <v>3</v>
      </c>
      <c r="I268" s="235"/>
      <c r="J268" s="231"/>
      <c r="K268" s="231"/>
      <c r="L268" s="236"/>
      <c r="M268" s="237"/>
      <c r="N268" s="238"/>
      <c r="O268" s="238"/>
      <c r="P268" s="238"/>
      <c r="Q268" s="238"/>
      <c r="R268" s="238"/>
      <c r="S268" s="238"/>
      <c r="T268" s="239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240" t="s">
        <v>149</v>
      </c>
      <c r="AU268" s="240" t="s">
        <v>86</v>
      </c>
      <c r="AV268" s="14" t="s">
        <v>86</v>
      </c>
      <c r="AW268" s="14" t="s">
        <v>37</v>
      </c>
      <c r="AX268" s="14" t="s">
        <v>84</v>
      </c>
      <c r="AY268" s="240" t="s">
        <v>140</v>
      </c>
    </row>
    <row r="269" s="2" customFormat="1">
      <c r="A269" s="40"/>
      <c r="B269" s="41"/>
      <c r="C269" s="206" t="s">
        <v>601</v>
      </c>
      <c r="D269" s="206" t="s">
        <v>142</v>
      </c>
      <c r="E269" s="207" t="s">
        <v>614</v>
      </c>
      <c r="F269" s="208" t="s">
        <v>615</v>
      </c>
      <c r="G269" s="209" t="s">
        <v>564</v>
      </c>
      <c r="H269" s="210">
        <v>3</v>
      </c>
      <c r="I269" s="211"/>
      <c r="J269" s="212">
        <f>ROUND(I269*H269,2)</f>
        <v>0</v>
      </c>
      <c r="K269" s="208" t="s">
        <v>146</v>
      </c>
      <c r="L269" s="46"/>
      <c r="M269" s="213" t="s">
        <v>31</v>
      </c>
      <c r="N269" s="214" t="s">
        <v>47</v>
      </c>
      <c r="O269" s="86"/>
      <c r="P269" s="215">
        <f>O269*H269</f>
        <v>0</v>
      </c>
      <c r="Q269" s="215">
        <v>0.00017000000000000001</v>
      </c>
      <c r="R269" s="215">
        <f>Q269*H269</f>
        <v>0.00051000000000000004</v>
      </c>
      <c r="S269" s="215">
        <v>0</v>
      </c>
      <c r="T269" s="216">
        <f>S269*H269</f>
        <v>0</v>
      </c>
      <c r="U269" s="40"/>
      <c r="V269" s="40"/>
      <c r="W269" s="40"/>
      <c r="X269" s="40"/>
      <c r="Y269" s="40"/>
      <c r="Z269" s="40"/>
      <c r="AA269" s="40"/>
      <c r="AB269" s="40"/>
      <c r="AC269" s="40"/>
      <c r="AD269" s="40"/>
      <c r="AE269" s="40"/>
      <c r="AR269" s="217" t="s">
        <v>147</v>
      </c>
      <c r="AT269" s="217" t="s">
        <v>142</v>
      </c>
      <c r="AU269" s="217" t="s">
        <v>86</v>
      </c>
      <c r="AY269" s="19" t="s">
        <v>140</v>
      </c>
      <c r="BE269" s="218">
        <f>IF(N269="základní",J269,0)</f>
        <v>0</v>
      </c>
      <c r="BF269" s="218">
        <f>IF(N269="snížená",J269,0)</f>
        <v>0</v>
      </c>
      <c r="BG269" s="218">
        <f>IF(N269="zákl. přenesená",J269,0)</f>
        <v>0</v>
      </c>
      <c r="BH269" s="218">
        <f>IF(N269="sníž. přenesená",J269,0)</f>
        <v>0</v>
      </c>
      <c r="BI269" s="218">
        <f>IF(N269="nulová",J269,0)</f>
        <v>0</v>
      </c>
      <c r="BJ269" s="19" t="s">
        <v>84</v>
      </c>
      <c r="BK269" s="218">
        <f>ROUND(I269*H269,2)</f>
        <v>0</v>
      </c>
      <c r="BL269" s="19" t="s">
        <v>147</v>
      </c>
      <c r="BM269" s="217" t="s">
        <v>1173</v>
      </c>
    </row>
    <row r="270" s="14" customFormat="1">
      <c r="A270" s="14"/>
      <c r="B270" s="230"/>
      <c r="C270" s="231"/>
      <c r="D270" s="221" t="s">
        <v>149</v>
      </c>
      <c r="E270" s="232" t="s">
        <v>31</v>
      </c>
      <c r="F270" s="233" t="s">
        <v>1170</v>
      </c>
      <c r="G270" s="231"/>
      <c r="H270" s="234">
        <v>3</v>
      </c>
      <c r="I270" s="235"/>
      <c r="J270" s="231"/>
      <c r="K270" s="231"/>
      <c r="L270" s="236"/>
      <c r="M270" s="237"/>
      <c r="N270" s="238"/>
      <c r="O270" s="238"/>
      <c r="P270" s="238"/>
      <c r="Q270" s="238"/>
      <c r="R270" s="238"/>
      <c r="S270" s="238"/>
      <c r="T270" s="239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T270" s="240" t="s">
        <v>149</v>
      </c>
      <c r="AU270" s="240" t="s">
        <v>86</v>
      </c>
      <c r="AV270" s="14" t="s">
        <v>86</v>
      </c>
      <c r="AW270" s="14" t="s">
        <v>37</v>
      </c>
      <c r="AX270" s="14" t="s">
        <v>84</v>
      </c>
      <c r="AY270" s="240" t="s">
        <v>140</v>
      </c>
    </row>
    <row r="271" s="2" customFormat="1" ht="16.5" customHeight="1">
      <c r="A271" s="40"/>
      <c r="B271" s="41"/>
      <c r="C271" s="206" t="s">
        <v>607</v>
      </c>
      <c r="D271" s="206" t="s">
        <v>142</v>
      </c>
      <c r="E271" s="207" t="s">
        <v>644</v>
      </c>
      <c r="F271" s="208" t="s">
        <v>645</v>
      </c>
      <c r="G271" s="209" t="s">
        <v>411</v>
      </c>
      <c r="H271" s="210">
        <v>1092.96</v>
      </c>
      <c r="I271" s="211"/>
      <c r="J271" s="212">
        <f>ROUND(I271*H271,2)</f>
        <v>0</v>
      </c>
      <c r="K271" s="208" t="s">
        <v>646</v>
      </c>
      <c r="L271" s="46"/>
      <c r="M271" s="213" t="s">
        <v>31</v>
      </c>
      <c r="N271" s="214" t="s">
        <v>47</v>
      </c>
      <c r="O271" s="86"/>
      <c r="P271" s="215">
        <f>O271*H271</f>
        <v>0</v>
      </c>
      <c r="Q271" s="215">
        <v>0.00036000000000000002</v>
      </c>
      <c r="R271" s="215">
        <f>Q271*H271</f>
        <v>0.39346560000000003</v>
      </c>
      <c r="S271" s="215">
        <v>0</v>
      </c>
      <c r="T271" s="216">
        <f>S271*H271</f>
        <v>0</v>
      </c>
      <c r="U271" s="40"/>
      <c r="V271" s="40"/>
      <c r="W271" s="40"/>
      <c r="X271" s="40"/>
      <c r="Y271" s="40"/>
      <c r="Z271" s="40"/>
      <c r="AA271" s="40"/>
      <c r="AB271" s="40"/>
      <c r="AC271" s="40"/>
      <c r="AD271" s="40"/>
      <c r="AE271" s="40"/>
      <c r="AR271" s="217" t="s">
        <v>147</v>
      </c>
      <c r="AT271" s="217" t="s">
        <v>142</v>
      </c>
      <c r="AU271" s="217" t="s">
        <v>86</v>
      </c>
      <c r="AY271" s="19" t="s">
        <v>140</v>
      </c>
      <c r="BE271" s="218">
        <f>IF(N271="základní",J271,0)</f>
        <v>0</v>
      </c>
      <c r="BF271" s="218">
        <f>IF(N271="snížená",J271,0)</f>
        <v>0</v>
      </c>
      <c r="BG271" s="218">
        <f>IF(N271="zákl. přenesená",J271,0)</f>
        <v>0</v>
      </c>
      <c r="BH271" s="218">
        <f>IF(N271="sníž. přenesená",J271,0)</f>
        <v>0</v>
      </c>
      <c r="BI271" s="218">
        <f>IF(N271="nulová",J271,0)</f>
        <v>0</v>
      </c>
      <c r="BJ271" s="19" t="s">
        <v>84</v>
      </c>
      <c r="BK271" s="218">
        <f>ROUND(I271*H271,2)</f>
        <v>0</v>
      </c>
      <c r="BL271" s="19" t="s">
        <v>147</v>
      </c>
      <c r="BM271" s="217" t="s">
        <v>1174</v>
      </c>
    </row>
    <row r="272" s="13" customFormat="1">
      <c r="A272" s="13"/>
      <c r="B272" s="219"/>
      <c r="C272" s="220"/>
      <c r="D272" s="221" t="s">
        <v>149</v>
      </c>
      <c r="E272" s="222" t="s">
        <v>31</v>
      </c>
      <c r="F272" s="223" t="s">
        <v>1070</v>
      </c>
      <c r="G272" s="220"/>
      <c r="H272" s="222" t="s">
        <v>31</v>
      </c>
      <c r="I272" s="224"/>
      <c r="J272" s="220"/>
      <c r="K272" s="220"/>
      <c r="L272" s="225"/>
      <c r="M272" s="226"/>
      <c r="N272" s="227"/>
      <c r="O272" s="227"/>
      <c r="P272" s="227"/>
      <c r="Q272" s="227"/>
      <c r="R272" s="227"/>
      <c r="S272" s="227"/>
      <c r="T272" s="228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29" t="s">
        <v>149</v>
      </c>
      <c r="AU272" s="229" t="s">
        <v>86</v>
      </c>
      <c r="AV272" s="13" t="s">
        <v>84</v>
      </c>
      <c r="AW272" s="13" t="s">
        <v>37</v>
      </c>
      <c r="AX272" s="13" t="s">
        <v>76</v>
      </c>
      <c r="AY272" s="229" t="s">
        <v>140</v>
      </c>
    </row>
    <row r="273" s="14" customFormat="1">
      <c r="A273" s="14"/>
      <c r="B273" s="230"/>
      <c r="C273" s="231"/>
      <c r="D273" s="221" t="s">
        <v>149</v>
      </c>
      <c r="E273" s="232" t="s">
        <v>31</v>
      </c>
      <c r="F273" s="233" t="s">
        <v>1175</v>
      </c>
      <c r="G273" s="231"/>
      <c r="H273" s="234">
        <v>319.44</v>
      </c>
      <c r="I273" s="235"/>
      <c r="J273" s="231"/>
      <c r="K273" s="231"/>
      <c r="L273" s="236"/>
      <c r="M273" s="237"/>
      <c r="N273" s="238"/>
      <c r="O273" s="238"/>
      <c r="P273" s="238"/>
      <c r="Q273" s="238"/>
      <c r="R273" s="238"/>
      <c r="S273" s="238"/>
      <c r="T273" s="239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240" t="s">
        <v>149</v>
      </c>
      <c r="AU273" s="240" t="s">
        <v>86</v>
      </c>
      <c r="AV273" s="14" t="s">
        <v>86</v>
      </c>
      <c r="AW273" s="14" t="s">
        <v>37</v>
      </c>
      <c r="AX273" s="14" t="s">
        <v>76</v>
      </c>
      <c r="AY273" s="240" t="s">
        <v>140</v>
      </c>
    </row>
    <row r="274" s="14" customFormat="1">
      <c r="A274" s="14"/>
      <c r="B274" s="230"/>
      <c r="C274" s="231"/>
      <c r="D274" s="221" t="s">
        <v>149</v>
      </c>
      <c r="E274" s="232" t="s">
        <v>31</v>
      </c>
      <c r="F274" s="233" t="s">
        <v>1176</v>
      </c>
      <c r="G274" s="231"/>
      <c r="H274" s="234">
        <v>630.96000000000004</v>
      </c>
      <c r="I274" s="235"/>
      <c r="J274" s="231"/>
      <c r="K274" s="231"/>
      <c r="L274" s="236"/>
      <c r="M274" s="237"/>
      <c r="N274" s="238"/>
      <c r="O274" s="238"/>
      <c r="P274" s="238"/>
      <c r="Q274" s="238"/>
      <c r="R274" s="238"/>
      <c r="S274" s="238"/>
      <c r="T274" s="239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T274" s="240" t="s">
        <v>149</v>
      </c>
      <c r="AU274" s="240" t="s">
        <v>86</v>
      </c>
      <c r="AV274" s="14" t="s">
        <v>86</v>
      </c>
      <c r="AW274" s="14" t="s">
        <v>37</v>
      </c>
      <c r="AX274" s="14" t="s">
        <v>76</v>
      </c>
      <c r="AY274" s="240" t="s">
        <v>140</v>
      </c>
    </row>
    <row r="275" s="15" customFormat="1">
      <c r="A275" s="15"/>
      <c r="B275" s="241"/>
      <c r="C275" s="242"/>
      <c r="D275" s="221" t="s">
        <v>149</v>
      </c>
      <c r="E275" s="243" t="s">
        <v>31</v>
      </c>
      <c r="F275" s="244" t="s">
        <v>204</v>
      </c>
      <c r="G275" s="242"/>
      <c r="H275" s="245">
        <v>950.40000000000009</v>
      </c>
      <c r="I275" s="246"/>
      <c r="J275" s="242"/>
      <c r="K275" s="242"/>
      <c r="L275" s="247"/>
      <c r="M275" s="248"/>
      <c r="N275" s="249"/>
      <c r="O275" s="249"/>
      <c r="P275" s="249"/>
      <c r="Q275" s="249"/>
      <c r="R275" s="249"/>
      <c r="S275" s="249"/>
      <c r="T275" s="250"/>
      <c r="U275" s="15"/>
      <c r="V275" s="15"/>
      <c r="W275" s="15"/>
      <c r="X275" s="15"/>
      <c r="Y275" s="15"/>
      <c r="Z275" s="15"/>
      <c r="AA275" s="15"/>
      <c r="AB275" s="15"/>
      <c r="AC275" s="15"/>
      <c r="AD275" s="15"/>
      <c r="AE275" s="15"/>
      <c r="AT275" s="251" t="s">
        <v>149</v>
      </c>
      <c r="AU275" s="251" t="s">
        <v>86</v>
      </c>
      <c r="AV275" s="15" t="s">
        <v>147</v>
      </c>
      <c r="AW275" s="15" t="s">
        <v>37</v>
      </c>
      <c r="AX275" s="15" t="s">
        <v>84</v>
      </c>
      <c r="AY275" s="251" t="s">
        <v>140</v>
      </c>
    </row>
    <row r="276" s="14" customFormat="1">
      <c r="A276" s="14"/>
      <c r="B276" s="230"/>
      <c r="C276" s="231"/>
      <c r="D276" s="221" t="s">
        <v>149</v>
      </c>
      <c r="E276" s="231"/>
      <c r="F276" s="233" t="s">
        <v>1177</v>
      </c>
      <c r="G276" s="231"/>
      <c r="H276" s="234">
        <v>1092.96</v>
      </c>
      <c r="I276" s="235"/>
      <c r="J276" s="231"/>
      <c r="K276" s="231"/>
      <c r="L276" s="236"/>
      <c r="M276" s="237"/>
      <c r="N276" s="238"/>
      <c r="O276" s="238"/>
      <c r="P276" s="238"/>
      <c r="Q276" s="238"/>
      <c r="R276" s="238"/>
      <c r="S276" s="238"/>
      <c r="T276" s="239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T276" s="240" t="s">
        <v>149</v>
      </c>
      <c r="AU276" s="240" t="s">
        <v>86</v>
      </c>
      <c r="AV276" s="14" t="s">
        <v>86</v>
      </c>
      <c r="AW276" s="14" t="s">
        <v>4</v>
      </c>
      <c r="AX276" s="14" t="s">
        <v>84</v>
      </c>
      <c r="AY276" s="240" t="s">
        <v>140</v>
      </c>
    </row>
    <row r="277" s="2" customFormat="1" ht="16.5" customHeight="1">
      <c r="A277" s="40"/>
      <c r="B277" s="41"/>
      <c r="C277" s="206" t="s">
        <v>613</v>
      </c>
      <c r="D277" s="206" t="s">
        <v>142</v>
      </c>
      <c r="E277" s="207" t="s">
        <v>993</v>
      </c>
      <c r="F277" s="208" t="s">
        <v>994</v>
      </c>
      <c r="G277" s="209" t="s">
        <v>411</v>
      </c>
      <c r="H277" s="210">
        <v>5676</v>
      </c>
      <c r="I277" s="211"/>
      <c r="J277" s="212">
        <f>ROUND(I277*H277,2)</f>
        <v>0</v>
      </c>
      <c r="K277" s="208" t="s">
        <v>146</v>
      </c>
      <c r="L277" s="46"/>
      <c r="M277" s="213" t="s">
        <v>31</v>
      </c>
      <c r="N277" s="214" t="s">
        <v>47</v>
      </c>
      <c r="O277" s="86"/>
      <c r="P277" s="215">
        <f>O277*H277</f>
        <v>0</v>
      </c>
      <c r="Q277" s="215">
        <v>0.00046999999999999999</v>
      </c>
      <c r="R277" s="215">
        <f>Q277*H277</f>
        <v>2.6677200000000001</v>
      </c>
      <c r="S277" s="215">
        <v>0</v>
      </c>
      <c r="T277" s="216">
        <f>S277*H277</f>
        <v>0</v>
      </c>
      <c r="U277" s="40"/>
      <c r="V277" s="40"/>
      <c r="W277" s="40"/>
      <c r="X277" s="40"/>
      <c r="Y277" s="40"/>
      <c r="Z277" s="40"/>
      <c r="AA277" s="40"/>
      <c r="AB277" s="40"/>
      <c r="AC277" s="40"/>
      <c r="AD277" s="40"/>
      <c r="AE277" s="40"/>
      <c r="AR277" s="217" t="s">
        <v>147</v>
      </c>
      <c r="AT277" s="217" t="s">
        <v>142</v>
      </c>
      <c r="AU277" s="217" t="s">
        <v>86</v>
      </c>
      <c r="AY277" s="19" t="s">
        <v>140</v>
      </c>
      <c r="BE277" s="218">
        <f>IF(N277="základní",J277,0)</f>
        <v>0</v>
      </c>
      <c r="BF277" s="218">
        <f>IF(N277="snížená",J277,0)</f>
        <v>0</v>
      </c>
      <c r="BG277" s="218">
        <f>IF(N277="zákl. přenesená",J277,0)</f>
        <v>0</v>
      </c>
      <c r="BH277" s="218">
        <f>IF(N277="sníž. přenesená",J277,0)</f>
        <v>0</v>
      </c>
      <c r="BI277" s="218">
        <f>IF(N277="nulová",J277,0)</f>
        <v>0</v>
      </c>
      <c r="BJ277" s="19" t="s">
        <v>84</v>
      </c>
      <c r="BK277" s="218">
        <f>ROUND(I277*H277,2)</f>
        <v>0</v>
      </c>
      <c r="BL277" s="19" t="s">
        <v>147</v>
      </c>
      <c r="BM277" s="217" t="s">
        <v>1178</v>
      </c>
    </row>
    <row r="278" s="13" customFormat="1">
      <c r="A278" s="13"/>
      <c r="B278" s="219"/>
      <c r="C278" s="220"/>
      <c r="D278" s="221" t="s">
        <v>149</v>
      </c>
      <c r="E278" s="222" t="s">
        <v>31</v>
      </c>
      <c r="F278" s="223" t="s">
        <v>1179</v>
      </c>
      <c r="G278" s="220"/>
      <c r="H278" s="222" t="s">
        <v>31</v>
      </c>
      <c r="I278" s="224"/>
      <c r="J278" s="220"/>
      <c r="K278" s="220"/>
      <c r="L278" s="225"/>
      <c r="M278" s="226"/>
      <c r="N278" s="227"/>
      <c r="O278" s="227"/>
      <c r="P278" s="227"/>
      <c r="Q278" s="227"/>
      <c r="R278" s="227"/>
      <c r="S278" s="227"/>
      <c r="T278" s="228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29" t="s">
        <v>149</v>
      </c>
      <c r="AU278" s="229" t="s">
        <v>86</v>
      </c>
      <c r="AV278" s="13" t="s">
        <v>84</v>
      </c>
      <c r="AW278" s="13" t="s">
        <v>37</v>
      </c>
      <c r="AX278" s="13" t="s">
        <v>76</v>
      </c>
      <c r="AY278" s="229" t="s">
        <v>140</v>
      </c>
    </row>
    <row r="279" s="14" customFormat="1">
      <c r="A279" s="14"/>
      <c r="B279" s="230"/>
      <c r="C279" s="231"/>
      <c r="D279" s="221" t="s">
        <v>149</v>
      </c>
      <c r="E279" s="232" t="s">
        <v>31</v>
      </c>
      <c r="F279" s="233" t="s">
        <v>1180</v>
      </c>
      <c r="G279" s="231"/>
      <c r="H279" s="234">
        <v>5676</v>
      </c>
      <c r="I279" s="235"/>
      <c r="J279" s="231"/>
      <c r="K279" s="231"/>
      <c r="L279" s="236"/>
      <c r="M279" s="237"/>
      <c r="N279" s="238"/>
      <c r="O279" s="238"/>
      <c r="P279" s="238"/>
      <c r="Q279" s="238"/>
      <c r="R279" s="238"/>
      <c r="S279" s="238"/>
      <c r="T279" s="239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T279" s="240" t="s">
        <v>149</v>
      </c>
      <c r="AU279" s="240" t="s">
        <v>86</v>
      </c>
      <c r="AV279" s="14" t="s">
        <v>86</v>
      </c>
      <c r="AW279" s="14" t="s">
        <v>37</v>
      </c>
      <c r="AX279" s="14" t="s">
        <v>84</v>
      </c>
      <c r="AY279" s="240" t="s">
        <v>140</v>
      </c>
    </row>
    <row r="280" s="12" customFormat="1" ht="22.8" customHeight="1">
      <c r="A280" s="12"/>
      <c r="B280" s="190"/>
      <c r="C280" s="191"/>
      <c r="D280" s="192" t="s">
        <v>75</v>
      </c>
      <c r="E280" s="204" t="s">
        <v>653</v>
      </c>
      <c r="F280" s="204" t="s">
        <v>654</v>
      </c>
      <c r="G280" s="191"/>
      <c r="H280" s="191"/>
      <c r="I280" s="194"/>
      <c r="J280" s="205">
        <f>BK280</f>
        <v>0</v>
      </c>
      <c r="K280" s="191"/>
      <c r="L280" s="196"/>
      <c r="M280" s="197"/>
      <c r="N280" s="198"/>
      <c r="O280" s="198"/>
      <c r="P280" s="199">
        <f>SUM(P281:P285)</f>
        <v>0</v>
      </c>
      <c r="Q280" s="198"/>
      <c r="R280" s="199">
        <f>SUM(R281:R285)</f>
        <v>0</v>
      </c>
      <c r="S280" s="198"/>
      <c r="T280" s="200">
        <f>SUM(T281:T285)</f>
        <v>0</v>
      </c>
      <c r="U280" s="12"/>
      <c r="V280" s="12"/>
      <c r="W280" s="12"/>
      <c r="X280" s="12"/>
      <c r="Y280" s="12"/>
      <c r="Z280" s="12"/>
      <c r="AA280" s="12"/>
      <c r="AB280" s="12"/>
      <c r="AC280" s="12"/>
      <c r="AD280" s="12"/>
      <c r="AE280" s="12"/>
      <c r="AR280" s="201" t="s">
        <v>84</v>
      </c>
      <c r="AT280" s="202" t="s">
        <v>75</v>
      </c>
      <c r="AU280" s="202" t="s">
        <v>84</v>
      </c>
      <c r="AY280" s="201" t="s">
        <v>140</v>
      </c>
      <c r="BK280" s="203">
        <f>SUM(BK281:BK285)</f>
        <v>0</v>
      </c>
    </row>
    <row r="281" s="2" customFormat="1">
      <c r="A281" s="40"/>
      <c r="B281" s="41"/>
      <c r="C281" s="206" t="s">
        <v>617</v>
      </c>
      <c r="D281" s="206" t="s">
        <v>142</v>
      </c>
      <c r="E281" s="207" t="s">
        <v>656</v>
      </c>
      <c r="F281" s="208" t="s">
        <v>657</v>
      </c>
      <c r="G281" s="209" t="s">
        <v>334</v>
      </c>
      <c r="H281" s="210">
        <v>0.66000000000000003</v>
      </c>
      <c r="I281" s="211"/>
      <c r="J281" s="212">
        <f>ROUND(I281*H281,2)</f>
        <v>0</v>
      </c>
      <c r="K281" s="208" t="s">
        <v>146</v>
      </c>
      <c r="L281" s="46"/>
      <c r="M281" s="213" t="s">
        <v>31</v>
      </c>
      <c r="N281" s="214" t="s">
        <v>47</v>
      </c>
      <c r="O281" s="86"/>
      <c r="P281" s="215">
        <f>O281*H281</f>
        <v>0</v>
      </c>
      <c r="Q281" s="215">
        <v>0</v>
      </c>
      <c r="R281" s="215">
        <f>Q281*H281</f>
        <v>0</v>
      </c>
      <c r="S281" s="215">
        <v>0</v>
      </c>
      <c r="T281" s="216">
        <f>S281*H281</f>
        <v>0</v>
      </c>
      <c r="U281" s="40"/>
      <c r="V281" s="40"/>
      <c r="W281" s="40"/>
      <c r="X281" s="40"/>
      <c r="Y281" s="40"/>
      <c r="Z281" s="40"/>
      <c r="AA281" s="40"/>
      <c r="AB281" s="40"/>
      <c r="AC281" s="40"/>
      <c r="AD281" s="40"/>
      <c r="AE281" s="40"/>
      <c r="AR281" s="217" t="s">
        <v>147</v>
      </c>
      <c r="AT281" s="217" t="s">
        <v>142</v>
      </c>
      <c r="AU281" s="217" t="s">
        <v>86</v>
      </c>
      <c r="AY281" s="19" t="s">
        <v>140</v>
      </c>
      <c r="BE281" s="218">
        <f>IF(N281="základní",J281,0)</f>
        <v>0</v>
      </c>
      <c r="BF281" s="218">
        <f>IF(N281="snížená",J281,0)</f>
        <v>0</v>
      </c>
      <c r="BG281" s="218">
        <f>IF(N281="zákl. přenesená",J281,0)</f>
        <v>0</v>
      </c>
      <c r="BH281" s="218">
        <f>IF(N281="sníž. přenesená",J281,0)</f>
        <v>0</v>
      </c>
      <c r="BI281" s="218">
        <f>IF(N281="nulová",J281,0)</f>
        <v>0</v>
      </c>
      <c r="BJ281" s="19" t="s">
        <v>84</v>
      </c>
      <c r="BK281" s="218">
        <f>ROUND(I281*H281,2)</f>
        <v>0</v>
      </c>
      <c r="BL281" s="19" t="s">
        <v>147</v>
      </c>
      <c r="BM281" s="217" t="s">
        <v>1181</v>
      </c>
    </row>
    <row r="282" s="14" customFormat="1">
      <c r="A282" s="14"/>
      <c r="B282" s="230"/>
      <c r="C282" s="231"/>
      <c r="D282" s="221" t="s">
        <v>149</v>
      </c>
      <c r="E282" s="232" t="s">
        <v>31</v>
      </c>
      <c r="F282" s="233" t="s">
        <v>1182</v>
      </c>
      <c r="G282" s="231"/>
      <c r="H282" s="234">
        <v>0.66000000000000003</v>
      </c>
      <c r="I282" s="235"/>
      <c r="J282" s="231"/>
      <c r="K282" s="231"/>
      <c r="L282" s="236"/>
      <c r="M282" s="237"/>
      <c r="N282" s="238"/>
      <c r="O282" s="238"/>
      <c r="P282" s="238"/>
      <c r="Q282" s="238"/>
      <c r="R282" s="238"/>
      <c r="S282" s="238"/>
      <c r="T282" s="239"/>
      <c r="U282" s="14"/>
      <c r="V282" s="14"/>
      <c r="W282" s="14"/>
      <c r="X282" s="14"/>
      <c r="Y282" s="14"/>
      <c r="Z282" s="14"/>
      <c r="AA282" s="14"/>
      <c r="AB282" s="14"/>
      <c r="AC282" s="14"/>
      <c r="AD282" s="14"/>
      <c r="AE282" s="14"/>
      <c r="AT282" s="240" t="s">
        <v>149</v>
      </c>
      <c r="AU282" s="240" t="s">
        <v>86</v>
      </c>
      <c r="AV282" s="14" t="s">
        <v>86</v>
      </c>
      <c r="AW282" s="14" t="s">
        <v>37</v>
      </c>
      <c r="AX282" s="14" t="s">
        <v>84</v>
      </c>
      <c r="AY282" s="240" t="s">
        <v>140</v>
      </c>
    </row>
    <row r="283" s="2" customFormat="1">
      <c r="A283" s="40"/>
      <c r="B283" s="41"/>
      <c r="C283" s="206" t="s">
        <v>623</v>
      </c>
      <c r="D283" s="206" t="s">
        <v>142</v>
      </c>
      <c r="E283" s="207" t="s">
        <v>661</v>
      </c>
      <c r="F283" s="208" t="s">
        <v>662</v>
      </c>
      <c r="G283" s="209" t="s">
        <v>334</v>
      </c>
      <c r="H283" s="210">
        <v>9.2400000000000002</v>
      </c>
      <c r="I283" s="211"/>
      <c r="J283" s="212">
        <f>ROUND(I283*H283,2)</f>
        <v>0</v>
      </c>
      <c r="K283" s="208" t="s">
        <v>146</v>
      </c>
      <c r="L283" s="46"/>
      <c r="M283" s="213" t="s">
        <v>31</v>
      </c>
      <c r="N283" s="214" t="s">
        <v>47</v>
      </c>
      <c r="O283" s="86"/>
      <c r="P283" s="215">
        <f>O283*H283</f>
        <v>0</v>
      </c>
      <c r="Q283" s="215">
        <v>0</v>
      </c>
      <c r="R283" s="215">
        <f>Q283*H283</f>
        <v>0</v>
      </c>
      <c r="S283" s="215">
        <v>0</v>
      </c>
      <c r="T283" s="216">
        <f>S283*H283</f>
        <v>0</v>
      </c>
      <c r="U283" s="40"/>
      <c r="V283" s="40"/>
      <c r="W283" s="40"/>
      <c r="X283" s="40"/>
      <c r="Y283" s="40"/>
      <c r="Z283" s="40"/>
      <c r="AA283" s="40"/>
      <c r="AB283" s="40"/>
      <c r="AC283" s="40"/>
      <c r="AD283" s="40"/>
      <c r="AE283" s="40"/>
      <c r="AR283" s="217" t="s">
        <v>147</v>
      </c>
      <c r="AT283" s="217" t="s">
        <v>142</v>
      </c>
      <c r="AU283" s="217" t="s">
        <v>86</v>
      </c>
      <c r="AY283" s="19" t="s">
        <v>140</v>
      </c>
      <c r="BE283" s="218">
        <f>IF(N283="základní",J283,0)</f>
        <v>0</v>
      </c>
      <c r="BF283" s="218">
        <f>IF(N283="snížená",J283,0)</f>
        <v>0</v>
      </c>
      <c r="BG283" s="218">
        <f>IF(N283="zákl. přenesená",J283,0)</f>
        <v>0</v>
      </c>
      <c r="BH283" s="218">
        <f>IF(N283="sníž. přenesená",J283,0)</f>
        <v>0</v>
      </c>
      <c r="BI283" s="218">
        <f>IF(N283="nulová",J283,0)</f>
        <v>0</v>
      </c>
      <c r="BJ283" s="19" t="s">
        <v>84</v>
      </c>
      <c r="BK283" s="218">
        <f>ROUND(I283*H283,2)</f>
        <v>0</v>
      </c>
      <c r="BL283" s="19" t="s">
        <v>147</v>
      </c>
      <c r="BM283" s="217" t="s">
        <v>1183</v>
      </c>
    </row>
    <row r="284" s="14" customFormat="1">
      <c r="A284" s="14"/>
      <c r="B284" s="230"/>
      <c r="C284" s="231"/>
      <c r="D284" s="221" t="s">
        <v>149</v>
      </c>
      <c r="E284" s="232" t="s">
        <v>31</v>
      </c>
      <c r="F284" s="233" t="s">
        <v>1184</v>
      </c>
      <c r="G284" s="231"/>
      <c r="H284" s="234">
        <v>9.2400000000000002</v>
      </c>
      <c r="I284" s="235"/>
      <c r="J284" s="231"/>
      <c r="K284" s="231"/>
      <c r="L284" s="236"/>
      <c r="M284" s="237"/>
      <c r="N284" s="238"/>
      <c r="O284" s="238"/>
      <c r="P284" s="238"/>
      <c r="Q284" s="238"/>
      <c r="R284" s="238"/>
      <c r="S284" s="238"/>
      <c r="T284" s="239"/>
      <c r="U284" s="14"/>
      <c r="V284" s="14"/>
      <c r="W284" s="14"/>
      <c r="X284" s="14"/>
      <c r="Y284" s="14"/>
      <c r="Z284" s="14"/>
      <c r="AA284" s="14"/>
      <c r="AB284" s="14"/>
      <c r="AC284" s="14"/>
      <c r="AD284" s="14"/>
      <c r="AE284" s="14"/>
      <c r="AT284" s="240" t="s">
        <v>149</v>
      </c>
      <c r="AU284" s="240" t="s">
        <v>86</v>
      </c>
      <c r="AV284" s="14" t="s">
        <v>86</v>
      </c>
      <c r="AW284" s="14" t="s">
        <v>37</v>
      </c>
      <c r="AX284" s="14" t="s">
        <v>84</v>
      </c>
      <c r="AY284" s="240" t="s">
        <v>140</v>
      </c>
    </row>
    <row r="285" s="2" customFormat="1">
      <c r="A285" s="40"/>
      <c r="B285" s="41"/>
      <c r="C285" s="206" t="s">
        <v>627</v>
      </c>
      <c r="D285" s="206" t="s">
        <v>142</v>
      </c>
      <c r="E285" s="207" t="s">
        <v>666</v>
      </c>
      <c r="F285" s="208" t="s">
        <v>667</v>
      </c>
      <c r="G285" s="209" t="s">
        <v>334</v>
      </c>
      <c r="H285" s="210">
        <v>0.66000000000000003</v>
      </c>
      <c r="I285" s="211"/>
      <c r="J285" s="212">
        <f>ROUND(I285*H285,2)</f>
        <v>0</v>
      </c>
      <c r="K285" s="208" t="s">
        <v>146</v>
      </c>
      <c r="L285" s="46"/>
      <c r="M285" s="213" t="s">
        <v>31</v>
      </c>
      <c r="N285" s="214" t="s">
        <v>47</v>
      </c>
      <c r="O285" s="86"/>
      <c r="P285" s="215">
        <f>O285*H285</f>
        <v>0</v>
      </c>
      <c r="Q285" s="215">
        <v>0</v>
      </c>
      <c r="R285" s="215">
        <f>Q285*H285</f>
        <v>0</v>
      </c>
      <c r="S285" s="215">
        <v>0</v>
      </c>
      <c r="T285" s="216">
        <f>S285*H285</f>
        <v>0</v>
      </c>
      <c r="U285" s="40"/>
      <c r="V285" s="40"/>
      <c r="W285" s="40"/>
      <c r="X285" s="40"/>
      <c r="Y285" s="40"/>
      <c r="Z285" s="40"/>
      <c r="AA285" s="40"/>
      <c r="AB285" s="40"/>
      <c r="AC285" s="40"/>
      <c r="AD285" s="40"/>
      <c r="AE285" s="40"/>
      <c r="AR285" s="217" t="s">
        <v>147</v>
      </c>
      <c r="AT285" s="217" t="s">
        <v>142</v>
      </c>
      <c r="AU285" s="217" t="s">
        <v>86</v>
      </c>
      <c r="AY285" s="19" t="s">
        <v>140</v>
      </c>
      <c r="BE285" s="218">
        <f>IF(N285="základní",J285,0)</f>
        <v>0</v>
      </c>
      <c r="BF285" s="218">
        <f>IF(N285="snížená",J285,0)</f>
        <v>0</v>
      </c>
      <c r="BG285" s="218">
        <f>IF(N285="zákl. přenesená",J285,0)</f>
        <v>0</v>
      </c>
      <c r="BH285" s="218">
        <f>IF(N285="sníž. přenesená",J285,0)</f>
        <v>0</v>
      </c>
      <c r="BI285" s="218">
        <f>IF(N285="nulová",J285,0)</f>
        <v>0</v>
      </c>
      <c r="BJ285" s="19" t="s">
        <v>84</v>
      </c>
      <c r="BK285" s="218">
        <f>ROUND(I285*H285,2)</f>
        <v>0</v>
      </c>
      <c r="BL285" s="19" t="s">
        <v>147</v>
      </c>
      <c r="BM285" s="217" t="s">
        <v>1185</v>
      </c>
    </row>
    <row r="286" s="12" customFormat="1" ht="25.92" customHeight="1">
      <c r="A286" s="12"/>
      <c r="B286" s="190"/>
      <c r="C286" s="191"/>
      <c r="D286" s="192" t="s">
        <v>75</v>
      </c>
      <c r="E286" s="193" t="s">
        <v>331</v>
      </c>
      <c r="F286" s="193" t="s">
        <v>1004</v>
      </c>
      <c r="G286" s="191"/>
      <c r="H286" s="191"/>
      <c r="I286" s="194"/>
      <c r="J286" s="195">
        <f>BK286</f>
        <v>0</v>
      </c>
      <c r="K286" s="191"/>
      <c r="L286" s="196"/>
      <c r="M286" s="197"/>
      <c r="N286" s="198"/>
      <c r="O286" s="198"/>
      <c r="P286" s="199">
        <f>P287</f>
        <v>0</v>
      </c>
      <c r="Q286" s="198"/>
      <c r="R286" s="199">
        <f>R287</f>
        <v>0.00027999999999999998</v>
      </c>
      <c r="S286" s="198"/>
      <c r="T286" s="200">
        <f>T287</f>
        <v>0</v>
      </c>
      <c r="U286" s="12"/>
      <c r="V286" s="12"/>
      <c r="W286" s="12"/>
      <c r="X286" s="12"/>
      <c r="Y286" s="12"/>
      <c r="Z286" s="12"/>
      <c r="AA286" s="12"/>
      <c r="AB286" s="12"/>
      <c r="AC286" s="12"/>
      <c r="AD286" s="12"/>
      <c r="AE286" s="12"/>
      <c r="AR286" s="201" t="s">
        <v>263</v>
      </c>
      <c r="AT286" s="202" t="s">
        <v>75</v>
      </c>
      <c r="AU286" s="202" t="s">
        <v>76</v>
      </c>
      <c r="AY286" s="201" t="s">
        <v>140</v>
      </c>
      <c r="BK286" s="203">
        <f>BK287</f>
        <v>0</v>
      </c>
    </row>
    <row r="287" s="12" customFormat="1" ht="22.8" customHeight="1">
      <c r="A287" s="12"/>
      <c r="B287" s="190"/>
      <c r="C287" s="191"/>
      <c r="D287" s="192" t="s">
        <v>75</v>
      </c>
      <c r="E287" s="204" t="s">
        <v>1005</v>
      </c>
      <c r="F287" s="204" t="s">
        <v>1006</v>
      </c>
      <c r="G287" s="191"/>
      <c r="H287" s="191"/>
      <c r="I287" s="194"/>
      <c r="J287" s="205">
        <f>BK287</f>
        <v>0</v>
      </c>
      <c r="K287" s="191"/>
      <c r="L287" s="196"/>
      <c r="M287" s="197"/>
      <c r="N287" s="198"/>
      <c r="O287" s="198"/>
      <c r="P287" s="199">
        <f>SUM(P288:P291)</f>
        <v>0</v>
      </c>
      <c r="Q287" s="198"/>
      <c r="R287" s="199">
        <f>SUM(R288:R291)</f>
        <v>0.00027999999999999998</v>
      </c>
      <c r="S287" s="198"/>
      <c r="T287" s="200">
        <f>SUM(T288:T291)</f>
        <v>0</v>
      </c>
      <c r="U287" s="12"/>
      <c r="V287" s="12"/>
      <c r="W287" s="12"/>
      <c r="X287" s="12"/>
      <c r="Y287" s="12"/>
      <c r="Z287" s="12"/>
      <c r="AA287" s="12"/>
      <c r="AB287" s="12"/>
      <c r="AC287" s="12"/>
      <c r="AD287" s="12"/>
      <c r="AE287" s="12"/>
      <c r="AR287" s="201" t="s">
        <v>263</v>
      </c>
      <c r="AT287" s="202" t="s">
        <v>75</v>
      </c>
      <c r="AU287" s="202" t="s">
        <v>84</v>
      </c>
      <c r="AY287" s="201" t="s">
        <v>140</v>
      </c>
      <c r="BK287" s="203">
        <f>SUM(BK288:BK291)</f>
        <v>0</v>
      </c>
    </row>
    <row r="288" s="2" customFormat="1" ht="16.5" customHeight="1">
      <c r="A288" s="40"/>
      <c r="B288" s="41"/>
      <c r="C288" s="206" t="s">
        <v>633</v>
      </c>
      <c r="D288" s="206" t="s">
        <v>142</v>
      </c>
      <c r="E288" s="207" t="s">
        <v>1008</v>
      </c>
      <c r="F288" s="208" t="s">
        <v>1009</v>
      </c>
      <c r="G288" s="209" t="s">
        <v>564</v>
      </c>
      <c r="H288" s="210">
        <v>4</v>
      </c>
      <c r="I288" s="211"/>
      <c r="J288" s="212">
        <f>ROUND(I288*H288,2)</f>
        <v>0</v>
      </c>
      <c r="K288" s="208" t="s">
        <v>146</v>
      </c>
      <c r="L288" s="46"/>
      <c r="M288" s="213" t="s">
        <v>31</v>
      </c>
      <c r="N288" s="214" t="s">
        <v>47</v>
      </c>
      <c r="O288" s="86"/>
      <c r="P288" s="215">
        <f>O288*H288</f>
        <v>0</v>
      </c>
      <c r="Q288" s="215">
        <v>6.9999999999999994E-05</v>
      </c>
      <c r="R288" s="215">
        <f>Q288*H288</f>
        <v>0.00027999999999999998</v>
      </c>
      <c r="S288" s="215">
        <v>0</v>
      </c>
      <c r="T288" s="216">
        <f>S288*H288</f>
        <v>0</v>
      </c>
      <c r="U288" s="40"/>
      <c r="V288" s="40"/>
      <c r="W288" s="40"/>
      <c r="X288" s="40"/>
      <c r="Y288" s="40"/>
      <c r="Z288" s="40"/>
      <c r="AA288" s="40"/>
      <c r="AB288" s="40"/>
      <c r="AC288" s="40"/>
      <c r="AD288" s="40"/>
      <c r="AE288" s="40"/>
      <c r="AR288" s="217" t="s">
        <v>147</v>
      </c>
      <c r="AT288" s="217" t="s">
        <v>142</v>
      </c>
      <c r="AU288" s="217" t="s">
        <v>86</v>
      </c>
      <c r="AY288" s="19" t="s">
        <v>140</v>
      </c>
      <c r="BE288" s="218">
        <f>IF(N288="základní",J288,0)</f>
        <v>0</v>
      </c>
      <c r="BF288" s="218">
        <f>IF(N288="snížená",J288,0)</f>
        <v>0</v>
      </c>
      <c r="BG288" s="218">
        <f>IF(N288="zákl. přenesená",J288,0)</f>
        <v>0</v>
      </c>
      <c r="BH288" s="218">
        <f>IF(N288="sníž. přenesená",J288,0)</f>
        <v>0</v>
      </c>
      <c r="BI288" s="218">
        <f>IF(N288="nulová",J288,0)</f>
        <v>0</v>
      </c>
      <c r="BJ288" s="19" t="s">
        <v>84</v>
      </c>
      <c r="BK288" s="218">
        <f>ROUND(I288*H288,2)</f>
        <v>0</v>
      </c>
      <c r="BL288" s="19" t="s">
        <v>147</v>
      </c>
      <c r="BM288" s="217" t="s">
        <v>1186</v>
      </c>
    </row>
    <row r="289" s="2" customFormat="1" ht="16.5" customHeight="1">
      <c r="A289" s="40"/>
      <c r="B289" s="41"/>
      <c r="C289" s="206" t="s">
        <v>638</v>
      </c>
      <c r="D289" s="206" t="s">
        <v>142</v>
      </c>
      <c r="E289" s="207" t="s">
        <v>1013</v>
      </c>
      <c r="F289" s="208" t="s">
        <v>1014</v>
      </c>
      <c r="G289" s="209" t="s">
        <v>564</v>
      </c>
      <c r="H289" s="210">
        <v>3</v>
      </c>
      <c r="I289" s="211"/>
      <c r="J289" s="212">
        <f>ROUND(I289*H289,2)</f>
        <v>0</v>
      </c>
      <c r="K289" s="208" t="s">
        <v>1187</v>
      </c>
      <c r="L289" s="46"/>
      <c r="M289" s="213" t="s">
        <v>31</v>
      </c>
      <c r="N289" s="214" t="s">
        <v>47</v>
      </c>
      <c r="O289" s="86"/>
      <c r="P289" s="215">
        <f>O289*H289</f>
        <v>0</v>
      </c>
      <c r="Q289" s="215">
        <v>0</v>
      </c>
      <c r="R289" s="215">
        <f>Q289*H289</f>
        <v>0</v>
      </c>
      <c r="S289" s="215">
        <v>0</v>
      </c>
      <c r="T289" s="216">
        <f>S289*H289</f>
        <v>0</v>
      </c>
      <c r="U289" s="40"/>
      <c r="V289" s="40"/>
      <c r="W289" s="40"/>
      <c r="X289" s="40"/>
      <c r="Y289" s="40"/>
      <c r="Z289" s="40"/>
      <c r="AA289" s="40"/>
      <c r="AB289" s="40"/>
      <c r="AC289" s="40"/>
      <c r="AD289" s="40"/>
      <c r="AE289" s="40"/>
      <c r="AR289" s="217" t="s">
        <v>1016</v>
      </c>
      <c r="AT289" s="217" t="s">
        <v>142</v>
      </c>
      <c r="AU289" s="217" t="s">
        <v>86</v>
      </c>
      <c r="AY289" s="19" t="s">
        <v>140</v>
      </c>
      <c r="BE289" s="218">
        <f>IF(N289="základní",J289,0)</f>
        <v>0</v>
      </c>
      <c r="BF289" s="218">
        <f>IF(N289="snížená",J289,0)</f>
        <v>0</v>
      </c>
      <c r="BG289" s="218">
        <f>IF(N289="zákl. přenesená",J289,0)</f>
        <v>0</v>
      </c>
      <c r="BH289" s="218">
        <f>IF(N289="sníž. přenesená",J289,0)</f>
        <v>0</v>
      </c>
      <c r="BI289" s="218">
        <f>IF(N289="nulová",J289,0)</f>
        <v>0</v>
      </c>
      <c r="BJ289" s="19" t="s">
        <v>84</v>
      </c>
      <c r="BK289" s="218">
        <f>ROUND(I289*H289,2)</f>
        <v>0</v>
      </c>
      <c r="BL289" s="19" t="s">
        <v>1016</v>
      </c>
      <c r="BM289" s="217" t="s">
        <v>1188</v>
      </c>
    </row>
    <row r="290" s="13" customFormat="1">
      <c r="A290" s="13"/>
      <c r="B290" s="219"/>
      <c r="C290" s="220"/>
      <c r="D290" s="221" t="s">
        <v>149</v>
      </c>
      <c r="E290" s="222" t="s">
        <v>31</v>
      </c>
      <c r="F290" s="223" t="s">
        <v>772</v>
      </c>
      <c r="G290" s="220"/>
      <c r="H290" s="222" t="s">
        <v>31</v>
      </c>
      <c r="I290" s="224"/>
      <c r="J290" s="220"/>
      <c r="K290" s="220"/>
      <c r="L290" s="225"/>
      <c r="M290" s="226"/>
      <c r="N290" s="227"/>
      <c r="O290" s="227"/>
      <c r="P290" s="227"/>
      <c r="Q290" s="227"/>
      <c r="R290" s="227"/>
      <c r="S290" s="227"/>
      <c r="T290" s="228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29" t="s">
        <v>149</v>
      </c>
      <c r="AU290" s="229" t="s">
        <v>86</v>
      </c>
      <c r="AV290" s="13" t="s">
        <v>84</v>
      </c>
      <c r="AW290" s="13" t="s">
        <v>37</v>
      </c>
      <c r="AX290" s="13" t="s">
        <v>76</v>
      </c>
      <c r="AY290" s="229" t="s">
        <v>140</v>
      </c>
    </row>
    <row r="291" s="14" customFormat="1">
      <c r="A291" s="14"/>
      <c r="B291" s="230"/>
      <c r="C291" s="231"/>
      <c r="D291" s="221" t="s">
        <v>149</v>
      </c>
      <c r="E291" s="232" t="s">
        <v>31</v>
      </c>
      <c r="F291" s="233" t="s">
        <v>1189</v>
      </c>
      <c r="G291" s="231"/>
      <c r="H291" s="234">
        <v>3</v>
      </c>
      <c r="I291" s="235"/>
      <c r="J291" s="231"/>
      <c r="K291" s="231"/>
      <c r="L291" s="236"/>
      <c r="M291" s="281"/>
      <c r="N291" s="282"/>
      <c r="O291" s="282"/>
      <c r="P291" s="282"/>
      <c r="Q291" s="282"/>
      <c r="R291" s="282"/>
      <c r="S291" s="282"/>
      <c r="T291" s="283"/>
      <c r="U291" s="14"/>
      <c r="V291" s="14"/>
      <c r="W291" s="14"/>
      <c r="X291" s="14"/>
      <c r="Y291" s="14"/>
      <c r="Z291" s="14"/>
      <c r="AA291" s="14"/>
      <c r="AB291" s="14"/>
      <c r="AC291" s="14"/>
      <c r="AD291" s="14"/>
      <c r="AE291" s="14"/>
      <c r="AT291" s="240" t="s">
        <v>149</v>
      </c>
      <c r="AU291" s="240" t="s">
        <v>86</v>
      </c>
      <c r="AV291" s="14" t="s">
        <v>86</v>
      </c>
      <c r="AW291" s="14" t="s">
        <v>37</v>
      </c>
      <c r="AX291" s="14" t="s">
        <v>84</v>
      </c>
      <c r="AY291" s="240" t="s">
        <v>140</v>
      </c>
    </row>
    <row r="292" s="2" customFormat="1" ht="6.96" customHeight="1">
      <c r="A292" s="40"/>
      <c r="B292" s="61"/>
      <c r="C292" s="62"/>
      <c r="D292" s="62"/>
      <c r="E292" s="62"/>
      <c r="F292" s="62"/>
      <c r="G292" s="62"/>
      <c r="H292" s="62"/>
      <c r="I292" s="62"/>
      <c r="J292" s="62"/>
      <c r="K292" s="62"/>
      <c r="L292" s="46"/>
      <c r="M292" s="40"/>
      <c r="O292" s="40"/>
      <c r="P292" s="40"/>
      <c r="Q292" s="40"/>
      <c r="R292" s="40"/>
      <c r="S292" s="40"/>
      <c r="T292" s="40"/>
      <c r="U292" s="40"/>
      <c r="V292" s="40"/>
      <c r="W292" s="40"/>
      <c r="X292" s="40"/>
      <c r="Y292" s="40"/>
      <c r="Z292" s="40"/>
      <c r="AA292" s="40"/>
      <c r="AB292" s="40"/>
      <c r="AC292" s="40"/>
      <c r="AD292" s="40"/>
      <c r="AE292" s="40"/>
    </row>
  </sheetData>
  <sheetProtection sheet="1" autoFilter="0" formatColumns="0" formatRows="0" objects="1" scenarios="1" spinCount="100000" saltValue="E12Si06mCT/0AwGVZyqQdJFQBymPMILpDb38uOHrPORSmFVebXut98jaWJa49Wdn7PWlP0PGxYrIyDH6KTBbJA==" hashValue="J6OOA6qYE18/Yln1ownzkiyNyIPEcmZH17sAZoYP6BDfLtxZa4Bv9dMUNx+0YxLWnsWHGP5+4JXSLVOZFepbFw==" algorithmName="SHA-512" password="CC35"/>
  <autoFilter ref="C88:K291"/>
  <mergeCells count="9">
    <mergeCell ref="E7:H7"/>
    <mergeCell ref="E9:H9"/>
    <mergeCell ref="E18:H18"/>
    <mergeCell ref="E27:H27"/>
    <mergeCell ref="E48:H48"/>
    <mergeCell ref="E50:H50"/>
    <mergeCell ref="E79:H79"/>
    <mergeCell ref="E81:H81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95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86</v>
      </c>
    </row>
    <row r="4" s="1" customFormat="1" ht="24.96" customHeight="1">
      <c r="B4" s="22"/>
      <c r="D4" s="132" t="s">
        <v>111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>Realizace společných zařízení, k.ú. Klášterec nad Orlicí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112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1190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31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22</v>
      </c>
      <c r="E12" s="40"/>
      <c r="F12" s="138" t="s">
        <v>23</v>
      </c>
      <c r="G12" s="40"/>
      <c r="H12" s="40"/>
      <c r="I12" s="134" t="s">
        <v>24</v>
      </c>
      <c r="J12" s="139" t="str">
        <f>'Rekapitulace stavby'!AN8</f>
        <v>25. 12. 2020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26</v>
      </c>
      <c r="E14" s="40"/>
      <c r="F14" s="40"/>
      <c r="G14" s="40"/>
      <c r="H14" s="40"/>
      <c r="I14" s="134" t="s">
        <v>27</v>
      </c>
      <c r="J14" s="138" t="s">
        <v>28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29</v>
      </c>
      <c r="F15" s="40"/>
      <c r="G15" s="40"/>
      <c r="H15" s="40"/>
      <c r="I15" s="134" t="s">
        <v>30</v>
      </c>
      <c r="J15" s="138" t="s">
        <v>31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32</v>
      </c>
      <c r="E17" s="40"/>
      <c r="F17" s="40"/>
      <c r="G17" s="40"/>
      <c r="H17" s="40"/>
      <c r="I17" s="134" t="s">
        <v>27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30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34</v>
      </c>
      <c r="E20" s="40"/>
      <c r="F20" s="40"/>
      <c r="G20" s="40"/>
      <c r="H20" s="40"/>
      <c r="I20" s="134" t="s">
        <v>27</v>
      </c>
      <c r="J20" s="138" t="s">
        <v>35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36</v>
      </c>
      <c r="F21" s="40"/>
      <c r="G21" s="40"/>
      <c r="H21" s="40"/>
      <c r="I21" s="134" t="s">
        <v>30</v>
      </c>
      <c r="J21" s="138" t="s">
        <v>31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38</v>
      </c>
      <c r="E23" s="40"/>
      <c r="F23" s="40"/>
      <c r="G23" s="40"/>
      <c r="H23" s="40"/>
      <c r="I23" s="134" t="s">
        <v>27</v>
      </c>
      <c r="J23" s="138" t="s">
        <v>31</v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">
        <v>39</v>
      </c>
      <c r="F24" s="40"/>
      <c r="G24" s="40"/>
      <c r="H24" s="40"/>
      <c r="I24" s="134" t="s">
        <v>30</v>
      </c>
      <c r="J24" s="138" t="s">
        <v>31</v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40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31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42</v>
      </c>
      <c r="E30" s="40"/>
      <c r="F30" s="40"/>
      <c r="G30" s="40"/>
      <c r="H30" s="40"/>
      <c r="I30" s="40"/>
      <c r="J30" s="146">
        <f>ROUND(J90,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44</v>
      </c>
      <c r="G32" s="40"/>
      <c r="H32" s="40"/>
      <c r="I32" s="147" t="s">
        <v>43</v>
      </c>
      <c r="J32" s="147" t="s">
        <v>45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46</v>
      </c>
      <c r="E33" s="134" t="s">
        <v>47</v>
      </c>
      <c r="F33" s="149">
        <f>ROUND((SUM(BE90:BE424)),  2)</f>
        <v>0</v>
      </c>
      <c r="G33" s="40"/>
      <c r="H33" s="40"/>
      <c r="I33" s="150">
        <v>0.20999999999999999</v>
      </c>
      <c r="J33" s="149">
        <f>ROUND(((SUM(BE90:BE424))*I33),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48</v>
      </c>
      <c r="F34" s="149">
        <f>ROUND((SUM(BF90:BF424)),  2)</f>
        <v>0</v>
      </c>
      <c r="G34" s="40"/>
      <c r="H34" s="40"/>
      <c r="I34" s="150">
        <v>0.14999999999999999</v>
      </c>
      <c r="J34" s="149">
        <f>ROUND(((SUM(BF90:BF424))*I34),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49</v>
      </c>
      <c r="F35" s="149">
        <f>ROUND((SUM(BG90:BG424)),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50</v>
      </c>
      <c r="F36" s="149">
        <f>ROUND((SUM(BH90:BH424)),  2)</f>
        <v>0</v>
      </c>
      <c r="G36" s="40"/>
      <c r="H36" s="40"/>
      <c r="I36" s="150">
        <v>0.14999999999999999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51</v>
      </c>
      <c r="F37" s="149">
        <f>ROUND((SUM(BI90:BI424)),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52</v>
      </c>
      <c r="E39" s="153"/>
      <c r="F39" s="153"/>
      <c r="G39" s="154" t="s">
        <v>53</v>
      </c>
      <c r="H39" s="155" t="s">
        <v>54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114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Realizace společných zařízení, k.ú. Klášterec nad Orlicí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112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SO 107 - Polní cesta C 72, typ A - v části Nad kasárnami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22</v>
      </c>
      <c r="D52" s="42"/>
      <c r="E52" s="42"/>
      <c r="F52" s="29" t="str">
        <f>F12</f>
        <v>Klášterec nad Orlicí</v>
      </c>
      <c r="G52" s="42"/>
      <c r="H52" s="42"/>
      <c r="I52" s="34" t="s">
        <v>24</v>
      </c>
      <c r="J52" s="74" t="str">
        <f>IF(J12="","",J12)</f>
        <v>25. 12. 2020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40.05" customHeight="1">
      <c r="A54" s="40"/>
      <c r="B54" s="41"/>
      <c r="C54" s="34" t="s">
        <v>26</v>
      </c>
      <c r="D54" s="42"/>
      <c r="E54" s="42"/>
      <c r="F54" s="29" t="str">
        <f>E15</f>
        <v>ČR, Státní pozemkový úřad pro Pardubický kraj</v>
      </c>
      <c r="G54" s="42"/>
      <c r="H54" s="42"/>
      <c r="I54" s="34" t="s">
        <v>34</v>
      </c>
      <c r="J54" s="38" t="str">
        <f>E21</f>
        <v>PK Adamec, s.r.o., Komenského 42, 56151 Letohrad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25.65" customHeight="1">
      <c r="A55" s="40"/>
      <c r="B55" s="41"/>
      <c r="C55" s="34" t="s">
        <v>32</v>
      </c>
      <c r="D55" s="42"/>
      <c r="E55" s="42"/>
      <c r="F55" s="29" t="str">
        <f>IF(E18="","",E18)</f>
        <v>Vyplň údaj</v>
      </c>
      <c r="G55" s="42"/>
      <c r="H55" s="42"/>
      <c r="I55" s="34" t="s">
        <v>38</v>
      </c>
      <c r="J55" s="38" t="str">
        <f>E24</f>
        <v>Adamec Jiří, tel. 608 878 955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115</v>
      </c>
      <c r="D57" s="164"/>
      <c r="E57" s="164"/>
      <c r="F57" s="164"/>
      <c r="G57" s="164"/>
      <c r="H57" s="164"/>
      <c r="I57" s="164"/>
      <c r="J57" s="165" t="s">
        <v>116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74</v>
      </c>
      <c r="D59" s="42"/>
      <c r="E59" s="42"/>
      <c r="F59" s="42"/>
      <c r="G59" s="42"/>
      <c r="H59" s="42"/>
      <c r="I59" s="42"/>
      <c r="J59" s="104">
        <f>J90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117</v>
      </c>
    </row>
    <row r="60" s="9" customFormat="1" ht="24.96" customHeight="1">
      <c r="A60" s="9"/>
      <c r="B60" s="167"/>
      <c r="C60" s="168"/>
      <c r="D60" s="169" t="s">
        <v>118</v>
      </c>
      <c r="E60" s="170"/>
      <c r="F60" s="170"/>
      <c r="G60" s="170"/>
      <c r="H60" s="170"/>
      <c r="I60" s="170"/>
      <c r="J60" s="171">
        <f>J91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119</v>
      </c>
      <c r="E61" s="176"/>
      <c r="F61" s="176"/>
      <c r="G61" s="176"/>
      <c r="H61" s="176"/>
      <c r="I61" s="176"/>
      <c r="J61" s="177">
        <f>J92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4.88" customHeight="1">
      <c r="A62" s="10"/>
      <c r="B62" s="173"/>
      <c r="C62" s="174"/>
      <c r="D62" s="175" t="s">
        <v>120</v>
      </c>
      <c r="E62" s="176"/>
      <c r="F62" s="176"/>
      <c r="G62" s="176"/>
      <c r="H62" s="176"/>
      <c r="I62" s="176"/>
      <c r="J62" s="177">
        <f>J252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3"/>
      <c r="C63" s="174"/>
      <c r="D63" s="175" t="s">
        <v>121</v>
      </c>
      <c r="E63" s="176"/>
      <c r="F63" s="176"/>
      <c r="G63" s="176"/>
      <c r="H63" s="176"/>
      <c r="I63" s="176"/>
      <c r="J63" s="177">
        <f>J326</f>
        <v>0</v>
      </c>
      <c r="K63" s="174"/>
      <c r="L63" s="17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3"/>
      <c r="C64" s="174"/>
      <c r="D64" s="175" t="s">
        <v>670</v>
      </c>
      <c r="E64" s="176"/>
      <c r="F64" s="176"/>
      <c r="G64" s="176"/>
      <c r="H64" s="176"/>
      <c r="I64" s="176"/>
      <c r="J64" s="177">
        <f>J329</f>
        <v>0</v>
      </c>
      <c r="K64" s="174"/>
      <c r="L64" s="178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3"/>
      <c r="C65" s="174"/>
      <c r="D65" s="175" t="s">
        <v>122</v>
      </c>
      <c r="E65" s="176"/>
      <c r="F65" s="176"/>
      <c r="G65" s="176"/>
      <c r="H65" s="176"/>
      <c r="I65" s="176"/>
      <c r="J65" s="177">
        <f>J333</f>
        <v>0</v>
      </c>
      <c r="K65" s="174"/>
      <c r="L65" s="17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3"/>
      <c r="C66" s="174"/>
      <c r="D66" s="175" t="s">
        <v>123</v>
      </c>
      <c r="E66" s="176"/>
      <c r="F66" s="176"/>
      <c r="G66" s="176"/>
      <c r="H66" s="176"/>
      <c r="I66" s="176"/>
      <c r="J66" s="177">
        <f>J356</f>
        <v>0</v>
      </c>
      <c r="K66" s="174"/>
      <c r="L66" s="178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3"/>
      <c r="C67" s="174"/>
      <c r="D67" s="175" t="s">
        <v>124</v>
      </c>
      <c r="E67" s="176"/>
      <c r="F67" s="176"/>
      <c r="G67" s="176"/>
      <c r="H67" s="176"/>
      <c r="I67" s="176"/>
      <c r="J67" s="177">
        <f>J392</f>
        <v>0</v>
      </c>
      <c r="K67" s="174"/>
      <c r="L67" s="178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3"/>
      <c r="C68" s="174"/>
      <c r="D68" s="175" t="s">
        <v>1191</v>
      </c>
      <c r="E68" s="176"/>
      <c r="F68" s="176"/>
      <c r="G68" s="176"/>
      <c r="H68" s="176"/>
      <c r="I68" s="176"/>
      <c r="J68" s="177">
        <f>J416</f>
        <v>0</v>
      </c>
      <c r="K68" s="174"/>
      <c r="L68" s="178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9" customFormat="1" ht="24.96" customHeight="1">
      <c r="A69" s="9"/>
      <c r="B69" s="167"/>
      <c r="C69" s="168"/>
      <c r="D69" s="169" t="s">
        <v>671</v>
      </c>
      <c r="E69" s="170"/>
      <c r="F69" s="170"/>
      <c r="G69" s="170"/>
      <c r="H69" s="170"/>
      <c r="I69" s="170"/>
      <c r="J69" s="171">
        <f>J418</f>
        <v>0</v>
      </c>
      <c r="K69" s="168"/>
      <c r="L69" s="172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</row>
    <row r="70" s="10" customFormat="1" ht="19.92" customHeight="1">
      <c r="A70" s="10"/>
      <c r="B70" s="173"/>
      <c r="C70" s="174"/>
      <c r="D70" s="175" t="s">
        <v>672</v>
      </c>
      <c r="E70" s="176"/>
      <c r="F70" s="176"/>
      <c r="G70" s="176"/>
      <c r="H70" s="176"/>
      <c r="I70" s="176"/>
      <c r="J70" s="177">
        <f>J419</f>
        <v>0</v>
      </c>
      <c r="K70" s="174"/>
      <c r="L70" s="178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2" customFormat="1" ht="21.84" customHeight="1">
      <c r="A71" s="40"/>
      <c r="B71" s="41"/>
      <c r="C71" s="42"/>
      <c r="D71" s="42"/>
      <c r="E71" s="42"/>
      <c r="F71" s="42"/>
      <c r="G71" s="42"/>
      <c r="H71" s="42"/>
      <c r="I71" s="42"/>
      <c r="J71" s="42"/>
      <c r="K71" s="42"/>
      <c r="L71" s="13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6.96" customHeight="1">
      <c r="A72" s="40"/>
      <c r="B72" s="61"/>
      <c r="C72" s="62"/>
      <c r="D72" s="62"/>
      <c r="E72" s="62"/>
      <c r="F72" s="62"/>
      <c r="G72" s="62"/>
      <c r="H72" s="62"/>
      <c r="I72" s="62"/>
      <c r="J72" s="62"/>
      <c r="K72" s="62"/>
      <c r="L72" s="13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6" s="2" customFormat="1" ht="6.96" customHeight="1">
      <c r="A76" s="40"/>
      <c r="B76" s="63"/>
      <c r="C76" s="64"/>
      <c r="D76" s="64"/>
      <c r="E76" s="64"/>
      <c r="F76" s="64"/>
      <c r="G76" s="64"/>
      <c r="H76" s="64"/>
      <c r="I76" s="64"/>
      <c r="J76" s="64"/>
      <c r="K76" s="64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24.96" customHeight="1">
      <c r="A77" s="40"/>
      <c r="B77" s="41"/>
      <c r="C77" s="25" t="s">
        <v>125</v>
      </c>
      <c r="D77" s="42"/>
      <c r="E77" s="42"/>
      <c r="F77" s="42"/>
      <c r="G77" s="42"/>
      <c r="H77" s="42"/>
      <c r="I77" s="42"/>
      <c r="J77" s="42"/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6.96" customHeight="1">
      <c r="A78" s="40"/>
      <c r="B78" s="41"/>
      <c r="C78" s="42"/>
      <c r="D78" s="42"/>
      <c r="E78" s="42"/>
      <c r="F78" s="42"/>
      <c r="G78" s="42"/>
      <c r="H78" s="42"/>
      <c r="I78" s="42"/>
      <c r="J78" s="42"/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2" customHeight="1">
      <c r="A79" s="40"/>
      <c r="B79" s="41"/>
      <c r="C79" s="34" t="s">
        <v>16</v>
      </c>
      <c r="D79" s="42"/>
      <c r="E79" s="42"/>
      <c r="F79" s="42"/>
      <c r="G79" s="42"/>
      <c r="H79" s="42"/>
      <c r="I79" s="42"/>
      <c r="J79" s="42"/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6.5" customHeight="1">
      <c r="A80" s="40"/>
      <c r="B80" s="41"/>
      <c r="C80" s="42"/>
      <c r="D80" s="42"/>
      <c r="E80" s="162" t="str">
        <f>E7</f>
        <v>Realizace společných zařízení, k.ú. Klášterec nad Orlicí</v>
      </c>
      <c r="F80" s="34"/>
      <c r="G80" s="34"/>
      <c r="H80" s="34"/>
      <c r="I80" s="42"/>
      <c r="J80" s="42"/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2" customHeight="1">
      <c r="A81" s="40"/>
      <c r="B81" s="41"/>
      <c r="C81" s="34" t="s">
        <v>112</v>
      </c>
      <c r="D81" s="42"/>
      <c r="E81" s="42"/>
      <c r="F81" s="42"/>
      <c r="G81" s="42"/>
      <c r="H81" s="42"/>
      <c r="I81" s="42"/>
      <c r="J81" s="42"/>
      <c r="K81" s="42"/>
      <c r="L81" s="13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6.5" customHeight="1">
      <c r="A82" s="40"/>
      <c r="B82" s="41"/>
      <c r="C82" s="42"/>
      <c r="D82" s="42"/>
      <c r="E82" s="71" t="str">
        <f>E9</f>
        <v>SO 107 - Polní cesta C 72, typ A - v části Nad kasárnami</v>
      </c>
      <c r="F82" s="42"/>
      <c r="G82" s="42"/>
      <c r="H82" s="42"/>
      <c r="I82" s="42"/>
      <c r="J82" s="42"/>
      <c r="K82" s="42"/>
      <c r="L82" s="13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6.96" customHeight="1">
      <c r="A83" s="40"/>
      <c r="B83" s="41"/>
      <c r="C83" s="42"/>
      <c r="D83" s="42"/>
      <c r="E83" s="42"/>
      <c r="F83" s="42"/>
      <c r="G83" s="42"/>
      <c r="H83" s="42"/>
      <c r="I83" s="42"/>
      <c r="J83" s="42"/>
      <c r="K83" s="42"/>
      <c r="L83" s="13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2" customHeight="1">
      <c r="A84" s="40"/>
      <c r="B84" s="41"/>
      <c r="C84" s="34" t="s">
        <v>22</v>
      </c>
      <c r="D84" s="42"/>
      <c r="E84" s="42"/>
      <c r="F84" s="29" t="str">
        <f>F12</f>
        <v>Klášterec nad Orlicí</v>
      </c>
      <c r="G84" s="42"/>
      <c r="H84" s="42"/>
      <c r="I84" s="34" t="s">
        <v>24</v>
      </c>
      <c r="J84" s="74" t="str">
        <f>IF(J12="","",J12)</f>
        <v>25. 12. 2020</v>
      </c>
      <c r="K84" s="42"/>
      <c r="L84" s="13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6.96" customHeight="1">
      <c r="A85" s="40"/>
      <c r="B85" s="41"/>
      <c r="C85" s="42"/>
      <c r="D85" s="42"/>
      <c r="E85" s="42"/>
      <c r="F85" s="42"/>
      <c r="G85" s="42"/>
      <c r="H85" s="42"/>
      <c r="I85" s="42"/>
      <c r="J85" s="42"/>
      <c r="K85" s="42"/>
      <c r="L85" s="136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40.05" customHeight="1">
      <c r="A86" s="40"/>
      <c r="B86" s="41"/>
      <c r="C86" s="34" t="s">
        <v>26</v>
      </c>
      <c r="D86" s="42"/>
      <c r="E86" s="42"/>
      <c r="F86" s="29" t="str">
        <f>E15</f>
        <v>ČR, Státní pozemkový úřad pro Pardubický kraj</v>
      </c>
      <c r="G86" s="42"/>
      <c r="H86" s="42"/>
      <c r="I86" s="34" t="s">
        <v>34</v>
      </c>
      <c r="J86" s="38" t="str">
        <f>E21</f>
        <v>PK Adamec, s.r.o., Komenského 42, 56151 Letohrad</v>
      </c>
      <c r="K86" s="42"/>
      <c r="L86" s="136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25.65" customHeight="1">
      <c r="A87" s="40"/>
      <c r="B87" s="41"/>
      <c r="C87" s="34" t="s">
        <v>32</v>
      </c>
      <c r="D87" s="42"/>
      <c r="E87" s="42"/>
      <c r="F87" s="29" t="str">
        <f>IF(E18="","",E18)</f>
        <v>Vyplň údaj</v>
      </c>
      <c r="G87" s="42"/>
      <c r="H87" s="42"/>
      <c r="I87" s="34" t="s">
        <v>38</v>
      </c>
      <c r="J87" s="38" t="str">
        <f>E24</f>
        <v>Adamec Jiří, tel. 608 878 955</v>
      </c>
      <c r="K87" s="42"/>
      <c r="L87" s="136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10.32" customHeight="1">
      <c r="A88" s="40"/>
      <c r="B88" s="41"/>
      <c r="C88" s="42"/>
      <c r="D88" s="42"/>
      <c r="E88" s="42"/>
      <c r="F88" s="42"/>
      <c r="G88" s="42"/>
      <c r="H88" s="42"/>
      <c r="I88" s="42"/>
      <c r="J88" s="42"/>
      <c r="K88" s="42"/>
      <c r="L88" s="136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11" customFormat="1" ht="29.28" customHeight="1">
      <c r="A89" s="179"/>
      <c r="B89" s="180"/>
      <c r="C89" s="181" t="s">
        <v>126</v>
      </c>
      <c r="D89" s="182" t="s">
        <v>61</v>
      </c>
      <c r="E89" s="182" t="s">
        <v>57</v>
      </c>
      <c r="F89" s="182" t="s">
        <v>58</v>
      </c>
      <c r="G89" s="182" t="s">
        <v>127</v>
      </c>
      <c r="H89" s="182" t="s">
        <v>128</v>
      </c>
      <c r="I89" s="182" t="s">
        <v>129</v>
      </c>
      <c r="J89" s="182" t="s">
        <v>116</v>
      </c>
      <c r="K89" s="183" t="s">
        <v>130</v>
      </c>
      <c r="L89" s="184"/>
      <c r="M89" s="94" t="s">
        <v>31</v>
      </c>
      <c r="N89" s="95" t="s">
        <v>46</v>
      </c>
      <c r="O89" s="95" t="s">
        <v>131</v>
      </c>
      <c r="P89" s="95" t="s">
        <v>132</v>
      </c>
      <c r="Q89" s="95" t="s">
        <v>133</v>
      </c>
      <c r="R89" s="95" t="s">
        <v>134</v>
      </c>
      <c r="S89" s="95" t="s">
        <v>135</v>
      </c>
      <c r="T89" s="96" t="s">
        <v>136</v>
      </c>
      <c r="U89" s="179"/>
      <c r="V89" s="179"/>
      <c r="W89" s="179"/>
      <c r="X89" s="179"/>
      <c r="Y89" s="179"/>
      <c r="Z89" s="179"/>
      <c r="AA89" s="179"/>
      <c r="AB89" s="179"/>
      <c r="AC89" s="179"/>
      <c r="AD89" s="179"/>
      <c r="AE89" s="179"/>
    </row>
    <row r="90" s="2" customFormat="1" ht="22.8" customHeight="1">
      <c r="A90" s="40"/>
      <c r="B90" s="41"/>
      <c r="C90" s="101" t="s">
        <v>137</v>
      </c>
      <c r="D90" s="42"/>
      <c r="E90" s="42"/>
      <c r="F90" s="42"/>
      <c r="G90" s="42"/>
      <c r="H90" s="42"/>
      <c r="I90" s="42"/>
      <c r="J90" s="185">
        <f>BK90</f>
        <v>0</v>
      </c>
      <c r="K90" s="42"/>
      <c r="L90" s="46"/>
      <c r="M90" s="97"/>
      <c r="N90" s="186"/>
      <c r="O90" s="98"/>
      <c r="P90" s="187">
        <f>P91+P418</f>
        <v>0</v>
      </c>
      <c r="Q90" s="98"/>
      <c r="R90" s="187">
        <f>R91+R418</f>
        <v>1380.7494603800001</v>
      </c>
      <c r="S90" s="98"/>
      <c r="T90" s="188">
        <f>T91+T418</f>
        <v>2804.3901999999998</v>
      </c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T90" s="19" t="s">
        <v>75</v>
      </c>
      <c r="AU90" s="19" t="s">
        <v>117</v>
      </c>
      <c r="BK90" s="189">
        <f>BK91+BK418</f>
        <v>0</v>
      </c>
    </row>
    <row r="91" s="12" customFormat="1" ht="25.92" customHeight="1">
      <c r="A91" s="12"/>
      <c r="B91" s="190"/>
      <c r="C91" s="191"/>
      <c r="D91" s="192" t="s">
        <v>75</v>
      </c>
      <c r="E91" s="193" t="s">
        <v>138</v>
      </c>
      <c r="F91" s="193" t="s">
        <v>139</v>
      </c>
      <c r="G91" s="191"/>
      <c r="H91" s="191"/>
      <c r="I91" s="194"/>
      <c r="J91" s="195">
        <f>BK91</f>
        <v>0</v>
      </c>
      <c r="K91" s="191"/>
      <c r="L91" s="196"/>
      <c r="M91" s="197"/>
      <c r="N91" s="198"/>
      <c r="O91" s="198"/>
      <c r="P91" s="199">
        <f>P92+P326+P329+P333+P356+P392+P416</f>
        <v>0</v>
      </c>
      <c r="Q91" s="198"/>
      <c r="R91" s="199">
        <f>R92+R326+R329+R333+R356+R392+R416</f>
        <v>1380.7489003800001</v>
      </c>
      <c r="S91" s="198"/>
      <c r="T91" s="200">
        <f>T92+T326+T329+T333+T356+T392+T416</f>
        <v>2804.3901999999998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201" t="s">
        <v>84</v>
      </c>
      <c r="AT91" s="202" t="s">
        <v>75</v>
      </c>
      <c r="AU91" s="202" t="s">
        <v>76</v>
      </c>
      <c r="AY91" s="201" t="s">
        <v>140</v>
      </c>
      <c r="BK91" s="203">
        <f>BK92+BK326+BK329+BK333+BK356+BK392+BK416</f>
        <v>0</v>
      </c>
    </row>
    <row r="92" s="12" customFormat="1" ht="22.8" customHeight="1">
      <c r="A92" s="12"/>
      <c r="B92" s="190"/>
      <c r="C92" s="191"/>
      <c r="D92" s="192" t="s">
        <v>75</v>
      </c>
      <c r="E92" s="204" t="s">
        <v>84</v>
      </c>
      <c r="F92" s="204" t="s">
        <v>141</v>
      </c>
      <c r="G92" s="191"/>
      <c r="H92" s="191"/>
      <c r="I92" s="194"/>
      <c r="J92" s="205">
        <f>BK92</f>
        <v>0</v>
      </c>
      <c r="K92" s="191"/>
      <c r="L92" s="196"/>
      <c r="M92" s="197"/>
      <c r="N92" s="198"/>
      <c r="O92" s="198"/>
      <c r="P92" s="199">
        <f>P93+SUM(P94:P252)</f>
        <v>0</v>
      </c>
      <c r="Q92" s="198"/>
      <c r="R92" s="199">
        <f>R93+SUM(R94:R252)</f>
        <v>696.94626900000003</v>
      </c>
      <c r="S92" s="198"/>
      <c r="T92" s="200">
        <f>T93+SUM(T94:T252)</f>
        <v>0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201" t="s">
        <v>84</v>
      </c>
      <c r="AT92" s="202" t="s">
        <v>75</v>
      </c>
      <c r="AU92" s="202" t="s">
        <v>84</v>
      </c>
      <c r="AY92" s="201" t="s">
        <v>140</v>
      </c>
      <c r="BK92" s="203">
        <f>BK93+SUM(BK94:BK252)</f>
        <v>0</v>
      </c>
    </row>
    <row r="93" s="2" customFormat="1" ht="16.5" customHeight="1">
      <c r="A93" s="40"/>
      <c r="B93" s="41"/>
      <c r="C93" s="206" t="s">
        <v>84</v>
      </c>
      <c r="D93" s="206" t="s">
        <v>142</v>
      </c>
      <c r="E93" s="207" t="s">
        <v>143</v>
      </c>
      <c r="F93" s="208" t="s">
        <v>144</v>
      </c>
      <c r="G93" s="209" t="s">
        <v>145</v>
      </c>
      <c r="H93" s="210">
        <v>381.262</v>
      </c>
      <c r="I93" s="211"/>
      <c r="J93" s="212">
        <f>ROUND(I93*H93,2)</f>
        <v>0</v>
      </c>
      <c r="K93" s="208" t="s">
        <v>146</v>
      </c>
      <c r="L93" s="46"/>
      <c r="M93" s="213" t="s">
        <v>31</v>
      </c>
      <c r="N93" s="214" t="s">
        <v>47</v>
      </c>
      <c r="O93" s="86"/>
      <c r="P93" s="215">
        <f>O93*H93</f>
        <v>0</v>
      </c>
      <c r="Q93" s="215">
        <v>0</v>
      </c>
      <c r="R93" s="215">
        <f>Q93*H93</f>
        <v>0</v>
      </c>
      <c r="S93" s="215">
        <v>0</v>
      </c>
      <c r="T93" s="216">
        <f>S93*H93</f>
        <v>0</v>
      </c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R93" s="217" t="s">
        <v>147</v>
      </c>
      <c r="AT93" s="217" t="s">
        <v>142</v>
      </c>
      <c r="AU93" s="217" t="s">
        <v>86</v>
      </c>
      <c r="AY93" s="19" t="s">
        <v>140</v>
      </c>
      <c r="BE93" s="218">
        <f>IF(N93="základní",J93,0)</f>
        <v>0</v>
      </c>
      <c r="BF93" s="218">
        <f>IF(N93="snížená",J93,0)</f>
        <v>0</v>
      </c>
      <c r="BG93" s="218">
        <f>IF(N93="zákl. přenesená",J93,0)</f>
        <v>0</v>
      </c>
      <c r="BH93" s="218">
        <f>IF(N93="sníž. přenesená",J93,0)</f>
        <v>0</v>
      </c>
      <c r="BI93" s="218">
        <f>IF(N93="nulová",J93,0)</f>
        <v>0</v>
      </c>
      <c r="BJ93" s="19" t="s">
        <v>84</v>
      </c>
      <c r="BK93" s="218">
        <f>ROUND(I93*H93,2)</f>
        <v>0</v>
      </c>
      <c r="BL93" s="19" t="s">
        <v>147</v>
      </c>
      <c r="BM93" s="217" t="s">
        <v>1192</v>
      </c>
    </row>
    <row r="94" s="14" customFormat="1">
      <c r="A94" s="14"/>
      <c r="B94" s="230"/>
      <c r="C94" s="231"/>
      <c r="D94" s="221" t="s">
        <v>149</v>
      </c>
      <c r="E94" s="232" t="s">
        <v>31</v>
      </c>
      <c r="F94" s="233" t="s">
        <v>1193</v>
      </c>
      <c r="G94" s="231"/>
      <c r="H94" s="234">
        <v>6.2999999999999998</v>
      </c>
      <c r="I94" s="235"/>
      <c r="J94" s="231"/>
      <c r="K94" s="231"/>
      <c r="L94" s="236"/>
      <c r="M94" s="237"/>
      <c r="N94" s="238"/>
      <c r="O94" s="238"/>
      <c r="P94" s="238"/>
      <c r="Q94" s="238"/>
      <c r="R94" s="238"/>
      <c r="S94" s="238"/>
      <c r="T94" s="239"/>
      <c r="U94" s="14"/>
      <c r="V94" s="14"/>
      <c r="W94" s="14"/>
      <c r="X94" s="14"/>
      <c r="Y94" s="14"/>
      <c r="Z94" s="14"/>
      <c r="AA94" s="14"/>
      <c r="AB94" s="14"/>
      <c r="AC94" s="14"/>
      <c r="AD94" s="14"/>
      <c r="AE94" s="14"/>
      <c r="AT94" s="240" t="s">
        <v>149</v>
      </c>
      <c r="AU94" s="240" t="s">
        <v>86</v>
      </c>
      <c r="AV94" s="14" t="s">
        <v>86</v>
      </c>
      <c r="AW94" s="14" t="s">
        <v>37</v>
      </c>
      <c r="AX94" s="14" t="s">
        <v>76</v>
      </c>
      <c r="AY94" s="240" t="s">
        <v>140</v>
      </c>
    </row>
    <row r="95" s="14" customFormat="1">
      <c r="A95" s="14"/>
      <c r="B95" s="230"/>
      <c r="C95" s="231"/>
      <c r="D95" s="221" t="s">
        <v>149</v>
      </c>
      <c r="E95" s="232" t="s">
        <v>31</v>
      </c>
      <c r="F95" s="233" t="s">
        <v>1194</v>
      </c>
      <c r="G95" s="231"/>
      <c r="H95" s="234">
        <v>6.9000000000000004</v>
      </c>
      <c r="I95" s="235"/>
      <c r="J95" s="231"/>
      <c r="K95" s="231"/>
      <c r="L95" s="236"/>
      <c r="M95" s="237"/>
      <c r="N95" s="238"/>
      <c r="O95" s="238"/>
      <c r="P95" s="238"/>
      <c r="Q95" s="238"/>
      <c r="R95" s="238"/>
      <c r="S95" s="238"/>
      <c r="T95" s="239"/>
      <c r="U95" s="14"/>
      <c r="V95" s="14"/>
      <c r="W95" s="14"/>
      <c r="X95" s="14"/>
      <c r="Y95" s="14"/>
      <c r="Z95" s="14"/>
      <c r="AA95" s="14"/>
      <c r="AB95" s="14"/>
      <c r="AC95" s="14"/>
      <c r="AD95" s="14"/>
      <c r="AE95" s="14"/>
      <c r="AT95" s="240" t="s">
        <v>149</v>
      </c>
      <c r="AU95" s="240" t="s">
        <v>86</v>
      </c>
      <c r="AV95" s="14" t="s">
        <v>86</v>
      </c>
      <c r="AW95" s="14" t="s">
        <v>37</v>
      </c>
      <c r="AX95" s="14" t="s">
        <v>76</v>
      </c>
      <c r="AY95" s="240" t="s">
        <v>140</v>
      </c>
    </row>
    <row r="96" s="14" customFormat="1">
      <c r="A96" s="14"/>
      <c r="B96" s="230"/>
      <c r="C96" s="231"/>
      <c r="D96" s="221" t="s">
        <v>149</v>
      </c>
      <c r="E96" s="232" t="s">
        <v>31</v>
      </c>
      <c r="F96" s="233" t="s">
        <v>1195</v>
      </c>
      <c r="G96" s="231"/>
      <c r="H96" s="234">
        <v>7.2000000000000002</v>
      </c>
      <c r="I96" s="235"/>
      <c r="J96" s="231"/>
      <c r="K96" s="231"/>
      <c r="L96" s="236"/>
      <c r="M96" s="237"/>
      <c r="N96" s="238"/>
      <c r="O96" s="238"/>
      <c r="P96" s="238"/>
      <c r="Q96" s="238"/>
      <c r="R96" s="238"/>
      <c r="S96" s="238"/>
      <c r="T96" s="239"/>
      <c r="U96" s="14"/>
      <c r="V96" s="14"/>
      <c r="W96" s="14"/>
      <c r="X96" s="14"/>
      <c r="Y96" s="14"/>
      <c r="Z96" s="14"/>
      <c r="AA96" s="14"/>
      <c r="AB96" s="14"/>
      <c r="AC96" s="14"/>
      <c r="AD96" s="14"/>
      <c r="AE96" s="14"/>
      <c r="AT96" s="240" t="s">
        <v>149</v>
      </c>
      <c r="AU96" s="240" t="s">
        <v>86</v>
      </c>
      <c r="AV96" s="14" t="s">
        <v>86</v>
      </c>
      <c r="AW96" s="14" t="s">
        <v>37</v>
      </c>
      <c r="AX96" s="14" t="s">
        <v>76</v>
      </c>
      <c r="AY96" s="240" t="s">
        <v>140</v>
      </c>
    </row>
    <row r="97" s="14" customFormat="1">
      <c r="A97" s="14"/>
      <c r="B97" s="230"/>
      <c r="C97" s="231"/>
      <c r="D97" s="221" t="s">
        <v>149</v>
      </c>
      <c r="E97" s="232" t="s">
        <v>31</v>
      </c>
      <c r="F97" s="233" t="s">
        <v>1196</v>
      </c>
      <c r="G97" s="231"/>
      <c r="H97" s="234">
        <v>9.266</v>
      </c>
      <c r="I97" s="235"/>
      <c r="J97" s="231"/>
      <c r="K97" s="231"/>
      <c r="L97" s="236"/>
      <c r="M97" s="237"/>
      <c r="N97" s="238"/>
      <c r="O97" s="238"/>
      <c r="P97" s="238"/>
      <c r="Q97" s="238"/>
      <c r="R97" s="238"/>
      <c r="S97" s="238"/>
      <c r="T97" s="239"/>
      <c r="U97" s="14"/>
      <c r="V97" s="14"/>
      <c r="W97" s="14"/>
      <c r="X97" s="14"/>
      <c r="Y97" s="14"/>
      <c r="Z97" s="14"/>
      <c r="AA97" s="14"/>
      <c r="AB97" s="14"/>
      <c r="AC97" s="14"/>
      <c r="AD97" s="14"/>
      <c r="AE97" s="14"/>
      <c r="AT97" s="240" t="s">
        <v>149</v>
      </c>
      <c r="AU97" s="240" t="s">
        <v>86</v>
      </c>
      <c r="AV97" s="14" t="s">
        <v>86</v>
      </c>
      <c r="AW97" s="14" t="s">
        <v>37</v>
      </c>
      <c r="AX97" s="14" t="s">
        <v>76</v>
      </c>
      <c r="AY97" s="240" t="s">
        <v>140</v>
      </c>
    </row>
    <row r="98" s="14" customFormat="1">
      <c r="A98" s="14"/>
      <c r="B98" s="230"/>
      <c r="C98" s="231"/>
      <c r="D98" s="221" t="s">
        <v>149</v>
      </c>
      <c r="E98" s="232" t="s">
        <v>31</v>
      </c>
      <c r="F98" s="233" t="s">
        <v>1197</v>
      </c>
      <c r="G98" s="231"/>
      <c r="H98" s="234">
        <v>6.367</v>
      </c>
      <c r="I98" s="235"/>
      <c r="J98" s="231"/>
      <c r="K98" s="231"/>
      <c r="L98" s="236"/>
      <c r="M98" s="237"/>
      <c r="N98" s="238"/>
      <c r="O98" s="238"/>
      <c r="P98" s="238"/>
      <c r="Q98" s="238"/>
      <c r="R98" s="238"/>
      <c r="S98" s="238"/>
      <c r="T98" s="239"/>
      <c r="U98" s="14"/>
      <c r="V98" s="14"/>
      <c r="W98" s="14"/>
      <c r="X98" s="14"/>
      <c r="Y98" s="14"/>
      <c r="Z98" s="14"/>
      <c r="AA98" s="14"/>
      <c r="AB98" s="14"/>
      <c r="AC98" s="14"/>
      <c r="AD98" s="14"/>
      <c r="AE98" s="14"/>
      <c r="AT98" s="240" t="s">
        <v>149</v>
      </c>
      <c r="AU98" s="240" t="s">
        <v>86</v>
      </c>
      <c r="AV98" s="14" t="s">
        <v>86</v>
      </c>
      <c r="AW98" s="14" t="s">
        <v>37</v>
      </c>
      <c r="AX98" s="14" t="s">
        <v>76</v>
      </c>
      <c r="AY98" s="240" t="s">
        <v>140</v>
      </c>
    </row>
    <row r="99" s="14" customFormat="1">
      <c r="A99" s="14"/>
      <c r="B99" s="230"/>
      <c r="C99" s="231"/>
      <c r="D99" s="221" t="s">
        <v>149</v>
      </c>
      <c r="E99" s="232" t="s">
        <v>31</v>
      </c>
      <c r="F99" s="233" t="s">
        <v>1198</v>
      </c>
      <c r="G99" s="231"/>
      <c r="H99" s="234">
        <v>4.5</v>
      </c>
      <c r="I99" s="235"/>
      <c r="J99" s="231"/>
      <c r="K99" s="231"/>
      <c r="L99" s="236"/>
      <c r="M99" s="237"/>
      <c r="N99" s="238"/>
      <c r="O99" s="238"/>
      <c r="P99" s="238"/>
      <c r="Q99" s="238"/>
      <c r="R99" s="238"/>
      <c r="S99" s="238"/>
      <c r="T99" s="239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  <c r="AT99" s="240" t="s">
        <v>149</v>
      </c>
      <c r="AU99" s="240" t="s">
        <v>86</v>
      </c>
      <c r="AV99" s="14" t="s">
        <v>86</v>
      </c>
      <c r="AW99" s="14" t="s">
        <v>37</v>
      </c>
      <c r="AX99" s="14" t="s">
        <v>76</v>
      </c>
      <c r="AY99" s="240" t="s">
        <v>140</v>
      </c>
    </row>
    <row r="100" s="14" customFormat="1">
      <c r="A100" s="14"/>
      <c r="B100" s="230"/>
      <c r="C100" s="231"/>
      <c r="D100" s="221" t="s">
        <v>149</v>
      </c>
      <c r="E100" s="232" t="s">
        <v>31</v>
      </c>
      <c r="F100" s="233" t="s">
        <v>1199</v>
      </c>
      <c r="G100" s="231"/>
      <c r="H100" s="234">
        <v>5.8499999999999996</v>
      </c>
      <c r="I100" s="235"/>
      <c r="J100" s="231"/>
      <c r="K100" s="231"/>
      <c r="L100" s="236"/>
      <c r="M100" s="237"/>
      <c r="N100" s="238"/>
      <c r="O100" s="238"/>
      <c r="P100" s="238"/>
      <c r="Q100" s="238"/>
      <c r="R100" s="238"/>
      <c r="S100" s="238"/>
      <c r="T100" s="239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T100" s="240" t="s">
        <v>149</v>
      </c>
      <c r="AU100" s="240" t="s">
        <v>86</v>
      </c>
      <c r="AV100" s="14" t="s">
        <v>86</v>
      </c>
      <c r="AW100" s="14" t="s">
        <v>37</v>
      </c>
      <c r="AX100" s="14" t="s">
        <v>76</v>
      </c>
      <c r="AY100" s="240" t="s">
        <v>140</v>
      </c>
    </row>
    <row r="101" s="14" customFormat="1">
      <c r="A101" s="14"/>
      <c r="B101" s="230"/>
      <c r="C101" s="231"/>
      <c r="D101" s="221" t="s">
        <v>149</v>
      </c>
      <c r="E101" s="232" t="s">
        <v>31</v>
      </c>
      <c r="F101" s="233" t="s">
        <v>1200</v>
      </c>
      <c r="G101" s="231"/>
      <c r="H101" s="234">
        <v>6.2999999999999998</v>
      </c>
      <c r="I101" s="235"/>
      <c r="J101" s="231"/>
      <c r="K101" s="231"/>
      <c r="L101" s="236"/>
      <c r="M101" s="237"/>
      <c r="N101" s="238"/>
      <c r="O101" s="238"/>
      <c r="P101" s="238"/>
      <c r="Q101" s="238"/>
      <c r="R101" s="238"/>
      <c r="S101" s="238"/>
      <c r="T101" s="239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T101" s="240" t="s">
        <v>149</v>
      </c>
      <c r="AU101" s="240" t="s">
        <v>86</v>
      </c>
      <c r="AV101" s="14" t="s">
        <v>86</v>
      </c>
      <c r="AW101" s="14" t="s">
        <v>37</v>
      </c>
      <c r="AX101" s="14" t="s">
        <v>76</v>
      </c>
      <c r="AY101" s="240" t="s">
        <v>140</v>
      </c>
    </row>
    <row r="102" s="14" customFormat="1">
      <c r="A102" s="14"/>
      <c r="B102" s="230"/>
      <c r="C102" s="231"/>
      <c r="D102" s="221" t="s">
        <v>149</v>
      </c>
      <c r="E102" s="232" t="s">
        <v>31</v>
      </c>
      <c r="F102" s="233" t="s">
        <v>1201</v>
      </c>
      <c r="G102" s="231"/>
      <c r="H102" s="234">
        <v>5.8499999999999996</v>
      </c>
      <c r="I102" s="235"/>
      <c r="J102" s="231"/>
      <c r="K102" s="231"/>
      <c r="L102" s="236"/>
      <c r="M102" s="237"/>
      <c r="N102" s="238"/>
      <c r="O102" s="238"/>
      <c r="P102" s="238"/>
      <c r="Q102" s="238"/>
      <c r="R102" s="238"/>
      <c r="S102" s="238"/>
      <c r="T102" s="239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T102" s="240" t="s">
        <v>149</v>
      </c>
      <c r="AU102" s="240" t="s">
        <v>86</v>
      </c>
      <c r="AV102" s="14" t="s">
        <v>86</v>
      </c>
      <c r="AW102" s="14" t="s">
        <v>37</v>
      </c>
      <c r="AX102" s="14" t="s">
        <v>76</v>
      </c>
      <c r="AY102" s="240" t="s">
        <v>140</v>
      </c>
    </row>
    <row r="103" s="14" customFormat="1">
      <c r="A103" s="14"/>
      <c r="B103" s="230"/>
      <c r="C103" s="231"/>
      <c r="D103" s="221" t="s">
        <v>149</v>
      </c>
      <c r="E103" s="232" t="s">
        <v>31</v>
      </c>
      <c r="F103" s="233" t="s">
        <v>1202</v>
      </c>
      <c r="G103" s="231"/>
      <c r="H103" s="234">
        <v>5.8499999999999996</v>
      </c>
      <c r="I103" s="235"/>
      <c r="J103" s="231"/>
      <c r="K103" s="231"/>
      <c r="L103" s="236"/>
      <c r="M103" s="237"/>
      <c r="N103" s="238"/>
      <c r="O103" s="238"/>
      <c r="P103" s="238"/>
      <c r="Q103" s="238"/>
      <c r="R103" s="238"/>
      <c r="S103" s="238"/>
      <c r="T103" s="239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T103" s="240" t="s">
        <v>149</v>
      </c>
      <c r="AU103" s="240" t="s">
        <v>86</v>
      </c>
      <c r="AV103" s="14" t="s">
        <v>86</v>
      </c>
      <c r="AW103" s="14" t="s">
        <v>37</v>
      </c>
      <c r="AX103" s="14" t="s">
        <v>76</v>
      </c>
      <c r="AY103" s="240" t="s">
        <v>140</v>
      </c>
    </row>
    <row r="104" s="14" customFormat="1">
      <c r="A104" s="14"/>
      <c r="B104" s="230"/>
      <c r="C104" s="231"/>
      <c r="D104" s="221" t="s">
        <v>149</v>
      </c>
      <c r="E104" s="232" t="s">
        <v>31</v>
      </c>
      <c r="F104" s="233" t="s">
        <v>1203</v>
      </c>
      <c r="G104" s="231"/>
      <c r="H104" s="234">
        <v>6.2999999999999998</v>
      </c>
      <c r="I104" s="235"/>
      <c r="J104" s="231"/>
      <c r="K104" s="231"/>
      <c r="L104" s="236"/>
      <c r="M104" s="237"/>
      <c r="N104" s="238"/>
      <c r="O104" s="238"/>
      <c r="P104" s="238"/>
      <c r="Q104" s="238"/>
      <c r="R104" s="238"/>
      <c r="S104" s="238"/>
      <c r="T104" s="239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T104" s="240" t="s">
        <v>149</v>
      </c>
      <c r="AU104" s="240" t="s">
        <v>86</v>
      </c>
      <c r="AV104" s="14" t="s">
        <v>86</v>
      </c>
      <c r="AW104" s="14" t="s">
        <v>37</v>
      </c>
      <c r="AX104" s="14" t="s">
        <v>76</v>
      </c>
      <c r="AY104" s="240" t="s">
        <v>140</v>
      </c>
    </row>
    <row r="105" s="14" customFormat="1">
      <c r="A105" s="14"/>
      <c r="B105" s="230"/>
      <c r="C105" s="231"/>
      <c r="D105" s="221" t="s">
        <v>149</v>
      </c>
      <c r="E105" s="232" t="s">
        <v>31</v>
      </c>
      <c r="F105" s="233" t="s">
        <v>1204</v>
      </c>
      <c r="G105" s="231"/>
      <c r="H105" s="234">
        <v>7.2000000000000002</v>
      </c>
      <c r="I105" s="235"/>
      <c r="J105" s="231"/>
      <c r="K105" s="231"/>
      <c r="L105" s="236"/>
      <c r="M105" s="237"/>
      <c r="N105" s="238"/>
      <c r="O105" s="238"/>
      <c r="P105" s="238"/>
      <c r="Q105" s="238"/>
      <c r="R105" s="238"/>
      <c r="S105" s="238"/>
      <c r="T105" s="239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T105" s="240" t="s">
        <v>149</v>
      </c>
      <c r="AU105" s="240" t="s">
        <v>86</v>
      </c>
      <c r="AV105" s="14" t="s">
        <v>86</v>
      </c>
      <c r="AW105" s="14" t="s">
        <v>37</v>
      </c>
      <c r="AX105" s="14" t="s">
        <v>76</v>
      </c>
      <c r="AY105" s="240" t="s">
        <v>140</v>
      </c>
    </row>
    <row r="106" s="14" customFormat="1">
      <c r="A106" s="14"/>
      <c r="B106" s="230"/>
      <c r="C106" s="231"/>
      <c r="D106" s="221" t="s">
        <v>149</v>
      </c>
      <c r="E106" s="232" t="s">
        <v>31</v>
      </c>
      <c r="F106" s="233" t="s">
        <v>1205</v>
      </c>
      <c r="G106" s="231"/>
      <c r="H106" s="234">
        <v>11.699999999999999</v>
      </c>
      <c r="I106" s="235"/>
      <c r="J106" s="231"/>
      <c r="K106" s="231"/>
      <c r="L106" s="236"/>
      <c r="M106" s="237"/>
      <c r="N106" s="238"/>
      <c r="O106" s="238"/>
      <c r="P106" s="238"/>
      <c r="Q106" s="238"/>
      <c r="R106" s="238"/>
      <c r="S106" s="238"/>
      <c r="T106" s="239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40" t="s">
        <v>149</v>
      </c>
      <c r="AU106" s="240" t="s">
        <v>86</v>
      </c>
      <c r="AV106" s="14" t="s">
        <v>86</v>
      </c>
      <c r="AW106" s="14" t="s">
        <v>37</v>
      </c>
      <c r="AX106" s="14" t="s">
        <v>76</v>
      </c>
      <c r="AY106" s="240" t="s">
        <v>140</v>
      </c>
    </row>
    <row r="107" s="14" customFormat="1">
      <c r="A107" s="14"/>
      <c r="B107" s="230"/>
      <c r="C107" s="231"/>
      <c r="D107" s="221" t="s">
        <v>149</v>
      </c>
      <c r="E107" s="232" t="s">
        <v>31</v>
      </c>
      <c r="F107" s="233" t="s">
        <v>1206</v>
      </c>
      <c r="G107" s="231"/>
      <c r="H107" s="234">
        <v>6.75</v>
      </c>
      <c r="I107" s="235"/>
      <c r="J107" s="231"/>
      <c r="K107" s="231"/>
      <c r="L107" s="236"/>
      <c r="M107" s="237"/>
      <c r="N107" s="238"/>
      <c r="O107" s="238"/>
      <c r="P107" s="238"/>
      <c r="Q107" s="238"/>
      <c r="R107" s="238"/>
      <c r="S107" s="238"/>
      <c r="T107" s="239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T107" s="240" t="s">
        <v>149</v>
      </c>
      <c r="AU107" s="240" t="s">
        <v>86</v>
      </c>
      <c r="AV107" s="14" t="s">
        <v>86</v>
      </c>
      <c r="AW107" s="14" t="s">
        <v>37</v>
      </c>
      <c r="AX107" s="14" t="s">
        <v>76</v>
      </c>
      <c r="AY107" s="240" t="s">
        <v>140</v>
      </c>
    </row>
    <row r="108" s="14" customFormat="1">
      <c r="A108" s="14"/>
      <c r="B108" s="230"/>
      <c r="C108" s="231"/>
      <c r="D108" s="221" t="s">
        <v>149</v>
      </c>
      <c r="E108" s="232" t="s">
        <v>31</v>
      </c>
      <c r="F108" s="233" t="s">
        <v>1207</v>
      </c>
      <c r="G108" s="231"/>
      <c r="H108" s="234">
        <v>6.2999999999999998</v>
      </c>
      <c r="I108" s="235"/>
      <c r="J108" s="231"/>
      <c r="K108" s="231"/>
      <c r="L108" s="236"/>
      <c r="M108" s="237"/>
      <c r="N108" s="238"/>
      <c r="O108" s="238"/>
      <c r="P108" s="238"/>
      <c r="Q108" s="238"/>
      <c r="R108" s="238"/>
      <c r="S108" s="238"/>
      <c r="T108" s="239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T108" s="240" t="s">
        <v>149</v>
      </c>
      <c r="AU108" s="240" t="s">
        <v>86</v>
      </c>
      <c r="AV108" s="14" t="s">
        <v>86</v>
      </c>
      <c r="AW108" s="14" t="s">
        <v>37</v>
      </c>
      <c r="AX108" s="14" t="s">
        <v>76</v>
      </c>
      <c r="AY108" s="240" t="s">
        <v>140</v>
      </c>
    </row>
    <row r="109" s="14" customFormat="1">
      <c r="A109" s="14"/>
      <c r="B109" s="230"/>
      <c r="C109" s="231"/>
      <c r="D109" s="221" t="s">
        <v>149</v>
      </c>
      <c r="E109" s="232" t="s">
        <v>31</v>
      </c>
      <c r="F109" s="233" t="s">
        <v>1208</v>
      </c>
      <c r="G109" s="231"/>
      <c r="H109" s="234">
        <v>7.2000000000000002</v>
      </c>
      <c r="I109" s="235"/>
      <c r="J109" s="231"/>
      <c r="K109" s="231"/>
      <c r="L109" s="236"/>
      <c r="M109" s="237"/>
      <c r="N109" s="238"/>
      <c r="O109" s="238"/>
      <c r="P109" s="238"/>
      <c r="Q109" s="238"/>
      <c r="R109" s="238"/>
      <c r="S109" s="238"/>
      <c r="T109" s="239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240" t="s">
        <v>149</v>
      </c>
      <c r="AU109" s="240" t="s">
        <v>86</v>
      </c>
      <c r="AV109" s="14" t="s">
        <v>86</v>
      </c>
      <c r="AW109" s="14" t="s">
        <v>37</v>
      </c>
      <c r="AX109" s="14" t="s">
        <v>76</v>
      </c>
      <c r="AY109" s="240" t="s">
        <v>140</v>
      </c>
    </row>
    <row r="110" s="14" customFormat="1">
      <c r="A110" s="14"/>
      <c r="B110" s="230"/>
      <c r="C110" s="231"/>
      <c r="D110" s="221" t="s">
        <v>149</v>
      </c>
      <c r="E110" s="232" t="s">
        <v>31</v>
      </c>
      <c r="F110" s="233" t="s">
        <v>1209</v>
      </c>
      <c r="G110" s="231"/>
      <c r="H110" s="234">
        <v>9.4499999999999993</v>
      </c>
      <c r="I110" s="235"/>
      <c r="J110" s="231"/>
      <c r="K110" s="231"/>
      <c r="L110" s="236"/>
      <c r="M110" s="237"/>
      <c r="N110" s="238"/>
      <c r="O110" s="238"/>
      <c r="P110" s="238"/>
      <c r="Q110" s="238"/>
      <c r="R110" s="238"/>
      <c r="S110" s="238"/>
      <c r="T110" s="239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T110" s="240" t="s">
        <v>149</v>
      </c>
      <c r="AU110" s="240" t="s">
        <v>86</v>
      </c>
      <c r="AV110" s="14" t="s">
        <v>86</v>
      </c>
      <c r="AW110" s="14" t="s">
        <v>37</v>
      </c>
      <c r="AX110" s="14" t="s">
        <v>76</v>
      </c>
      <c r="AY110" s="240" t="s">
        <v>140</v>
      </c>
    </row>
    <row r="111" s="14" customFormat="1">
      <c r="A111" s="14"/>
      <c r="B111" s="230"/>
      <c r="C111" s="231"/>
      <c r="D111" s="221" t="s">
        <v>149</v>
      </c>
      <c r="E111" s="232" t="s">
        <v>31</v>
      </c>
      <c r="F111" s="233" t="s">
        <v>1210</v>
      </c>
      <c r="G111" s="231"/>
      <c r="H111" s="234">
        <v>6.75</v>
      </c>
      <c r="I111" s="235"/>
      <c r="J111" s="231"/>
      <c r="K111" s="231"/>
      <c r="L111" s="236"/>
      <c r="M111" s="237"/>
      <c r="N111" s="238"/>
      <c r="O111" s="238"/>
      <c r="P111" s="238"/>
      <c r="Q111" s="238"/>
      <c r="R111" s="238"/>
      <c r="S111" s="238"/>
      <c r="T111" s="239"/>
      <c r="U111" s="14"/>
      <c r="V111" s="14"/>
      <c r="W111" s="14"/>
      <c r="X111" s="14"/>
      <c r="Y111" s="14"/>
      <c r="Z111" s="14"/>
      <c r="AA111" s="14"/>
      <c r="AB111" s="14"/>
      <c r="AC111" s="14"/>
      <c r="AD111" s="14"/>
      <c r="AE111" s="14"/>
      <c r="AT111" s="240" t="s">
        <v>149</v>
      </c>
      <c r="AU111" s="240" t="s">
        <v>86</v>
      </c>
      <c r="AV111" s="14" t="s">
        <v>86</v>
      </c>
      <c r="AW111" s="14" t="s">
        <v>37</v>
      </c>
      <c r="AX111" s="14" t="s">
        <v>76</v>
      </c>
      <c r="AY111" s="240" t="s">
        <v>140</v>
      </c>
    </row>
    <row r="112" s="14" customFormat="1">
      <c r="A112" s="14"/>
      <c r="B112" s="230"/>
      <c r="C112" s="231"/>
      <c r="D112" s="221" t="s">
        <v>149</v>
      </c>
      <c r="E112" s="232" t="s">
        <v>31</v>
      </c>
      <c r="F112" s="233" t="s">
        <v>1211</v>
      </c>
      <c r="G112" s="231"/>
      <c r="H112" s="234">
        <v>7.6500000000000004</v>
      </c>
      <c r="I112" s="235"/>
      <c r="J112" s="231"/>
      <c r="K112" s="231"/>
      <c r="L112" s="236"/>
      <c r="M112" s="237"/>
      <c r="N112" s="238"/>
      <c r="O112" s="238"/>
      <c r="P112" s="238"/>
      <c r="Q112" s="238"/>
      <c r="R112" s="238"/>
      <c r="S112" s="238"/>
      <c r="T112" s="239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T112" s="240" t="s">
        <v>149</v>
      </c>
      <c r="AU112" s="240" t="s">
        <v>86</v>
      </c>
      <c r="AV112" s="14" t="s">
        <v>86</v>
      </c>
      <c r="AW112" s="14" t="s">
        <v>37</v>
      </c>
      <c r="AX112" s="14" t="s">
        <v>76</v>
      </c>
      <c r="AY112" s="240" t="s">
        <v>140</v>
      </c>
    </row>
    <row r="113" s="14" customFormat="1">
      <c r="A113" s="14"/>
      <c r="B113" s="230"/>
      <c r="C113" s="231"/>
      <c r="D113" s="221" t="s">
        <v>149</v>
      </c>
      <c r="E113" s="232" t="s">
        <v>31</v>
      </c>
      <c r="F113" s="233" t="s">
        <v>1212</v>
      </c>
      <c r="G113" s="231"/>
      <c r="H113" s="234">
        <v>4.5380000000000003</v>
      </c>
      <c r="I113" s="235"/>
      <c r="J113" s="231"/>
      <c r="K113" s="231"/>
      <c r="L113" s="236"/>
      <c r="M113" s="237"/>
      <c r="N113" s="238"/>
      <c r="O113" s="238"/>
      <c r="P113" s="238"/>
      <c r="Q113" s="238"/>
      <c r="R113" s="238"/>
      <c r="S113" s="238"/>
      <c r="T113" s="239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240" t="s">
        <v>149</v>
      </c>
      <c r="AU113" s="240" t="s">
        <v>86</v>
      </c>
      <c r="AV113" s="14" t="s">
        <v>86</v>
      </c>
      <c r="AW113" s="14" t="s">
        <v>37</v>
      </c>
      <c r="AX113" s="14" t="s">
        <v>76</v>
      </c>
      <c r="AY113" s="240" t="s">
        <v>140</v>
      </c>
    </row>
    <row r="114" s="14" customFormat="1">
      <c r="A114" s="14"/>
      <c r="B114" s="230"/>
      <c r="C114" s="231"/>
      <c r="D114" s="221" t="s">
        <v>149</v>
      </c>
      <c r="E114" s="232" t="s">
        <v>31</v>
      </c>
      <c r="F114" s="233" t="s">
        <v>1213</v>
      </c>
      <c r="G114" s="231"/>
      <c r="H114" s="234">
        <v>4.875</v>
      </c>
      <c r="I114" s="235"/>
      <c r="J114" s="231"/>
      <c r="K114" s="231"/>
      <c r="L114" s="236"/>
      <c r="M114" s="237"/>
      <c r="N114" s="238"/>
      <c r="O114" s="238"/>
      <c r="P114" s="238"/>
      <c r="Q114" s="238"/>
      <c r="R114" s="238"/>
      <c r="S114" s="238"/>
      <c r="T114" s="239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T114" s="240" t="s">
        <v>149</v>
      </c>
      <c r="AU114" s="240" t="s">
        <v>86</v>
      </c>
      <c r="AV114" s="14" t="s">
        <v>86</v>
      </c>
      <c r="AW114" s="14" t="s">
        <v>37</v>
      </c>
      <c r="AX114" s="14" t="s">
        <v>76</v>
      </c>
      <c r="AY114" s="240" t="s">
        <v>140</v>
      </c>
    </row>
    <row r="115" s="14" customFormat="1">
      <c r="A115" s="14"/>
      <c r="B115" s="230"/>
      <c r="C115" s="231"/>
      <c r="D115" s="221" t="s">
        <v>149</v>
      </c>
      <c r="E115" s="232" t="s">
        <v>31</v>
      </c>
      <c r="F115" s="233" t="s">
        <v>1214</v>
      </c>
      <c r="G115" s="231"/>
      <c r="H115" s="234">
        <v>4.125</v>
      </c>
      <c r="I115" s="235"/>
      <c r="J115" s="231"/>
      <c r="K115" s="231"/>
      <c r="L115" s="236"/>
      <c r="M115" s="237"/>
      <c r="N115" s="238"/>
      <c r="O115" s="238"/>
      <c r="P115" s="238"/>
      <c r="Q115" s="238"/>
      <c r="R115" s="238"/>
      <c r="S115" s="238"/>
      <c r="T115" s="239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240" t="s">
        <v>149</v>
      </c>
      <c r="AU115" s="240" t="s">
        <v>86</v>
      </c>
      <c r="AV115" s="14" t="s">
        <v>86</v>
      </c>
      <c r="AW115" s="14" t="s">
        <v>37</v>
      </c>
      <c r="AX115" s="14" t="s">
        <v>76</v>
      </c>
      <c r="AY115" s="240" t="s">
        <v>140</v>
      </c>
    </row>
    <row r="116" s="14" customFormat="1">
      <c r="A116" s="14"/>
      <c r="B116" s="230"/>
      <c r="C116" s="231"/>
      <c r="D116" s="221" t="s">
        <v>149</v>
      </c>
      <c r="E116" s="232" t="s">
        <v>31</v>
      </c>
      <c r="F116" s="233" t="s">
        <v>1215</v>
      </c>
      <c r="G116" s="231"/>
      <c r="H116" s="234">
        <v>9.1880000000000006</v>
      </c>
      <c r="I116" s="235"/>
      <c r="J116" s="231"/>
      <c r="K116" s="231"/>
      <c r="L116" s="236"/>
      <c r="M116" s="237"/>
      <c r="N116" s="238"/>
      <c r="O116" s="238"/>
      <c r="P116" s="238"/>
      <c r="Q116" s="238"/>
      <c r="R116" s="238"/>
      <c r="S116" s="238"/>
      <c r="T116" s="239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T116" s="240" t="s">
        <v>149</v>
      </c>
      <c r="AU116" s="240" t="s">
        <v>86</v>
      </c>
      <c r="AV116" s="14" t="s">
        <v>86</v>
      </c>
      <c r="AW116" s="14" t="s">
        <v>37</v>
      </c>
      <c r="AX116" s="14" t="s">
        <v>76</v>
      </c>
      <c r="AY116" s="240" t="s">
        <v>140</v>
      </c>
    </row>
    <row r="117" s="14" customFormat="1">
      <c r="A117" s="14"/>
      <c r="B117" s="230"/>
      <c r="C117" s="231"/>
      <c r="D117" s="221" t="s">
        <v>149</v>
      </c>
      <c r="E117" s="232" t="s">
        <v>31</v>
      </c>
      <c r="F117" s="233" t="s">
        <v>1216</v>
      </c>
      <c r="G117" s="231"/>
      <c r="H117" s="234">
        <v>5.3630000000000004</v>
      </c>
      <c r="I117" s="235"/>
      <c r="J117" s="231"/>
      <c r="K117" s="231"/>
      <c r="L117" s="236"/>
      <c r="M117" s="237"/>
      <c r="N117" s="238"/>
      <c r="O117" s="238"/>
      <c r="P117" s="238"/>
      <c r="Q117" s="238"/>
      <c r="R117" s="238"/>
      <c r="S117" s="238"/>
      <c r="T117" s="239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T117" s="240" t="s">
        <v>149</v>
      </c>
      <c r="AU117" s="240" t="s">
        <v>86</v>
      </c>
      <c r="AV117" s="14" t="s">
        <v>86</v>
      </c>
      <c r="AW117" s="14" t="s">
        <v>37</v>
      </c>
      <c r="AX117" s="14" t="s">
        <v>76</v>
      </c>
      <c r="AY117" s="240" t="s">
        <v>140</v>
      </c>
    </row>
    <row r="118" s="14" customFormat="1">
      <c r="A118" s="14"/>
      <c r="B118" s="230"/>
      <c r="C118" s="231"/>
      <c r="D118" s="221" t="s">
        <v>149</v>
      </c>
      <c r="E118" s="232" t="s">
        <v>31</v>
      </c>
      <c r="F118" s="233" t="s">
        <v>1217</v>
      </c>
      <c r="G118" s="231"/>
      <c r="H118" s="234">
        <v>4.7030000000000003</v>
      </c>
      <c r="I118" s="235"/>
      <c r="J118" s="231"/>
      <c r="K118" s="231"/>
      <c r="L118" s="236"/>
      <c r="M118" s="237"/>
      <c r="N118" s="238"/>
      <c r="O118" s="238"/>
      <c r="P118" s="238"/>
      <c r="Q118" s="238"/>
      <c r="R118" s="238"/>
      <c r="S118" s="238"/>
      <c r="T118" s="239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T118" s="240" t="s">
        <v>149</v>
      </c>
      <c r="AU118" s="240" t="s">
        <v>86</v>
      </c>
      <c r="AV118" s="14" t="s">
        <v>86</v>
      </c>
      <c r="AW118" s="14" t="s">
        <v>37</v>
      </c>
      <c r="AX118" s="14" t="s">
        <v>76</v>
      </c>
      <c r="AY118" s="240" t="s">
        <v>140</v>
      </c>
    </row>
    <row r="119" s="14" customFormat="1">
      <c r="A119" s="14"/>
      <c r="B119" s="230"/>
      <c r="C119" s="231"/>
      <c r="D119" s="221" t="s">
        <v>149</v>
      </c>
      <c r="E119" s="232" t="s">
        <v>31</v>
      </c>
      <c r="F119" s="233" t="s">
        <v>1218</v>
      </c>
      <c r="G119" s="231"/>
      <c r="H119" s="234">
        <v>21.449999999999999</v>
      </c>
      <c r="I119" s="235"/>
      <c r="J119" s="231"/>
      <c r="K119" s="231"/>
      <c r="L119" s="236"/>
      <c r="M119" s="237"/>
      <c r="N119" s="238"/>
      <c r="O119" s="238"/>
      <c r="P119" s="238"/>
      <c r="Q119" s="238"/>
      <c r="R119" s="238"/>
      <c r="S119" s="238"/>
      <c r="T119" s="239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T119" s="240" t="s">
        <v>149</v>
      </c>
      <c r="AU119" s="240" t="s">
        <v>86</v>
      </c>
      <c r="AV119" s="14" t="s">
        <v>86</v>
      </c>
      <c r="AW119" s="14" t="s">
        <v>37</v>
      </c>
      <c r="AX119" s="14" t="s">
        <v>76</v>
      </c>
      <c r="AY119" s="240" t="s">
        <v>140</v>
      </c>
    </row>
    <row r="120" s="14" customFormat="1">
      <c r="A120" s="14"/>
      <c r="B120" s="230"/>
      <c r="C120" s="231"/>
      <c r="D120" s="221" t="s">
        <v>149</v>
      </c>
      <c r="E120" s="232" t="s">
        <v>31</v>
      </c>
      <c r="F120" s="233" t="s">
        <v>1219</v>
      </c>
      <c r="G120" s="231"/>
      <c r="H120" s="234">
        <v>7.1550000000000002</v>
      </c>
      <c r="I120" s="235"/>
      <c r="J120" s="231"/>
      <c r="K120" s="231"/>
      <c r="L120" s="236"/>
      <c r="M120" s="237"/>
      <c r="N120" s="238"/>
      <c r="O120" s="238"/>
      <c r="P120" s="238"/>
      <c r="Q120" s="238"/>
      <c r="R120" s="238"/>
      <c r="S120" s="238"/>
      <c r="T120" s="239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T120" s="240" t="s">
        <v>149</v>
      </c>
      <c r="AU120" s="240" t="s">
        <v>86</v>
      </c>
      <c r="AV120" s="14" t="s">
        <v>86</v>
      </c>
      <c r="AW120" s="14" t="s">
        <v>37</v>
      </c>
      <c r="AX120" s="14" t="s">
        <v>76</v>
      </c>
      <c r="AY120" s="240" t="s">
        <v>140</v>
      </c>
    </row>
    <row r="121" s="14" customFormat="1">
      <c r="A121" s="14"/>
      <c r="B121" s="230"/>
      <c r="C121" s="231"/>
      <c r="D121" s="221" t="s">
        <v>149</v>
      </c>
      <c r="E121" s="232" t="s">
        <v>31</v>
      </c>
      <c r="F121" s="233" t="s">
        <v>1220</v>
      </c>
      <c r="G121" s="231"/>
      <c r="H121" s="234">
        <v>6.1879999999999997</v>
      </c>
      <c r="I121" s="235"/>
      <c r="J121" s="231"/>
      <c r="K121" s="231"/>
      <c r="L121" s="236"/>
      <c r="M121" s="237"/>
      <c r="N121" s="238"/>
      <c r="O121" s="238"/>
      <c r="P121" s="238"/>
      <c r="Q121" s="238"/>
      <c r="R121" s="238"/>
      <c r="S121" s="238"/>
      <c r="T121" s="239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T121" s="240" t="s">
        <v>149</v>
      </c>
      <c r="AU121" s="240" t="s">
        <v>86</v>
      </c>
      <c r="AV121" s="14" t="s">
        <v>86</v>
      </c>
      <c r="AW121" s="14" t="s">
        <v>37</v>
      </c>
      <c r="AX121" s="14" t="s">
        <v>76</v>
      </c>
      <c r="AY121" s="240" t="s">
        <v>140</v>
      </c>
    </row>
    <row r="122" s="14" customFormat="1">
      <c r="A122" s="14"/>
      <c r="B122" s="230"/>
      <c r="C122" s="231"/>
      <c r="D122" s="221" t="s">
        <v>149</v>
      </c>
      <c r="E122" s="232" t="s">
        <v>31</v>
      </c>
      <c r="F122" s="233" t="s">
        <v>1221</v>
      </c>
      <c r="G122" s="231"/>
      <c r="H122" s="234">
        <v>5.8499999999999996</v>
      </c>
      <c r="I122" s="235"/>
      <c r="J122" s="231"/>
      <c r="K122" s="231"/>
      <c r="L122" s="236"/>
      <c r="M122" s="237"/>
      <c r="N122" s="238"/>
      <c r="O122" s="238"/>
      <c r="P122" s="238"/>
      <c r="Q122" s="238"/>
      <c r="R122" s="238"/>
      <c r="S122" s="238"/>
      <c r="T122" s="239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40" t="s">
        <v>149</v>
      </c>
      <c r="AU122" s="240" t="s">
        <v>86</v>
      </c>
      <c r="AV122" s="14" t="s">
        <v>86</v>
      </c>
      <c r="AW122" s="14" t="s">
        <v>37</v>
      </c>
      <c r="AX122" s="14" t="s">
        <v>76</v>
      </c>
      <c r="AY122" s="240" t="s">
        <v>140</v>
      </c>
    </row>
    <row r="123" s="14" customFormat="1">
      <c r="A123" s="14"/>
      <c r="B123" s="230"/>
      <c r="C123" s="231"/>
      <c r="D123" s="221" t="s">
        <v>149</v>
      </c>
      <c r="E123" s="232" t="s">
        <v>31</v>
      </c>
      <c r="F123" s="233" t="s">
        <v>1222</v>
      </c>
      <c r="G123" s="231"/>
      <c r="H123" s="234">
        <v>5.8499999999999996</v>
      </c>
      <c r="I123" s="235"/>
      <c r="J123" s="231"/>
      <c r="K123" s="231"/>
      <c r="L123" s="236"/>
      <c r="M123" s="237"/>
      <c r="N123" s="238"/>
      <c r="O123" s="238"/>
      <c r="P123" s="238"/>
      <c r="Q123" s="238"/>
      <c r="R123" s="238"/>
      <c r="S123" s="238"/>
      <c r="T123" s="239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240" t="s">
        <v>149</v>
      </c>
      <c r="AU123" s="240" t="s">
        <v>86</v>
      </c>
      <c r="AV123" s="14" t="s">
        <v>86</v>
      </c>
      <c r="AW123" s="14" t="s">
        <v>37</v>
      </c>
      <c r="AX123" s="14" t="s">
        <v>76</v>
      </c>
      <c r="AY123" s="240" t="s">
        <v>140</v>
      </c>
    </row>
    <row r="124" s="14" customFormat="1">
      <c r="A124" s="14"/>
      <c r="B124" s="230"/>
      <c r="C124" s="231"/>
      <c r="D124" s="221" t="s">
        <v>149</v>
      </c>
      <c r="E124" s="232" t="s">
        <v>31</v>
      </c>
      <c r="F124" s="233" t="s">
        <v>1223</v>
      </c>
      <c r="G124" s="231"/>
      <c r="H124" s="234">
        <v>6.2999999999999998</v>
      </c>
      <c r="I124" s="235"/>
      <c r="J124" s="231"/>
      <c r="K124" s="231"/>
      <c r="L124" s="236"/>
      <c r="M124" s="237"/>
      <c r="N124" s="238"/>
      <c r="O124" s="238"/>
      <c r="P124" s="238"/>
      <c r="Q124" s="238"/>
      <c r="R124" s="238"/>
      <c r="S124" s="238"/>
      <c r="T124" s="239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40" t="s">
        <v>149</v>
      </c>
      <c r="AU124" s="240" t="s">
        <v>86</v>
      </c>
      <c r="AV124" s="14" t="s">
        <v>86</v>
      </c>
      <c r="AW124" s="14" t="s">
        <v>37</v>
      </c>
      <c r="AX124" s="14" t="s">
        <v>76</v>
      </c>
      <c r="AY124" s="240" t="s">
        <v>140</v>
      </c>
    </row>
    <row r="125" s="14" customFormat="1">
      <c r="A125" s="14"/>
      <c r="B125" s="230"/>
      <c r="C125" s="231"/>
      <c r="D125" s="221" t="s">
        <v>149</v>
      </c>
      <c r="E125" s="232" t="s">
        <v>31</v>
      </c>
      <c r="F125" s="233" t="s">
        <v>1224</v>
      </c>
      <c r="G125" s="231"/>
      <c r="H125" s="234">
        <v>7.2000000000000002</v>
      </c>
      <c r="I125" s="235"/>
      <c r="J125" s="231"/>
      <c r="K125" s="231"/>
      <c r="L125" s="236"/>
      <c r="M125" s="237"/>
      <c r="N125" s="238"/>
      <c r="O125" s="238"/>
      <c r="P125" s="238"/>
      <c r="Q125" s="238"/>
      <c r="R125" s="238"/>
      <c r="S125" s="238"/>
      <c r="T125" s="239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240" t="s">
        <v>149</v>
      </c>
      <c r="AU125" s="240" t="s">
        <v>86</v>
      </c>
      <c r="AV125" s="14" t="s">
        <v>86</v>
      </c>
      <c r="AW125" s="14" t="s">
        <v>37</v>
      </c>
      <c r="AX125" s="14" t="s">
        <v>76</v>
      </c>
      <c r="AY125" s="240" t="s">
        <v>140</v>
      </c>
    </row>
    <row r="126" s="14" customFormat="1">
      <c r="A126" s="14"/>
      <c r="B126" s="230"/>
      <c r="C126" s="231"/>
      <c r="D126" s="221" t="s">
        <v>149</v>
      </c>
      <c r="E126" s="232" t="s">
        <v>31</v>
      </c>
      <c r="F126" s="233" t="s">
        <v>1225</v>
      </c>
      <c r="G126" s="231"/>
      <c r="H126" s="234">
        <v>6.2999999999999998</v>
      </c>
      <c r="I126" s="235"/>
      <c r="J126" s="231"/>
      <c r="K126" s="231"/>
      <c r="L126" s="236"/>
      <c r="M126" s="237"/>
      <c r="N126" s="238"/>
      <c r="O126" s="238"/>
      <c r="P126" s="238"/>
      <c r="Q126" s="238"/>
      <c r="R126" s="238"/>
      <c r="S126" s="238"/>
      <c r="T126" s="239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40" t="s">
        <v>149</v>
      </c>
      <c r="AU126" s="240" t="s">
        <v>86</v>
      </c>
      <c r="AV126" s="14" t="s">
        <v>86</v>
      </c>
      <c r="AW126" s="14" t="s">
        <v>37</v>
      </c>
      <c r="AX126" s="14" t="s">
        <v>76</v>
      </c>
      <c r="AY126" s="240" t="s">
        <v>140</v>
      </c>
    </row>
    <row r="127" s="14" customFormat="1">
      <c r="A127" s="14"/>
      <c r="B127" s="230"/>
      <c r="C127" s="231"/>
      <c r="D127" s="221" t="s">
        <v>149</v>
      </c>
      <c r="E127" s="232" t="s">
        <v>31</v>
      </c>
      <c r="F127" s="233" t="s">
        <v>1226</v>
      </c>
      <c r="G127" s="231"/>
      <c r="H127" s="234">
        <v>5.3630000000000004</v>
      </c>
      <c r="I127" s="235"/>
      <c r="J127" s="231"/>
      <c r="K127" s="231"/>
      <c r="L127" s="236"/>
      <c r="M127" s="237"/>
      <c r="N127" s="238"/>
      <c r="O127" s="238"/>
      <c r="P127" s="238"/>
      <c r="Q127" s="238"/>
      <c r="R127" s="238"/>
      <c r="S127" s="238"/>
      <c r="T127" s="239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40" t="s">
        <v>149</v>
      </c>
      <c r="AU127" s="240" t="s">
        <v>86</v>
      </c>
      <c r="AV127" s="14" t="s">
        <v>86</v>
      </c>
      <c r="AW127" s="14" t="s">
        <v>37</v>
      </c>
      <c r="AX127" s="14" t="s">
        <v>76</v>
      </c>
      <c r="AY127" s="240" t="s">
        <v>140</v>
      </c>
    </row>
    <row r="128" s="14" customFormat="1">
      <c r="A128" s="14"/>
      <c r="B128" s="230"/>
      <c r="C128" s="231"/>
      <c r="D128" s="221" t="s">
        <v>149</v>
      </c>
      <c r="E128" s="232" t="s">
        <v>31</v>
      </c>
      <c r="F128" s="233" t="s">
        <v>1227</v>
      </c>
      <c r="G128" s="231"/>
      <c r="H128" s="234">
        <v>6</v>
      </c>
      <c r="I128" s="235"/>
      <c r="J128" s="231"/>
      <c r="K128" s="231"/>
      <c r="L128" s="236"/>
      <c r="M128" s="237"/>
      <c r="N128" s="238"/>
      <c r="O128" s="238"/>
      <c r="P128" s="238"/>
      <c r="Q128" s="238"/>
      <c r="R128" s="238"/>
      <c r="S128" s="238"/>
      <c r="T128" s="239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40" t="s">
        <v>149</v>
      </c>
      <c r="AU128" s="240" t="s">
        <v>86</v>
      </c>
      <c r="AV128" s="14" t="s">
        <v>86</v>
      </c>
      <c r="AW128" s="14" t="s">
        <v>37</v>
      </c>
      <c r="AX128" s="14" t="s">
        <v>76</v>
      </c>
      <c r="AY128" s="240" t="s">
        <v>140</v>
      </c>
    </row>
    <row r="129" s="14" customFormat="1">
      <c r="A129" s="14"/>
      <c r="B129" s="230"/>
      <c r="C129" s="231"/>
      <c r="D129" s="221" t="s">
        <v>149</v>
      </c>
      <c r="E129" s="232" t="s">
        <v>31</v>
      </c>
      <c r="F129" s="233" t="s">
        <v>1228</v>
      </c>
      <c r="G129" s="231"/>
      <c r="H129" s="234">
        <v>4.7249999999999996</v>
      </c>
      <c r="I129" s="235"/>
      <c r="J129" s="231"/>
      <c r="K129" s="231"/>
      <c r="L129" s="236"/>
      <c r="M129" s="237"/>
      <c r="N129" s="238"/>
      <c r="O129" s="238"/>
      <c r="P129" s="238"/>
      <c r="Q129" s="238"/>
      <c r="R129" s="238"/>
      <c r="S129" s="238"/>
      <c r="T129" s="239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40" t="s">
        <v>149</v>
      </c>
      <c r="AU129" s="240" t="s">
        <v>86</v>
      </c>
      <c r="AV129" s="14" t="s">
        <v>86</v>
      </c>
      <c r="AW129" s="14" t="s">
        <v>37</v>
      </c>
      <c r="AX129" s="14" t="s">
        <v>76</v>
      </c>
      <c r="AY129" s="240" t="s">
        <v>140</v>
      </c>
    </row>
    <row r="130" s="14" customFormat="1">
      <c r="A130" s="14"/>
      <c r="B130" s="230"/>
      <c r="C130" s="231"/>
      <c r="D130" s="221" t="s">
        <v>149</v>
      </c>
      <c r="E130" s="232" t="s">
        <v>31</v>
      </c>
      <c r="F130" s="233" t="s">
        <v>1229</v>
      </c>
      <c r="G130" s="231"/>
      <c r="H130" s="234">
        <v>15.619</v>
      </c>
      <c r="I130" s="235"/>
      <c r="J130" s="231"/>
      <c r="K130" s="231"/>
      <c r="L130" s="236"/>
      <c r="M130" s="237"/>
      <c r="N130" s="238"/>
      <c r="O130" s="238"/>
      <c r="P130" s="238"/>
      <c r="Q130" s="238"/>
      <c r="R130" s="238"/>
      <c r="S130" s="238"/>
      <c r="T130" s="239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40" t="s">
        <v>149</v>
      </c>
      <c r="AU130" s="240" t="s">
        <v>86</v>
      </c>
      <c r="AV130" s="14" t="s">
        <v>86</v>
      </c>
      <c r="AW130" s="14" t="s">
        <v>37</v>
      </c>
      <c r="AX130" s="14" t="s">
        <v>76</v>
      </c>
      <c r="AY130" s="240" t="s">
        <v>140</v>
      </c>
    </row>
    <row r="131" s="14" customFormat="1">
      <c r="A131" s="14"/>
      <c r="B131" s="230"/>
      <c r="C131" s="231"/>
      <c r="D131" s="221" t="s">
        <v>149</v>
      </c>
      <c r="E131" s="232" t="s">
        <v>31</v>
      </c>
      <c r="F131" s="233" t="s">
        <v>1230</v>
      </c>
      <c r="G131" s="231"/>
      <c r="H131" s="234">
        <v>12</v>
      </c>
      <c r="I131" s="235"/>
      <c r="J131" s="231"/>
      <c r="K131" s="231"/>
      <c r="L131" s="236"/>
      <c r="M131" s="237"/>
      <c r="N131" s="238"/>
      <c r="O131" s="238"/>
      <c r="P131" s="238"/>
      <c r="Q131" s="238"/>
      <c r="R131" s="238"/>
      <c r="S131" s="238"/>
      <c r="T131" s="239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40" t="s">
        <v>149</v>
      </c>
      <c r="AU131" s="240" t="s">
        <v>86</v>
      </c>
      <c r="AV131" s="14" t="s">
        <v>86</v>
      </c>
      <c r="AW131" s="14" t="s">
        <v>37</v>
      </c>
      <c r="AX131" s="14" t="s">
        <v>76</v>
      </c>
      <c r="AY131" s="240" t="s">
        <v>140</v>
      </c>
    </row>
    <row r="132" s="14" customFormat="1">
      <c r="A132" s="14"/>
      <c r="B132" s="230"/>
      <c r="C132" s="231"/>
      <c r="D132" s="221" t="s">
        <v>149</v>
      </c>
      <c r="E132" s="232" t="s">
        <v>31</v>
      </c>
      <c r="F132" s="233" t="s">
        <v>1231</v>
      </c>
      <c r="G132" s="231"/>
      <c r="H132" s="234">
        <v>5.7750000000000004</v>
      </c>
      <c r="I132" s="235"/>
      <c r="J132" s="231"/>
      <c r="K132" s="231"/>
      <c r="L132" s="236"/>
      <c r="M132" s="237"/>
      <c r="N132" s="238"/>
      <c r="O132" s="238"/>
      <c r="P132" s="238"/>
      <c r="Q132" s="238"/>
      <c r="R132" s="238"/>
      <c r="S132" s="238"/>
      <c r="T132" s="239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40" t="s">
        <v>149</v>
      </c>
      <c r="AU132" s="240" t="s">
        <v>86</v>
      </c>
      <c r="AV132" s="14" t="s">
        <v>86</v>
      </c>
      <c r="AW132" s="14" t="s">
        <v>37</v>
      </c>
      <c r="AX132" s="14" t="s">
        <v>76</v>
      </c>
      <c r="AY132" s="240" t="s">
        <v>140</v>
      </c>
    </row>
    <row r="133" s="14" customFormat="1">
      <c r="A133" s="14"/>
      <c r="B133" s="230"/>
      <c r="C133" s="231"/>
      <c r="D133" s="221" t="s">
        <v>149</v>
      </c>
      <c r="E133" s="232" t="s">
        <v>31</v>
      </c>
      <c r="F133" s="233" t="s">
        <v>1232</v>
      </c>
      <c r="G133" s="231"/>
      <c r="H133" s="234">
        <v>6.2999999999999998</v>
      </c>
      <c r="I133" s="235"/>
      <c r="J133" s="231"/>
      <c r="K133" s="231"/>
      <c r="L133" s="236"/>
      <c r="M133" s="237"/>
      <c r="N133" s="238"/>
      <c r="O133" s="238"/>
      <c r="P133" s="238"/>
      <c r="Q133" s="238"/>
      <c r="R133" s="238"/>
      <c r="S133" s="238"/>
      <c r="T133" s="239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40" t="s">
        <v>149</v>
      </c>
      <c r="AU133" s="240" t="s">
        <v>86</v>
      </c>
      <c r="AV133" s="14" t="s">
        <v>86</v>
      </c>
      <c r="AW133" s="14" t="s">
        <v>37</v>
      </c>
      <c r="AX133" s="14" t="s">
        <v>76</v>
      </c>
      <c r="AY133" s="240" t="s">
        <v>140</v>
      </c>
    </row>
    <row r="134" s="14" customFormat="1">
      <c r="A134" s="14"/>
      <c r="B134" s="230"/>
      <c r="C134" s="231"/>
      <c r="D134" s="221" t="s">
        <v>149</v>
      </c>
      <c r="E134" s="232" t="s">
        <v>31</v>
      </c>
      <c r="F134" s="233" t="s">
        <v>1233</v>
      </c>
      <c r="G134" s="231"/>
      <c r="H134" s="234">
        <v>5.8499999999999996</v>
      </c>
      <c r="I134" s="235"/>
      <c r="J134" s="231"/>
      <c r="K134" s="231"/>
      <c r="L134" s="236"/>
      <c r="M134" s="237"/>
      <c r="N134" s="238"/>
      <c r="O134" s="238"/>
      <c r="P134" s="238"/>
      <c r="Q134" s="238"/>
      <c r="R134" s="238"/>
      <c r="S134" s="238"/>
      <c r="T134" s="239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40" t="s">
        <v>149</v>
      </c>
      <c r="AU134" s="240" t="s">
        <v>86</v>
      </c>
      <c r="AV134" s="14" t="s">
        <v>86</v>
      </c>
      <c r="AW134" s="14" t="s">
        <v>37</v>
      </c>
      <c r="AX134" s="14" t="s">
        <v>76</v>
      </c>
      <c r="AY134" s="240" t="s">
        <v>140</v>
      </c>
    </row>
    <row r="135" s="14" customFormat="1">
      <c r="A135" s="14"/>
      <c r="B135" s="230"/>
      <c r="C135" s="231"/>
      <c r="D135" s="221" t="s">
        <v>149</v>
      </c>
      <c r="E135" s="232" t="s">
        <v>31</v>
      </c>
      <c r="F135" s="233" t="s">
        <v>1234</v>
      </c>
      <c r="G135" s="231"/>
      <c r="H135" s="234">
        <v>6.2999999999999998</v>
      </c>
      <c r="I135" s="235"/>
      <c r="J135" s="231"/>
      <c r="K135" s="231"/>
      <c r="L135" s="236"/>
      <c r="M135" s="237"/>
      <c r="N135" s="238"/>
      <c r="O135" s="238"/>
      <c r="P135" s="238"/>
      <c r="Q135" s="238"/>
      <c r="R135" s="238"/>
      <c r="S135" s="238"/>
      <c r="T135" s="239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40" t="s">
        <v>149</v>
      </c>
      <c r="AU135" s="240" t="s">
        <v>86</v>
      </c>
      <c r="AV135" s="14" t="s">
        <v>86</v>
      </c>
      <c r="AW135" s="14" t="s">
        <v>37</v>
      </c>
      <c r="AX135" s="14" t="s">
        <v>76</v>
      </c>
      <c r="AY135" s="240" t="s">
        <v>140</v>
      </c>
    </row>
    <row r="136" s="14" customFormat="1">
      <c r="A136" s="14"/>
      <c r="B136" s="230"/>
      <c r="C136" s="231"/>
      <c r="D136" s="221" t="s">
        <v>149</v>
      </c>
      <c r="E136" s="232" t="s">
        <v>31</v>
      </c>
      <c r="F136" s="233" t="s">
        <v>1235</v>
      </c>
      <c r="G136" s="231"/>
      <c r="H136" s="234">
        <v>5.8499999999999996</v>
      </c>
      <c r="I136" s="235"/>
      <c r="J136" s="231"/>
      <c r="K136" s="231"/>
      <c r="L136" s="236"/>
      <c r="M136" s="237"/>
      <c r="N136" s="238"/>
      <c r="O136" s="238"/>
      <c r="P136" s="238"/>
      <c r="Q136" s="238"/>
      <c r="R136" s="238"/>
      <c r="S136" s="238"/>
      <c r="T136" s="239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40" t="s">
        <v>149</v>
      </c>
      <c r="AU136" s="240" t="s">
        <v>86</v>
      </c>
      <c r="AV136" s="14" t="s">
        <v>86</v>
      </c>
      <c r="AW136" s="14" t="s">
        <v>37</v>
      </c>
      <c r="AX136" s="14" t="s">
        <v>76</v>
      </c>
      <c r="AY136" s="240" t="s">
        <v>140</v>
      </c>
    </row>
    <row r="137" s="14" customFormat="1">
      <c r="A137" s="14"/>
      <c r="B137" s="230"/>
      <c r="C137" s="231"/>
      <c r="D137" s="221" t="s">
        <v>149</v>
      </c>
      <c r="E137" s="232" t="s">
        <v>31</v>
      </c>
      <c r="F137" s="233" t="s">
        <v>1236</v>
      </c>
      <c r="G137" s="231"/>
      <c r="H137" s="234">
        <v>5.4000000000000004</v>
      </c>
      <c r="I137" s="235"/>
      <c r="J137" s="231"/>
      <c r="K137" s="231"/>
      <c r="L137" s="236"/>
      <c r="M137" s="237"/>
      <c r="N137" s="238"/>
      <c r="O137" s="238"/>
      <c r="P137" s="238"/>
      <c r="Q137" s="238"/>
      <c r="R137" s="238"/>
      <c r="S137" s="238"/>
      <c r="T137" s="239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40" t="s">
        <v>149</v>
      </c>
      <c r="AU137" s="240" t="s">
        <v>86</v>
      </c>
      <c r="AV137" s="14" t="s">
        <v>86</v>
      </c>
      <c r="AW137" s="14" t="s">
        <v>37</v>
      </c>
      <c r="AX137" s="14" t="s">
        <v>76</v>
      </c>
      <c r="AY137" s="240" t="s">
        <v>140</v>
      </c>
    </row>
    <row r="138" s="14" customFormat="1">
      <c r="A138" s="14"/>
      <c r="B138" s="230"/>
      <c r="C138" s="231"/>
      <c r="D138" s="221" t="s">
        <v>149</v>
      </c>
      <c r="E138" s="232" t="s">
        <v>31</v>
      </c>
      <c r="F138" s="233" t="s">
        <v>1237</v>
      </c>
      <c r="G138" s="231"/>
      <c r="H138" s="234">
        <v>5.8499999999999996</v>
      </c>
      <c r="I138" s="235"/>
      <c r="J138" s="231"/>
      <c r="K138" s="231"/>
      <c r="L138" s="236"/>
      <c r="M138" s="237"/>
      <c r="N138" s="238"/>
      <c r="O138" s="238"/>
      <c r="P138" s="238"/>
      <c r="Q138" s="238"/>
      <c r="R138" s="238"/>
      <c r="S138" s="238"/>
      <c r="T138" s="239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40" t="s">
        <v>149</v>
      </c>
      <c r="AU138" s="240" t="s">
        <v>86</v>
      </c>
      <c r="AV138" s="14" t="s">
        <v>86</v>
      </c>
      <c r="AW138" s="14" t="s">
        <v>37</v>
      </c>
      <c r="AX138" s="14" t="s">
        <v>76</v>
      </c>
      <c r="AY138" s="240" t="s">
        <v>140</v>
      </c>
    </row>
    <row r="139" s="14" customFormat="1">
      <c r="A139" s="14"/>
      <c r="B139" s="230"/>
      <c r="C139" s="231"/>
      <c r="D139" s="221" t="s">
        <v>149</v>
      </c>
      <c r="E139" s="232" t="s">
        <v>31</v>
      </c>
      <c r="F139" s="233" t="s">
        <v>1238</v>
      </c>
      <c r="G139" s="231"/>
      <c r="H139" s="234">
        <v>5.8499999999999996</v>
      </c>
      <c r="I139" s="235"/>
      <c r="J139" s="231"/>
      <c r="K139" s="231"/>
      <c r="L139" s="236"/>
      <c r="M139" s="237"/>
      <c r="N139" s="238"/>
      <c r="O139" s="238"/>
      <c r="P139" s="238"/>
      <c r="Q139" s="238"/>
      <c r="R139" s="238"/>
      <c r="S139" s="238"/>
      <c r="T139" s="239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40" t="s">
        <v>149</v>
      </c>
      <c r="AU139" s="240" t="s">
        <v>86</v>
      </c>
      <c r="AV139" s="14" t="s">
        <v>86</v>
      </c>
      <c r="AW139" s="14" t="s">
        <v>37</v>
      </c>
      <c r="AX139" s="14" t="s">
        <v>76</v>
      </c>
      <c r="AY139" s="240" t="s">
        <v>140</v>
      </c>
    </row>
    <row r="140" s="14" customFormat="1">
      <c r="A140" s="14"/>
      <c r="B140" s="230"/>
      <c r="C140" s="231"/>
      <c r="D140" s="221" t="s">
        <v>149</v>
      </c>
      <c r="E140" s="232" t="s">
        <v>31</v>
      </c>
      <c r="F140" s="233" t="s">
        <v>1239</v>
      </c>
      <c r="G140" s="231"/>
      <c r="H140" s="234">
        <v>4.9500000000000002</v>
      </c>
      <c r="I140" s="235"/>
      <c r="J140" s="231"/>
      <c r="K140" s="231"/>
      <c r="L140" s="236"/>
      <c r="M140" s="237"/>
      <c r="N140" s="238"/>
      <c r="O140" s="238"/>
      <c r="P140" s="238"/>
      <c r="Q140" s="238"/>
      <c r="R140" s="238"/>
      <c r="S140" s="238"/>
      <c r="T140" s="239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40" t="s">
        <v>149</v>
      </c>
      <c r="AU140" s="240" t="s">
        <v>86</v>
      </c>
      <c r="AV140" s="14" t="s">
        <v>86</v>
      </c>
      <c r="AW140" s="14" t="s">
        <v>37</v>
      </c>
      <c r="AX140" s="14" t="s">
        <v>76</v>
      </c>
      <c r="AY140" s="240" t="s">
        <v>140</v>
      </c>
    </row>
    <row r="141" s="14" customFormat="1">
      <c r="A141" s="14"/>
      <c r="B141" s="230"/>
      <c r="C141" s="231"/>
      <c r="D141" s="221" t="s">
        <v>149</v>
      </c>
      <c r="E141" s="232" t="s">
        <v>31</v>
      </c>
      <c r="F141" s="233" t="s">
        <v>1240</v>
      </c>
      <c r="G141" s="231"/>
      <c r="H141" s="234">
        <v>4.5</v>
      </c>
      <c r="I141" s="235"/>
      <c r="J141" s="231"/>
      <c r="K141" s="231"/>
      <c r="L141" s="236"/>
      <c r="M141" s="237"/>
      <c r="N141" s="238"/>
      <c r="O141" s="238"/>
      <c r="P141" s="238"/>
      <c r="Q141" s="238"/>
      <c r="R141" s="238"/>
      <c r="S141" s="238"/>
      <c r="T141" s="239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40" t="s">
        <v>149</v>
      </c>
      <c r="AU141" s="240" t="s">
        <v>86</v>
      </c>
      <c r="AV141" s="14" t="s">
        <v>86</v>
      </c>
      <c r="AW141" s="14" t="s">
        <v>37</v>
      </c>
      <c r="AX141" s="14" t="s">
        <v>76</v>
      </c>
      <c r="AY141" s="240" t="s">
        <v>140</v>
      </c>
    </row>
    <row r="142" s="14" customFormat="1">
      <c r="A142" s="14"/>
      <c r="B142" s="230"/>
      <c r="C142" s="231"/>
      <c r="D142" s="221" t="s">
        <v>149</v>
      </c>
      <c r="E142" s="232" t="s">
        <v>31</v>
      </c>
      <c r="F142" s="233" t="s">
        <v>1241</v>
      </c>
      <c r="G142" s="231"/>
      <c r="H142" s="234">
        <v>19.5</v>
      </c>
      <c r="I142" s="235"/>
      <c r="J142" s="231"/>
      <c r="K142" s="231"/>
      <c r="L142" s="236"/>
      <c r="M142" s="237"/>
      <c r="N142" s="238"/>
      <c r="O142" s="238"/>
      <c r="P142" s="238"/>
      <c r="Q142" s="238"/>
      <c r="R142" s="238"/>
      <c r="S142" s="238"/>
      <c r="T142" s="239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40" t="s">
        <v>149</v>
      </c>
      <c r="AU142" s="240" t="s">
        <v>86</v>
      </c>
      <c r="AV142" s="14" t="s">
        <v>86</v>
      </c>
      <c r="AW142" s="14" t="s">
        <v>37</v>
      </c>
      <c r="AX142" s="14" t="s">
        <v>76</v>
      </c>
      <c r="AY142" s="240" t="s">
        <v>140</v>
      </c>
    </row>
    <row r="143" s="14" customFormat="1">
      <c r="A143" s="14"/>
      <c r="B143" s="230"/>
      <c r="C143" s="231"/>
      <c r="D143" s="221" t="s">
        <v>149</v>
      </c>
      <c r="E143" s="232" t="s">
        <v>31</v>
      </c>
      <c r="F143" s="233" t="s">
        <v>1242</v>
      </c>
      <c r="G143" s="231"/>
      <c r="H143" s="234">
        <v>5.8129999999999997</v>
      </c>
      <c r="I143" s="235"/>
      <c r="J143" s="231"/>
      <c r="K143" s="231"/>
      <c r="L143" s="236"/>
      <c r="M143" s="237"/>
      <c r="N143" s="238"/>
      <c r="O143" s="238"/>
      <c r="P143" s="238"/>
      <c r="Q143" s="238"/>
      <c r="R143" s="238"/>
      <c r="S143" s="238"/>
      <c r="T143" s="239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40" t="s">
        <v>149</v>
      </c>
      <c r="AU143" s="240" t="s">
        <v>86</v>
      </c>
      <c r="AV143" s="14" t="s">
        <v>86</v>
      </c>
      <c r="AW143" s="14" t="s">
        <v>37</v>
      </c>
      <c r="AX143" s="14" t="s">
        <v>76</v>
      </c>
      <c r="AY143" s="240" t="s">
        <v>140</v>
      </c>
    </row>
    <row r="144" s="14" customFormat="1">
      <c r="A144" s="14"/>
      <c r="B144" s="230"/>
      <c r="C144" s="231"/>
      <c r="D144" s="221" t="s">
        <v>149</v>
      </c>
      <c r="E144" s="232" t="s">
        <v>31</v>
      </c>
      <c r="F144" s="233" t="s">
        <v>1243</v>
      </c>
      <c r="G144" s="231"/>
      <c r="H144" s="234">
        <v>6.5629999999999997</v>
      </c>
      <c r="I144" s="235"/>
      <c r="J144" s="231"/>
      <c r="K144" s="231"/>
      <c r="L144" s="236"/>
      <c r="M144" s="237"/>
      <c r="N144" s="238"/>
      <c r="O144" s="238"/>
      <c r="P144" s="238"/>
      <c r="Q144" s="238"/>
      <c r="R144" s="238"/>
      <c r="S144" s="238"/>
      <c r="T144" s="239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40" t="s">
        <v>149</v>
      </c>
      <c r="AU144" s="240" t="s">
        <v>86</v>
      </c>
      <c r="AV144" s="14" t="s">
        <v>86</v>
      </c>
      <c r="AW144" s="14" t="s">
        <v>37</v>
      </c>
      <c r="AX144" s="14" t="s">
        <v>76</v>
      </c>
      <c r="AY144" s="240" t="s">
        <v>140</v>
      </c>
    </row>
    <row r="145" s="14" customFormat="1">
      <c r="A145" s="14"/>
      <c r="B145" s="230"/>
      <c r="C145" s="231"/>
      <c r="D145" s="221" t="s">
        <v>149</v>
      </c>
      <c r="E145" s="232" t="s">
        <v>31</v>
      </c>
      <c r="F145" s="233" t="s">
        <v>1244</v>
      </c>
      <c r="G145" s="231"/>
      <c r="H145" s="234">
        <v>5.625</v>
      </c>
      <c r="I145" s="235"/>
      <c r="J145" s="231"/>
      <c r="K145" s="231"/>
      <c r="L145" s="236"/>
      <c r="M145" s="237"/>
      <c r="N145" s="238"/>
      <c r="O145" s="238"/>
      <c r="P145" s="238"/>
      <c r="Q145" s="238"/>
      <c r="R145" s="238"/>
      <c r="S145" s="238"/>
      <c r="T145" s="239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40" t="s">
        <v>149</v>
      </c>
      <c r="AU145" s="240" t="s">
        <v>86</v>
      </c>
      <c r="AV145" s="14" t="s">
        <v>86</v>
      </c>
      <c r="AW145" s="14" t="s">
        <v>37</v>
      </c>
      <c r="AX145" s="14" t="s">
        <v>76</v>
      </c>
      <c r="AY145" s="240" t="s">
        <v>140</v>
      </c>
    </row>
    <row r="146" s="14" customFormat="1">
      <c r="A146" s="14"/>
      <c r="B146" s="230"/>
      <c r="C146" s="231"/>
      <c r="D146" s="221" t="s">
        <v>149</v>
      </c>
      <c r="E146" s="232" t="s">
        <v>31</v>
      </c>
      <c r="F146" s="233" t="s">
        <v>1245</v>
      </c>
      <c r="G146" s="231"/>
      <c r="H146" s="234">
        <v>5.25</v>
      </c>
      <c r="I146" s="235"/>
      <c r="J146" s="231"/>
      <c r="K146" s="231"/>
      <c r="L146" s="236"/>
      <c r="M146" s="237"/>
      <c r="N146" s="238"/>
      <c r="O146" s="238"/>
      <c r="P146" s="238"/>
      <c r="Q146" s="238"/>
      <c r="R146" s="238"/>
      <c r="S146" s="238"/>
      <c r="T146" s="239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40" t="s">
        <v>149</v>
      </c>
      <c r="AU146" s="240" t="s">
        <v>86</v>
      </c>
      <c r="AV146" s="14" t="s">
        <v>86</v>
      </c>
      <c r="AW146" s="14" t="s">
        <v>37</v>
      </c>
      <c r="AX146" s="14" t="s">
        <v>76</v>
      </c>
      <c r="AY146" s="240" t="s">
        <v>140</v>
      </c>
    </row>
    <row r="147" s="14" customFormat="1">
      <c r="A147" s="14"/>
      <c r="B147" s="230"/>
      <c r="C147" s="231"/>
      <c r="D147" s="221" t="s">
        <v>149</v>
      </c>
      <c r="E147" s="232" t="s">
        <v>31</v>
      </c>
      <c r="F147" s="233" t="s">
        <v>1246</v>
      </c>
      <c r="G147" s="231"/>
      <c r="H147" s="234">
        <v>5.4109999999999996</v>
      </c>
      <c r="I147" s="235"/>
      <c r="J147" s="231"/>
      <c r="K147" s="231"/>
      <c r="L147" s="236"/>
      <c r="M147" s="237"/>
      <c r="N147" s="238"/>
      <c r="O147" s="238"/>
      <c r="P147" s="238"/>
      <c r="Q147" s="238"/>
      <c r="R147" s="238"/>
      <c r="S147" s="238"/>
      <c r="T147" s="239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40" t="s">
        <v>149</v>
      </c>
      <c r="AU147" s="240" t="s">
        <v>86</v>
      </c>
      <c r="AV147" s="14" t="s">
        <v>86</v>
      </c>
      <c r="AW147" s="14" t="s">
        <v>37</v>
      </c>
      <c r="AX147" s="14" t="s">
        <v>76</v>
      </c>
      <c r="AY147" s="240" t="s">
        <v>140</v>
      </c>
    </row>
    <row r="148" s="13" customFormat="1">
      <c r="A148" s="13"/>
      <c r="B148" s="219"/>
      <c r="C148" s="220"/>
      <c r="D148" s="221" t="s">
        <v>149</v>
      </c>
      <c r="E148" s="222" t="s">
        <v>31</v>
      </c>
      <c r="F148" s="223" t="s">
        <v>1247</v>
      </c>
      <c r="G148" s="220"/>
      <c r="H148" s="222" t="s">
        <v>31</v>
      </c>
      <c r="I148" s="224"/>
      <c r="J148" s="220"/>
      <c r="K148" s="220"/>
      <c r="L148" s="225"/>
      <c r="M148" s="226"/>
      <c r="N148" s="227"/>
      <c r="O148" s="227"/>
      <c r="P148" s="227"/>
      <c r="Q148" s="227"/>
      <c r="R148" s="227"/>
      <c r="S148" s="227"/>
      <c r="T148" s="228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29" t="s">
        <v>149</v>
      </c>
      <c r="AU148" s="229" t="s">
        <v>86</v>
      </c>
      <c r="AV148" s="13" t="s">
        <v>84</v>
      </c>
      <c r="AW148" s="13" t="s">
        <v>37</v>
      </c>
      <c r="AX148" s="13" t="s">
        <v>76</v>
      </c>
      <c r="AY148" s="229" t="s">
        <v>140</v>
      </c>
    </row>
    <row r="149" s="15" customFormat="1">
      <c r="A149" s="15"/>
      <c r="B149" s="241"/>
      <c r="C149" s="242"/>
      <c r="D149" s="221" t="s">
        <v>149</v>
      </c>
      <c r="E149" s="243" t="s">
        <v>31</v>
      </c>
      <c r="F149" s="244" t="s">
        <v>204</v>
      </c>
      <c r="G149" s="242"/>
      <c r="H149" s="245">
        <v>381.262</v>
      </c>
      <c r="I149" s="246"/>
      <c r="J149" s="242"/>
      <c r="K149" s="242"/>
      <c r="L149" s="247"/>
      <c r="M149" s="248"/>
      <c r="N149" s="249"/>
      <c r="O149" s="249"/>
      <c r="P149" s="249"/>
      <c r="Q149" s="249"/>
      <c r="R149" s="249"/>
      <c r="S149" s="249"/>
      <c r="T149" s="250"/>
      <c r="U149" s="15"/>
      <c r="V149" s="15"/>
      <c r="W149" s="15"/>
      <c r="X149" s="15"/>
      <c r="Y149" s="15"/>
      <c r="Z149" s="15"/>
      <c r="AA149" s="15"/>
      <c r="AB149" s="15"/>
      <c r="AC149" s="15"/>
      <c r="AD149" s="15"/>
      <c r="AE149" s="15"/>
      <c r="AT149" s="251" t="s">
        <v>149</v>
      </c>
      <c r="AU149" s="251" t="s">
        <v>86</v>
      </c>
      <c r="AV149" s="15" t="s">
        <v>147</v>
      </c>
      <c r="AW149" s="15" t="s">
        <v>37</v>
      </c>
      <c r="AX149" s="15" t="s">
        <v>84</v>
      </c>
      <c r="AY149" s="251" t="s">
        <v>140</v>
      </c>
    </row>
    <row r="150" s="2" customFormat="1" ht="21.75" customHeight="1">
      <c r="A150" s="40"/>
      <c r="B150" s="41"/>
      <c r="C150" s="206" t="s">
        <v>86</v>
      </c>
      <c r="D150" s="206" t="s">
        <v>142</v>
      </c>
      <c r="E150" s="207" t="s">
        <v>1041</v>
      </c>
      <c r="F150" s="208" t="s">
        <v>1042</v>
      </c>
      <c r="G150" s="209" t="s">
        <v>145</v>
      </c>
      <c r="H150" s="210">
        <v>507.38099999999997</v>
      </c>
      <c r="I150" s="211"/>
      <c r="J150" s="212">
        <f>ROUND(I150*H150,2)</f>
        <v>0</v>
      </c>
      <c r="K150" s="208" t="s">
        <v>146</v>
      </c>
      <c r="L150" s="46"/>
      <c r="M150" s="213" t="s">
        <v>31</v>
      </c>
      <c r="N150" s="214" t="s">
        <v>47</v>
      </c>
      <c r="O150" s="86"/>
      <c r="P150" s="215">
        <f>O150*H150</f>
        <v>0</v>
      </c>
      <c r="Q150" s="215">
        <v>0</v>
      </c>
      <c r="R150" s="215">
        <f>Q150*H150</f>
        <v>0</v>
      </c>
      <c r="S150" s="215">
        <v>0</v>
      </c>
      <c r="T150" s="216">
        <f>S150*H150</f>
        <v>0</v>
      </c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R150" s="217" t="s">
        <v>147</v>
      </c>
      <c r="AT150" s="217" t="s">
        <v>142</v>
      </c>
      <c r="AU150" s="217" t="s">
        <v>86</v>
      </c>
      <c r="AY150" s="19" t="s">
        <v>140</v>
      </c>
      <c r="BE150" s="218">
        <f>IF(N150="základní",J150,0)</f>
        <v>0</v>
      </c>
      <c r="BF150" s="218">
        <f>IF(N150="snížená",J150,0)</f>
        <v>0</v>
      </c>
      <c r="BG150" s="218">
        <f>IF(N150="zákl. přenesená",J150,0)</f>
        <v>0</v>
      </c>
      <c r="BH150" s="218">
        <f>IF(N150="sníž. přenesená",J150,0)</f>
        <v>0</v>
      </c>
      <c r="BI150" s="218">
        <f>IF(N150="nulová",J150,0)</f>
        <v>0</v>
      </c>
      <c r="BJ150" s="19" t="s">
        <v>84</v>
      </c>
      <c r="BK150" s="218">
        <f>ROUND(I150*H150,2)</f>
        <v>0</v>
      </c>
      <c r="BL150" s="19" t="s">
        <v>147</v>
      </c>
      <c r="BM150" s="217" t="s">
        <v>1248</v>
      </c>
    </row>
    <row r="151" s="14" customFormat="1">
      <c r="A151" s="14"/>
      <c r="B151" s="230"/>
      <c r="C151" s="231"/>
      <c r="D151" s="221" t="s">
        <v>149</v>
      </c>
      <c r="E151" s="232" t="s">
        <v>31</v>
      </c>
      <c r="F151" s="233" t="s">
        <v>1249</v>
      </c>
      <c r="G151" s="231"/>
      <c r="H151" s="234">
        <v>74.640000000000001</v>
      </c>
      <c r="I151" s="235"/>
      <c r="J151" s="231"/>
      <c r="K151" s="231"/>
      <c r="L151" s="236"/>
      <c r="M151" s="237"/>
      <c r="N151" s="238"/>
      <c r="O151" s="238"/>
      <c r="P151" s="238"/>
      <c r="Q151" s="238"/>
      <c r="R151" s="238"/>
      <c r="S151" s="238"/>
      <c r="T151" s="239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40" t="s">
        <v>149</v>
      </c>
      <c r="AU151" s="240" t="s">
        <v>86</v>
      </c>
      <c r="AV151" s="14" t="s">
        <v>86</v>
      </c>
      <c r="AW151" s="14" t="s">
        <v>37</v>
      </c>
      <c r="AX151" s="14" t="s">
        <v>76</v>
      </c>
      <c r="AY151" s="240" t="s">
        <v>140</v>
      </c>
    </row>
    <row r="152" s="14" customFormat="1">
      <c r="A152" s="14"/>
      <c r="B152" s="230"/>
      <c r="C152" s="231"/>
      <c r="D152" s="221" t="s">
        <v>149</v>
      </c>
      <c r="E152" s="232" t="s">
        <v>31</v>
      </c>
      <c r="F152" s="233" t="s">
        <v>1250</v>
      </c>
      <c r="G152" s="231"/>
      <c r="H152" s="234">
        <v>70.640000000000001</v>
      </c>
      <c r="I152" s="235"/>
      <c r="J152" s="231"/>
      <c r="K152" s="231"/>
      <c r="L152" s="236"/>
      <c r="M152" s="237"/>
      <c r="N152" s="238"/>
      <c r="O152" s="238"/>
      <c r="P152" s="238"/>
      <c r="Q152" s="238"/>
      <c r="R152" s="238"/>
      <c r="S152" s="238"/>
      <c r="T152" s="239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40" t="s">
        <v>149</v>
      </c>
      <c r="AU152" s="240" t="s">
        <v>86</v>
      </c>
      <c r="AV152" s="14" t="s">
        <v>86</v>
      </c>
      <c r="AW152" s="14" t="s">
        <v>37</v>
      </c>
      <c r="AX152" s="14" t="s">
        <v>76</v>
      </c>
      <c r="AY152" s="240" t="s">
        <v>140</v>
      </c>
    </row>
    <row r="153" s="14" customFormat="1">
      <c r="A153" s="14"/>
      <c r="B153" s="230"/>
      <c r="C153" s="231"/>
      <c r="D153" s="221" t="s">
        <v>149</v>
      </c>
      <c r="E153" s="232" t="s">
        <v>31</v>
      </c>
      <c r="F153" s="233" t="s">
        <v>1251</v>
      </c>
      <c r="G153" s="231"/>
      <c r="H153" s="234">
        <v>67.599999999999994</v>
      </c>
      <c r="I153" s="235"/>
      <c r="J153" s="231"/>
      <c r="K153" s="231"/>
      <c r="L153" s="236"/>
      <c r="M153" s="237"/>
      <c r="N153" s="238"/>
      <c r="O153" s="238"/>
      <c r="P153" s="238"/>
      <c r="Q153" s="238"/>
      <c r="R153" s="238"/>
      <c r="S153" s="238"/>
      <c r="T153" s="239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40" t="s">
        <v>149</v>
      </c>
      <c r="AU153" s="240" t="s">
        <v>86</v>
      </c>
      <c r="AV153" s="14" t="s">
        <v>86</v>
      </c>
      <c r="AW153" s="14" t="s">
        <v>37</v>
      </c>
      <c r="AX153" s="14" t="s">
        <v>76</v>
      </c>
      <c r="AY153" s="240" t="s">
        <v>140</v>
      </c>
    </row>
    <row r="154" s="14" customFormat="1">
      <c r="A154" s="14"/>
      <c r="B154" s="230"/>
      <c r="C154" s="231"/>
      <c r="D154" s="221" t="s">
        <v>149</v>
      </c>
      <c r="E154" s="232" t="s">
        <v>31</v>
      </c>
      <c r="F154" s="233" t="s">
        <v>1252</v>
      </c>
      <c r="G154" s="231"/>
      <c r="H154" s="234">
        <v>15.885</v>
      </c>
      <c r="I154" s="235"/>
      <c r="J154" s="231"/>
      <c r="K154" s="231"/>
      <c r="L154" s="236"/>
      <c r="M154" s="237"/>
      <c r="N154" s="238"/>
      <c r="O154" s="238"/>
      <c r="P154" s="238"/>
      <c r="Q154" s="238"/>
      <c r="R154" s="238"/>
      <c r="S154" s="238"/>
      <c r="T154" s="239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40" t="s">
        <v>149</v>
      </c>
      <c r="AU154" s="240" t="s">
        <v>86</v>
      </c>
      <c r="AV154" s="14" t="s">
        <v>86</v>
      </c>
      <c r="AW154" s="14" t="s">
        <v>37</v>
      </c>
      <c r="AX154" s="14" t="s">
        <v>76</v>
      </c>
      <c r="AY154" s="240" t="s">
        <v>140</v>
      </c>
    </row>
    <row r="155" s="14" customFormat="1">
      <c r="A155" s="14"/>
      <c r="B155" s="230"/>
      <c r="C155" s="231"/>
      <c r="D155" s="221" t="s">
        <v>149</v>
      </c>
      <c r="E155" s="232" t="s">
        <v>31</v>
      </c>
      <c r="F155" s="233" t="s">
        <v>1253</v>
      </c>
      <c r="G155" s="231"/>
      <c r="H155" s="234">
        <v>2.286</v>
      </c>
      <c r="I155" s="235"/>
      <c r="J155" s="231"/>
      <c r="K155" s="231"/>
      <c r="L155" s="236"/>
      <c r="M155" s="237"/>
      <c r="N155" s="238"/>
      <c r="O155" s="238"/>
      <c r="P155" s="238"/>
      <c r="Q155" s="238"/>
      <c r="R155" s="238"/>
      <c r="S155" s="238"/>
      <c r="T155" s="239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40" t="s">
        <v>149</v>
      </c>
      <c r="AU155" s="240" t="s">
        <v>86</v>
      </c>
      <c r="AV155" s="14" t="s">
        <v>86</v>
      </c>
      <c r="AW155" s="14" t="s">
        <v>37</v>
      </c>
      <c r="AX155" s="14" t="s">
        <v>76</v>
      </c>
      <c r="AY155" s="240" t="s">
        <v>140</v>
      </c>
    </row>
    <row r="156" s="14" customFormat="1">
      <c r="A156" s="14"/>
      <c r="B156" s="230"/>
      <c r="C156" s="231"/>
      <c r="D156" s="221" t="s">
        <v>149</v>
      </c>
      <c r="E156" s="232" t="s">
        <v>31</v>
      </c>
      <c r="F156" s="233" t="s">
        <v>1254</v>
      </c>
      <c r="G156" s="231"/>
      <c r="H156" s="234">
        <v>4.2000000000000002</v>
      </c>
      <c r="I156" s="235"/>
      <c r="J156" s="231"/>
      <c r="K156" s="231"/>
      <c r="L156" s="236"/>
      <c r="M156" s="237"/>
      <c r="N156" s="238"/>
      <c r="O156" s="238"/>
      <c r="P156" s="238"/>
      <c r="Q156" s="238"/>
      <c r="R156" s="238"/>
      <c r="S156" s="238"/>
      <c r="T156" s="239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40" t="s">
        <v>149</v>
      </c>
      <c r="AU156" s="240" t="s">
        <v>86</v>
      </c>
      <c r="AV156" s="14" t="s">
        <v>86</v>
      </c>
      <c r="AW156" s="14" t="s">
        <v>37</v>
      </c>
      <c r="AX156" s="14" t="s">
        <v>76</v>
      </c>
      <c r="AY156" s="240" t="s">
        <v>140</v>
      </c>
    </row>
    <row r="157" s="14" customFormat="1">
      <c r="A157" s="14"/>
      <c r="B157" s="230"/>
      <c r="C157" s="231"/>
      <c r="D157" s="221" t="s">
        <v>149</v>
      </c>
      <c r="E157" s="232" t="s">
        <v>31</v>
      </c>
      <c r="F157" s="233" t="s">
        <v>1255</v>
      </c>
      <c r="G157" s="231"/>
      <c r="H157" s="234">
        <v>2.7000000000000002</v>
      </c>
      <c r="I157" s="235"/>
      <c r="J157" s="231"/>
      <c r="K157" s="231"/>
      <c r="L157" s="236"/>
      <c r="M157" s="237"/>
      <c r="N157" s="238"/>
      <c r="O157" s="238"/>
      <c r="P157" s="238"/>
      <c r="Q157" s="238"/>
      <c r="R157" s="238"/>
      <c r="S157" s="238"/>
      <c r="T157" s="239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40" t="s">
        <v>149</v>
      </c>
      <c r="AU157" s="240" t="s">
        <v>86</v>
      </c>
      <c r="AV157" s="14" t="s">
        <v>86</v>
      </c>
      <c r="AW157" s="14" t="s">
        <v>37</v>
      </c>
      <c r="AX157" s="14" t="s">
        <v>76</v>
      </c>
      <c r="AY157" s="240" t="s">
        <v>140</v>
      </c>
    </row>
    <row r="158" s="14" customFormat="1">
      <c r="A158" s="14"/>
      <c r="B158" s="230"/>
      <c r="C158" s="231"/>
      <c r="D158" s="221" t="s">
        <v>149</v>
      </c>
      <c r="E158" s="232" t="s">
        <v>31</v>
      </c>
      <c r="F158" s="233" t="s">
        <v>1256</v>
      </c>
      <c r="G158" s="231"/>
      <c r="H158" s="234">
        <v>1.8</v>
      </c>
      <c r="I158" s="235"/>
      <c r="J158" s="231"/>
      <c r="K158" s="231"/>
      <c r="L158" s="236"/>
      <c r="M158" s="237"/>
      <c r="N158" s="238"/>
      <c r="O158" s="238"/>
      <c r="P158" s="238"/>
      <c r="Q158" s="238"/>
      <c r="R158" s="238"/>
      <c r="S158" s="238"/>
      <c r="T158" s="239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40" t="s">
        <v>149</v>
      </c>
      <c r="AU158" s="240" t="s">
        <v>86</v>
      </c>
      <c r="AV158" s="14" t="s">
        <v>86</v>
      </c>
      <c r="AW158" s="14" t="s">
        <v>37</v>
      </c>
      <c r="AX158" s="14" t="s">
        <v>76</v>
      </c>
      <c r="AY158" s="240" t="s">
        <v>140</v>
      </c>
    </row>
    <row r="159" s="14" customFormat="1">
      <c r="A159" s="14"/>
      <c r="B159" s="230"/>
      <c r="C159" s="231"/>
      <c r="D159" s="221" t="s">
        <v>149</v>
      </c>
      <c r="E159" s="232" t="s">
        <v>31</v>
      </c>
      <c r="F159" s="233" t="s">
        <v>1257</v>
      </c>
      <c r="G159" s="231"/>
      <c r="H159" s="234">
        <v>3.2999999999999998</v>
      </c>
      <c r="I159" s="235"/>
      <c r="J159" s="231"/>
      <c r="K159" s="231"/>
      <c r="L159" s="236"/>
      <c r="M159" s="237"/>
      <c r="N159" s="238"/>
      <c r="O159" s="238"/>
      <c r="P159" s="238"/>
      <c r="Q159" s="238"/>
      <c r="R159" s="238"/>
      <c r="S159" s="238"/>
      <c r="T159" s="239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40" t="s">
        <v>149</v>
      </c>
      <c r="AU159" s="240" t="s">
        <v>86</v>
      </c>
      <c r="AV159" s="14" t="s">
        <v>86</v>
      </c>
      <c r="AW159" s="14" t="s">
        <v>37</v>
      </c>
      <c r="AX159" s="14" t="s">
        <v>76</v>
      </c>
      <c r="AY159" s="240" t="s">
        <v>140</v>
      </c>
    </row>
    <row r="160" s="14" customFormat="1">
      <c r="A160" s="14"/>
      <c r="B160" s="230"/>
      <c r="C160" s="231"/>
      <c r="D160" s="221" t="s">
        <v>149</v>
      </c>
      <c r="E160" s="232" t="s">
        <v>31</v>
      </c>
      <c r="F160" s="233" t="s">
        <v>1258</v>
      </c>
      <c r="G160" s="231"/>
      <c r="H160" s="234">
        <v>3</v>
      </c>
      <c r="I160" s="235"/>
      <c r="J160" s="231"/>
      <c r="K160" s="231"/>
      <c r="L160" s="236"/>
      <c r="M160" s="237"/>
      <c r="N160" s="238"/>
      <c r="O160" s="238"/>
      <c r="P160" s="238"/>
      <c r="Q160" s="238"/>
      <c r="R160" s="238"/>
      <c r="S160" s="238"/>
      <c r="T160" s="239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40" t="s">
        <v>149</v>
      </c>
      <c r="AU160" s="240" t="s">
        <v>86</v>
      </c>
      <c r="AV160" s="14" t="s">
        <v>86</v>
      </c>
      <c r="AW160" s="14" t="s">
        <v>37</v>
      </c>
      <c r="AX160" s="14" t="s">
        <v>76</v>
      </c>
      <c r="AY160" s="240" t="s">
        <v>140</v>
      </c>
    </row>
    <row r="161" s="14" customFormat="1">
      <c r="A161" s="14"/>
      <c r="B161" s="230"/>
      <c r="C161" s="231"/>
      <c r="D161" s="221" t="s">
        <v>149</v>
      </c>
      <c r="E161" s="232" t="s">
        <v>31</v>
      </c>
      <c r="F161" s="233" t="s">
        <v>1259</v>
      </c>
      <c r="G161" s="231"/>
      <c r="H161" s="234">
        <v>2.7000000000000002</v>
      </c>
      <c r="I161" s="235"/>
      <c r="J161" s="231"/>
      <c r="K161" s="231"/>
      <c r="L161" s="236"/>
      <c r="M161" s="237"/>
      <c r="N161" s="238"/>
      <c r="O161" s="238"/>
      <c r="P161" s="238"/>
      <c r="Q161" s="238"/>
      <c r="R161" s="238"/>
      <c r="S161" s="238"/>
      <c r="T161" s="239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40" t="s">
        <v>149</v>
      </c>
      <c r="AU161" s="240" t="s">
        <v>86</v>
      </c>
      <c r="AV161" s="14" t="s">
        <v>86</v>
      </c>
      <c r="AW161" s="14" t="s">
        <v>37</v>
      </c>
      <c r="AX161" s="14" t="s">
        <v>76</v>
      </c>
      <c r="AY161" s="240" t="s">
        <v>140</v>
      </c>
    </row>
    <row r="162" s="14" customFormat="1">
      <c r="A162" s="14"/>
      <c r="B162" s="230"/>
      <c r="C162" s="231"/>
      <c r="D162" s="221" t="s">
        <v>149</v>
      </c>
      <c r="E162" s="232" t="s">
        <v>31</v>
      </c>
      <c r="F162" s="233" t="s">
        <v>1260</v>
      </c>
      <c r="G162" s="231"/>
      <c r="H162" s="234">
        <v>1.8</v>
      </c>
      <c r="I162" s="235"/>
      <c r="J162" s="231"/>
      <c r="K162" s="231"/>
      <c r="L162" s="236"/>
      <c r="M162" s="237"/>
      <c r="N162" s="238"/>
      <c r="O162" s="238"/>
      <c r="P162" s="238"/>
      <c r="Q162" s="238"/>
      <c r="R162" s="238"/>
      <c r="S162" s="238"/>
      <c r="T162" s="239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40" t="s">
        <v>149</v>
      </c>
      <c r="AU162" s="240" t="s">
        <v>86</v>
      </c>
      <c r="AV162" s="14" t="s">
        <v>86</v>
      </c>
      <c r="AW162" s="14" t="s">
        <v>37</v>
      </c>
      <c r="AX162" s="14" t="s">
        <v>76</v>
      </c>
      <c r="AY162" s="240" t="s">
        <v>140</v>
      </c>
    </row>
    <row r="163" s="14" customFormat="1">
      <c r="A163" s="14"/>
      <c r="B163" s="230"/>
      <c r="C163" s="231"/>
      <c r="D163" s="221" t="s">
        <v>149</v>
      </c>
      <c r="E163" s="232" t="s">
        <v>31</v>
      </c>
      <c r="F163" s="233" t="s">
        <v>1261</v>
      </c>
      <c r="G163" s="231"/>
      <c r="H163" s="234">
        <v>16.800000000000001</v>
      </c>
      <c r="I163" s="235"/>
      <c r="J163" s="231"/>
      <c r="K163" s="231"/>
      <c r="L163" s="236"/>
      <c r="M163" s="237"/>
      <c r="N163" s="238"/>
      <c r="O163" s="238"/>
      <c r="P163" s="238"/>
      <c r="Q163" s="238"/>
      <c r="R163" s="238"/>
      <c r="S163" s="238"/>
      <c r="T163" s="239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40" t="s">
        <v>149</v>
      </c>
      <c r="AU163" s="240" t="s">
        <v>86</v>
      </c>
      <c r="AV163" s="14" t="s">
        <v>86</v>
      </c>
      <c r="AW163" s="14" t="s">
        <v>37</v>
      </c>
      <c r="AX163" s="14" t="s">
        <v>76</v>
      </c>
      <c r="AY163" s="240" t="s">
        <v>140</v>
      </c>
    </row>
    <row r="164" s="14" customFormat="1">
      <c r="A164" s="14"/>
      <c r="B164" s="230"/>
      <c r="C164" s="231"/>
      <c r="D164" s="221" t="s">
        <v>149</v>
      </c>
      <c r="E164" s="232" t="s">
        <v>31</v>
      </c>
      <c r="F164" s="233" t="s">
        <v>1262</v>
      </c>
      <c r="G164" s="231"/>
      <c r="H164" s="234">
        <v>5.4000000000000004</v>
      </c>
      <c r="I164" s="235"/>
      <c r="J164" s="231"/>
      <c r="K164" s="231"/>
      <c r="L164" s="236"/>
      <c r="M164" s="237"/>
      <c r="N164" s="238"/>
      <c r="O164" s="238"/>
      <c r="P164" s="238"/>
      <c r="Q164" s="238"/>
      <c r="R164" s="238"/>
      <c r="S164" s="238"/>
      <c r="T164" s="239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40" t="s">
        <v>149</v>
      </c>
      <c r="AU164" s="240" t="s">
        <v>86</v>
      </c>
      <c r="AV164" s="14" t="s">
        <v>86</v>
      </c>
      <c r="AW164" s="14" t="s">
        <v>37</v>
      </c>
      <c r="AX164" s="14" t="s">
        <v>76</v>
      </c>
      <c r="AY164" s="240" t="s">
        <v>140</v>
      </c>
    </row>
    <row r="165" s="14" customFormat="1">
      <c r="A165" s="14"/>
      <c r="B165" s="230"/>
      <c r="C165" s="231"/>
      <c r="D165" s="221" t="s">
        <v>149</v>
      </c>
      <c r="E165" s="232" t="s">
        <v>31</v>
      </c>
      <c r="F165" s="233" t="s">
        <v>1263</v>
      </c>
      <c r="G165" s="231"/>
      <c r="H165" s="234">
        <v>3.8999999999999999</v>
      </c>
      <c r="I165" s="235"/>
      <c r="J165" s="231"/>
      <c r="K165" s="231"/>
      <c r="L165" s="236"/>
      <c r="M165" s="237"/>
      <c r="N165" s="238"/>
      <c r="O165" s="238"/>
      <c r="P165" s="238"/>
      <c r="Q165" s="238"/>
      <c r="R165" s="238"/>
      <c r="S165" s="238"/>
      <c r="T165" s="239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40" t="s">
        <v>149</v>
      </c>
      <c r="AU165" s="240" t="s">
        <v>86</v>
      </c>
      <c r="AV165" s="14" t="s">
        <v>86</v>
      </c>
      <c r="AW165" s="14" t="s">
        <v>37</v>
      </c>
      <c r="AX165" s="14" t="s">
        <v>76</v>
      </c>
      <c r="AY165" s="240" t="s">
        <v>140</v>
      </c>
    </row>
    <row r="166" s="14" customFormat="1">
      <c r="A166" s="14"/>
      <c r="B166" s="230"/>
      <c r="C166" s="231"/>
      <c r="D166" s="221" t="s">
        <v>149</v>
      </c>
      <c r="E166" s="232" t="s">
        <v>31</v>
      </c>
      <c r="F166" s="233" t="s">
        <v>1264</v>
      </c>
      <c r="G166" s="231"/>
      <c r="H166" s="234">
        <v>3.6000000000000001</v>
      </c>
      <c r="I166" s="235"/>
      <c r="J166" s="231"/>
      <c r="K166" s="231"/>
      <c r="L166" s="236"/>
      <c r="M166" s="237"/>
      <c r="N166" s="238"/>
      <c r="O166" s="238"/>
      <c r="P166" s="238"/>
      <c r="Q166" s="238"/>
      <c r="R166" s="238"/>
      <c r="S166" s="238"/>
      <c r="T166" s="239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40" t="s">
        <v>149</v>
      </c>
      <c r="AU166" s="240" t="s">
        <v>86</v>
      </c>
      <c r="AV166" s="14" t="s">
        <v>86</v>
      </c>
      <c r="AW166" s="14" t="s">
        <v>37</v>
      </c>
      <c r="AX166" s="14" t="s">
        <v>76</v>
      </c>
      <c r="AY166" s="240" t="s">
        <v>140</v>
      </c>
    </row>
    <row r="167" s="14" customFormat="1">
      <c r="A167" s="14"/>
      <c r="B167" s="230"/>
      <c r="C167" s="231"/>
      <c r="D167" s="221" t="s">
        <v>149</v>
      </c>
      <c r="E167" s="232" t="s">
        <v>31</v>
      </c>
      <c r="F167" s="233" t="s">
        <v>1265</v>
      </c>
      <c r="G167" s="231"/>
      <c r="H167" s="234">
        <v>6.2999999999999998</v>
      </c>
      <c r="I167" s="235"/>
      <c r="J167" s="231"/>
      <c r="K167" s="231"/>
      <c r="L167" s="236"/>
      <c r="M167" s="237"/>
      <c r="N167" s="238"/>
      <c r="O167" s="238"/>
      <c r="P167" s="238"/>
      <c r="Q167" s="238"/>
      <c r="R167" s="238"/>
      <c r="S167" s="238"/>
      <c r="T167" s="239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40" t="s">
        <v>149</v>
      </c>
      <c r="AU167" s="240" t="s">
        <v>86</v>
      </c>
      <c r="AV167" s="14" t="s">
        <v>86</v>
      </c>
      <c r="AW167" s="14" t="s">
        <v>37</v>
      </c>
      <c r="AX167" s="14" t="s">
        <v>76</v>
      </c>
      <c r="AY167" s="240" t="s">
        <v>140</v>
      </c>
    </row>
    <row r="168" s="14" customFormat="1">
      <c r="A168" s="14"/>
      <c r="B168" s="230"/>
      <c r="C168" s="231"/>
      <c r="D168" s="221" t="s">
        <v>149</v>
      </c>
      <c r="E168" s="232" t="s">
        <v>31</v>
      </c>
      <c r="F168" s="233" t="s">
        <v>1266</v>
      </c>
      <c r="G168" s="231"/>
      <c r="H168" s="234">
        <v>4.5</v>
      </c>
      <c r="I168" s="235"/>
      <c r="J168" s="231"/>
      <c r="K168" s="231"/>
      <c r="L168" s="236"/>
      <c r="M168" s="237"/>
      <c r="N168" s="238"/>
      <c r="O168" s="238"/>
      <c r="P168" s="238"/>
      <c r="Q168" s="238"/>
      <c r="R168" s="238"/>
      <c r="S168" s="238"/>
      <c r="T168" s="239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40" t="s">
        <v>149</v>
      </c>
      <c r="AU168" s="240" t="s">
        <v>86</v>
      </c>
      <c r="AV168" s="14" t="s">
        <v>86</v>
      </c>
      <c r="AW168" s="14" t="s">
        <v>37</v>
      </c>
      <c r="AX168" s="14" t="s">
        <v>76</v>
      </c>
      <c r="AY168" s="240" t="s">
        <v>140</v>
      </c>
    </row>
    <row r="169" s="14" customFormat="1">
      <c r="A169" s="14"/>
      <c r="B169" s="230"/>
      <c r="C169" s="231"/>
      <c r="D169" s="221" t="s">
        <v>149</v>
      </c>
      <c r="E169" s="232" t="s">
        <v>31</v>
      </c>
      <c r="F169" s="233" t="s">
        <v>1267</v>
      </c>
      <c r="G169" s="231"/>
      <c r="H169" s="234">
        <v>12.6</v>
      </c>
      <c r="I169" s="235"/>
      <c r="J169" s="231"/>
      <c r="K169" s="231"/>
      <c r="L169" s="236"/>
      <c r="M169" s="237"/>
      <c r="N169" s="238"/>
      <c r="O169" s="238"/>
      <c r="P169" s="238"/>
      <c r="Q169" s="238"/>
      <c r="R169" s="238"/>
      <c r="S169" s="238"/>
      <c r="T169" s="239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40" t="s">
        <v>149</v>
      </c>
      <c r="AU169" s="240" t="s">
        <v>86</v>
      </c>
      <c r="AV169" s="14" t="s">
        <v>86</v>
      </c>
      <c r="AW169" s="14" t="s">
        <v>37</v>
      </c>
      <c r="AX169" s="14" t="s">
        <v>76</v>
      </c>
      <c r="AY169" s="240" t="s">
        <v>140</v>
      </c>
    </row>
    <row r="170" s="14" customFormat="1">
      <c r="A170" s="14"/>
      <c r="B170" s="230"/>
      <c r="C170" s="231"/>
      <c r="D170" s="221" t="s">
        <v>149</v>
      </c>
      <c r="E170" s="232" t="s">
        <v>31</v>
      </c>
      <c r="F170" s="233" t="s">
        <v>1268</v>
      </c>
      <c r="G170" s="231"/>
      <c r="H170" s="234">
        <v>3.0249999999999999</v>
      </c>
      <c r="I170" s="235"/>
      <c r="J170" s="231"/>
      <c r="K170" s="231"/>
      <c r="L170" s="236"/>
      <c r="M170" s="237"/>
      <c r="N170" s="238"/>
      <c r="O170" s="238"/>
      <c r="P170" s="238"/>
      <c r="Q170" s="238"/>
      <c r="R170" s="238"/>
      <c r="S170" s="238"/>
      <c r="T170" s="239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40" t="s">
        <v>149</v>
      </c>
      <c r="AU170" s="240" t="s">
        <v>86</v>
      </c>
      <c r="AV170" s="14" t="s">
        <v>86</v>
      </c>
      <c r="AW170" s="14" t="s">
        <v>37</v>
      </c>
      <c r="AX170" s="14" t="s">
        <v>76</v>
      </c>
      <c r="AY170" s="240" t="s">
        <v>140</v>
      </c>
    </row>
    <row r="171" s="14" customFormat="1">
      <c r="A171" s="14"/>
      <c r="B171" s="230"/>
      <c r="C171" s="231"/>
      <c r="D171" s="221" t="s">
        <v>149</v>
      </c>
      <c r="E171" s="232" t="s">
        <v>31</v>
      </c>
      <c r="F171" s="233" t="s">
        <v>1269</v>
      </c>
      <c r="G171" s="231"/>
      <c r="H171" s="234">
        <v>0.75</v>
      </c>
      <c r="I171" s="235"/>
      <c r="J171" s="231"/>
      <c r="K171" s="231"/>
      <c r="L171" s="236"/>
      <c r="M171" s="237"/>
      <c r="N171" s="238"/>
      <c r="O171" s="238"/>
      <c r="P171" s="238"/>
      <c r="Q171" s="238"/>
      <c r="R171" s="238"/>
      <c r="S171" s="238"/>
      <c r="T171" s="239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40" t="s">
        <v>149</v>
      </c>
      <c r="AU171" s="240" t="s">
        <v>86</v>
      </c>
      <c r="AV171" s="14" t="s">
        <v>86</v>
      </c>
      <c r="AW171" s="14" t="s">
        <v>37</v>
      </c>
      <c r="AX171" s="14" t="s">
        <v>76</v>
      </c>
      <c r="AY171" s="240" t="s">
        <v>140</v>
      </c>
    </row>
    <row r="172" s="14" customFormat="1">
      <c r="A172" s="14"/>
      <c r="B172" s="230"/>
      <c r="C172" s="231"/>
      <c r="D172" s="221" t="s">
        <v>149</v>
      </c>
      <c r="E172" s="232" t="s">
        <v>31</v>
      </c>
      <c r="F172" s="233" t="s">
        <v>1270</v>
      </c>
      <c r="G172" s="231"/>
      <c r="H172" s="234">
        <v>3.75</v>
      </c>
      <c r="I172" s="235"/>
      <c r="J172" s="231"/>
      <c r="K172" s="231"/>
      <c r="L172" s="236"/>
      <c r="M172" s="237"/>
      <c r="N172" s="238"/>
      <c r="O172" s="238"/>
      <c r="P172" s="238"/>
      <c r="Q172" s="238"/>
      <c r="R172" s="238"/>
      <c r="S172" s="238"/>
      <c r="T172" s="239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40" t="s">
        <v>149</v>
      </c>
      <c r="AU172" s="240" t="s">
        <v>86</v>
      </c>
      <c r="AV172" s="14" t="s">
        <v>86</v>
      </c>
      <c r="AW172" s="14" t="s">
        <v>37</v>
      </c>
      <c r="AX172" s="14" t="s">
        <v>76</v>
      </c>
      <c r="AY172" s="240" t="s">
        <v>140</v>
      </c>
    </row>
    <row r="173" s="14" customFormat="1">
      <c r="A173" s="14"/>
      <c r="B173" s="230"/>
      <c r="C173" s="231"/>
      <c r="D173" s="221" t="s">
        <v>149</v>
      </c>
      <c r="E173" s="232" t="s">
        <v>31</v>
      </c>
      <c r="F173" s="233" t="s">
        <v>1271</v>
      </c>
      <c r="G173" s="231"/>
      <c r="H173" s="234">
        <v>8.25</v>
      </c>
      <c r="I173" s="235"/>
      <c r="J173" s="231"/>
      <c r="K173" s="231"/>
      <c r="L173" s="236"/>
      <c r="M173" s="237"/>
      <c r="N173" s="238"/>
      <c r="O173" s="238"/>
      <c r="P173" s="238"/>
      <c r="Q173" s="238"/>
      <c r="R173" s="238"/>
      <c r="S173" s="238"/>
      <c r="T173" s="239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40" t="s">
        <v>149</v>
      </c>
      <c r="AU173" s="240" t="s">
        <v>86</v>
      </c>
      <c r="AV173" s="14" t="s">
        <v>86</v>
      </c>
      <c r="AW173" s="14" t="s">
        <v>37</v>
      </c>
      <c r="AX173" s="14" t="s">
        <v>76</v>
      </c>
      <c r="AY173" s="240" t="s">
        <v>140</v>
      </c>
    </row>
    <row r="174" s="14" customFormat="1">
      <c r="A174" s="14"/>
      <c r="B174" s="230"/>
      <c r="C174" s="231"/>
      <c r="D174" s="221" t="s">
        <v>149</v>
      </c>
      <c r="E174" s="232" t="s">
        <v>31</v>
      </c>
      <c r="F174" s="233" t="s">
        <v>1272</v>
      </c>
      <c r="G174" s="231"/>
      <c r="H174" s="234">
        <v>3.8500000000000001</v>
      </c>
      <c r="I174" s="235"/>
      <c r="J174" s="231"/>
      <c r="K174" s="231"/>
      <c r="L174" s="236"/>
      <c r="M174" s="237"/>
      <c r="N174" s="238"/>
      <c r="O174" s="238"/>
      <c r="P174" s="238"/>
      <c r="Q174" s="238"/>
      <c r="R174" s="238"/>
      <c r="S174" s="238"/>
      <c r="T174" s="239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40" t="s">
        <v>149</v>
      </c>
      <c r="AU174" s="240" t="s">
        <v>86</v>
      </c>
      <c r="AV174" s="14" t="s">
        <v>86</v>
      </c>
      <c r="AW174" s="14" t="s">
        <v>37</v>
      </c>
      <c r="AX174" s="14" t="s">
        <v>76</v>
      </c>
      <c r="AY174" s="240" t="s">
        <v>140</v>
      </c>
    </row>
    <row r="175" s="14" customFormat="1">
      <c r="A175" s="14"/>
      <c r="B175" s="230"/>
      <c r="C175" s="231"/>
      <c r="D175" s="221" t="s">
        <v>149</v>
      </c>
      <c r="E175" s="232" t="s">
        <v>31</v>
      </c>
      <c r="F175" s="233" t="s">
        <v>1273</v>
      </c>
      <c r="G175" s="231"/>
      <c r="H175" s="234">
        <v>4.2750000000000004</v>
      </c>
      <c r="I175" s="235"/>
      <c r="J175" s="231"/>
      <c r="K175" s="231"/>
      <c r="L175" s="236"/>
      <c r="M175" s="237"/>
      <c r="N175" s="238"/>
      <c r="O175" s="238"/>
      <c r="P175" s="238"/>
      <c r="Q175" s="238"/>
      <c r="R175" s="238"/>
      <c r="S175" s="238"/>
      <c r="T175" s="239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40" t="s">
        <v>149</v>
      </c>
      <c r="AU175" s="240" t="s">
        <v>86</v>
      </c>
      <c r="AV175" s="14" t="s">
        <v>86</v>
      </c>
      <c r="AW175" s="14" t="s">
        <v>37</v>
      </c>
      <c r="AX175" s="14" t="s">
        <v>76</v>
      </c>
      <c r="AY175" s="240" t="s">
        <v>140</v>
      </c>
    </row>
    <row r="176" s="14" customFormat="1">
      <c r="A176" s="14"/>
      <c r="B176" s="230"/>
      <c r="C176" s="231"/>
      <c r="D176" s="221" t="s">
        <v>149</v>
      </c>
      <c r="E176" s="232" t="s">
        <v>31</v>
      </c>
      <c r="F176" s="233" t="s">
        <v>1274</v>
      </c>
      <c r="G176" s="231"/>
      <c r="H176" s="234">
        <v>39.600000000000001</v>
      </c>
      <c r="I176" s="235"/>
      <c r="J176" s="231"/>
      <c r="K176" s="231"/>
      <c r="L176" s="236"/>
      <c r="M176" s="237"/>
      <c r="N176" s="238"/>
      <c r="O176" s="238"/>
      <c r="P176" s="238"/>
      <c r="Q176" s="238"/>
      <c r="R176" s="238"/>
      <c r="S176" s="238"/>
      <c r="T176" s="239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40" t="s">
        <v>149</v>
      </c>
      <c r="AU176" s="240" t="s">
        <v>86</v>
      </c>
      <c r="AV176" s="14" t="s">
        <v>86</v>
      </c>
      <c r="AW176" s="14" t="s">
        <v>37</v>
      </c>
      <c r="AX176" s="14" t="s">
        <v>76</v>
      </c>
      <c r="AY176" s="240" t="s">
        <v>140</v>
      </c>
    </row>
    <row r="177" s="14" customFormat="1">
      <c r="A177" s="14"/>
      <c r="B177" s="230"/>
      <c r="C177" s="231"/>
      <c r="D177" s="221" t="s">
        <v>149</v>
      </c>
      <c r="E177" s="232" t="s">
        <v>31</v>
      </c>
      <c r="F177" s="233" t="s">
        <v>1275</v>
      </c>
      <c r="G177" s="231"/>
      <c r="H177" s="234">
        <v>1.855</v>
      </c>
      <c r="I177" s="235"/>
      <c r="J177" s="231"/>
      <c r="K177" s="231"/>
      <c r="L177" s="236"/>
      <c r="M177" s="237"/>
      <c r="N177" s="238"/>
      <c r="O177" s="238"/>
      <c r="P177" s="238"/>
      <c r="Q177" s="238"/>
      <c r="R177" s="238"/>
      <c r="S177" s="238"/>
      <c r="T177" s="239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40" t="s">
        <v>149</v>
      </c>
      <c r="AU177" s="240" t="s">
        <v>86</v>
      </c>
      <c r="AV177" s="14" t="s">
        <v>86</v>
      </c>
      <c r="AW177" s="14" t="s">
        <v>37</v>
      </c>
      <c r="AX177" s="14" t="s">
        <v>76</v>
      </c>
      <c r="AY177" s="240" t="s">
        <v>140</v>
      </c>
    </row>
    <row r="178" s="14" customFormat="1">
      <c r="A178" s="14"/>
      <c r="B178" s="230"/>
      <c r="C178" s="231"/>
      <c r="D178" s="221" t="s">
        <v>149</v>
      </c>
      <c r="E178" s="232" t="s">
        <v>31</v>
      </c>
      <c r="F178" s="233" t="s">
        <v>1276</v>
      </c>
      <c r="G178" s="231"/>
      <c r="H178" s="234">
        <v>7.1500000000000004</v>
      </c>
      <c r="I178" s="235"/>
      <c r="J178" s="231"/>
      <c r="K178" s="231"/>
      <c r="L178" s="236"/>
      <c r="M178" s="237"/>
      <c r="N178" s="238"/>
      <c r="O178" s="238"/>
      <c r="P178" s="238"/>
      <c r="Q178" s="238"/>
      <c r="R178" s="238"/>
      <c r="S178" s="238"/>
      <c r="T178" s="239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40" t="s">
        <v>149</v>
      </c>
      <c r="AU178" s="240" t="s">
        <v>86</v>
      </c>
      <c r="AV178" s="14" t="s">
        <v>86</v>
      </c>
      <c r="AW178" s="14" t="s">
        <v>37</v>
      </c>
      <c r="AX178" s="14" t="s">
        <v>76</v>
      </c>
      <c r="AY178" s="240" t="s">
        <v>140</v>
      </c>
    </row>
    <row r="179" s="14" customFormat="1">
      <c r="A179" s="14"/>
      <c r="B179" s="230"/>
      <c r="C179" s="231"/>
      <c r="D179" s="221" t="s">
        <v>149</v>
      </c>
      <c r="E179" s="232" t="s">
        <v>31</v>
      </c>
      <c r="F179" s="233" t="s">
        <v>1277</v>
      </c>
      <c r="G179" s="231"/>
      <c r="H179" s="234">
        <v>6.5999999999999996</v>
      </c>
      <c r="I179" s="235"/>
      <c r="J179" s="231"/>
      <c r="K179" s="231"/>
      <c r="L179" s="236"/>
      <c r="M179" s="237"/>
      <c r="N179" s="238"/>
      <c r="O179" s="238"/>
      <c r="P179" s="238"/>
      <c r="Q179" s="238"/>
      <c r="R179" s="238"/>
      <c r="S179" s="238"/>
      <c r="T179" s="239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40" t="s">
        <v>149</v>
      </c>
      <c r="AU179" s="240" t="s">
        <v>86</v>
      </c>
      <c r="AV179" s="14" t="s">
        <v>86</v>
      </c>
      <c r="AW179" s="14" t="s">
        <v>37</v>
      </c>
      <c r="AX179" s="14" t="s">
        <v>76</v>
      </c>
      <c r="AY179" s="240" t="s">
        <v>140</v>
      </c>
    </row>
    <row r="180" s="14" customFormat="1">
      <c r="A180" s="14"/>
      <c r="B180" s="230"/>
      <c r="C180" s="231"/>
      <c r="D180" s="221" t="s">
        <v>149</v>
      </c>
      <c r="E180" s="232" t="s">
        <v>31</v>
      </c>
      <c r="F180" s="233" t="s">
        <v>1278</v>
      </c>
      <c r="G180" s="231"/>
      <c r="H180" s="234">
        <v>4.5</v>
      </c>
      <c r="I180" s="235"/>
      <c r="J180" s="231"/>
      <c r="K180" s="231"/>
      <c r="L180" s="236"/>
      <c r="M180" s="237"/>
      <c r="N180" s="238"/>
      <c r="O180" s="238"/>
      <c r="P180" s="238"/>
      <c r="Q180" s="238"/>
      <c r="R180" s="238"/>
      <c r="S180" s="238"/>
      <c r="T180" s="239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40" t="s">
        <v>149</v>
      </c>
      <c r="AU180" s="240" t="s">
        <v>86</v>
      </c>
      <c r="AV180" s="14" t="s">
        <v>86</v>
      </c>
      <c r="AW180" s="14" t="s">
        <v>37</v>
      </c>
      <c r="AX180" s="14" t="s">
        <v>76</v>
      </c>
      <c r="AY180" s="240" t="s">
        <v>140</v>
      </c>
    </row>
    <row r="181" s="14" customFormat="1">
      <c r="A181" s="14"/>
      <c r="B181" s="230"/>
      <c r="C181" s="231"/>
      <c r="D181" s="221" t="s">
        <v>149</v>
      </c>
      <c r="E181" s="232" t="s">
        <v>31</v>
      </c>
      <c r="F181" s="233" t="s">
        <v>1279</v>
      </c>
      <c r="G181" s="231"/>
      <c r="H181" s="234">
        <v>0.59999999999999998</v>
      </c>
      <c r="I181" s="235"/>
      <c r="J181" s="231"/>
      <c r="K181" s="231"/>
      <c r="L181" s="236"/>
      <c r="M181" s="237"/>
      <c r="N181" s="238"/>
      <c r="O181" s="238"/>
      <c r="P181" s="238"/>
      <c r="Q181" s="238"/>
      <c r="R181" s="238"/>
      <c r="S181" s="238"/>
      <c r="T181" s="239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40" t="s">
        <v>149</v>
      </c>
      <c r="AU181" s="240" t="s">
        <v>86</v>
      </c>
      <c r="AV181" s="14" t="s">
        <v>86</v>
      </c>
      <c r="AW181" s="14" t="s">
        <v>37</v>
      </c>
      <c r="AX181" s="14" t="s">
        <v>76</v>
      </c>
      <c r="AY181" s="240" t="s">
        <v>140</v>
      </c>
    </row>
    <row r="182" s="14" customFormat="1">
      <c r="A182" s="14"/>
      <c r="B182" s="230"/>
      <c r="C182" s="231"/>
      <c r="D182" s="221" t="s">
        <v>149</v>
      </c>
      <c r="E182" s="232" t="s">
        <v>31</v>
      </c>
      <c r="F182" s="233" t="s">
        <v>1280</v>
      </c>
      <c r="G182" s="231"/>
      <c r="H182" s="234">
        <v>2.1000000000000001</v>
      </c>
      <c r="I182" s="235"/>
      <c r="J182" s="231"/>
      <c r="K182" s="231"/>
      <c r="L182" s="236"/>
      <c r="M182" s="237"/>
      <c r="N182" s="238"/>
      <c r="O182" s="238"/>
      <c r="P182" s="238"/>
      <c r="Q182" s="238"/>
      <c r="R182" s="238"/>
      <c r="S182" s="238"/>
      <c r="T182" s="239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40" t="s">
        <v>149</v>
      </c>
      <c r="AU182" s="240" t="s">
        <v>86</v>
      </c>
      <c r="AV182" s="14" t="s">
        <v>86</v>
      </c>
      <c r="AW182" s="14" t="s">
        <v>37</v>
      </c>
      <c r="AX182" s="14" t="s">
        <v>76</v>
      </c>
      <c r="AY182" s="240" t="s">
        <v>140</v>
      </c>
    </row>
    <row r="183" s="14" customFormat="1">
      <c r="A183" s="14"/>
      <c r="B183" s="230"/>
      <c r="C183" s="231"/>
      <c r="D183" s="221" t="s">
        <v>149</v>
      </c>
      <c r="E183" s="232" t="s">
        <v>31</v>
      </c>
      <c r="F183" s="233" t="s">
        <v>1281</v>
      </c>
      <c r="G183" s="231"/>
      <c r="H183" s="234">
        <v>6.5999999999999996</v>
      </c>
      <c r="I183" s="235"/>
      <c r="J183" s="231"/>
      <c r="K183" s="231"/>
      <c r="L183" s="236"/>
      <c r="M183" s="237"/>
      <c r="N183" s="238"/>
      <c r="O183" s="238"/>
      <c r="P183" s="238"/>
      <c r="Q183" s="238"/>
      <c r="R183" s="238"/>
      <c r="S183" s="238"/>
      <c r="T183" s="239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40" t="s">
        <v>149</v>
      </c>
      <c r="AU183" s="240" t="s">
        <v>86</v>
      </c>
      <c r="AV183" s="14" t="s">
        <v>86</v>
      </c>
      <c r="AW183" s="14" t="s">
        <v>37</v>
      </c>
      <c r="AX183" s="14" t="s">
        <v>76</v>
      </c>
      <c r="AY183" s="240" t="s">
        <v>140</v>
      </c>
    </row>
    <row r="184" s="14" customFormat="1">
      <c r="A184" s="14"/>
      <c r="B184" s="230"/>
      <c r="C184" s="231"/>
      <c r="D184" s="221" t="s">
        <v>149</v>
      </c>
      <c r="E184" s="232" t="s">
        <v>31</v>
      </c>
      <c r="F184" s="233" t="s">
        <v>1282</v>
      </c>
      <c r="G184" s="231"/>
      <c r="H184" s="234">
        <v>3.5750000000000002</v>
      </c>
      <c r="I184" s="235"/>
      <c r="J184" s="231"/>
      <c r="K184" s="231"/>
      <c r="L184" s="236"/>
      <c r="M184" s="237"/>
      <c r="N184" s="238"/>
      <c r="O184" s="238"/>
      <c r="P184" s="238"/>
      <c r="Q184" s="238"/>
      <c r="R184" s="238"/>
      <c r="S184" s="238"/>
      <c r="T184" s="239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40" t="s">
        <v>149</v>
      </c>
      <c r="AU184" s="240" t="s">
        <v>86</v>
      </c>
      <c r="AV184" s="14" t="s">
        <v>86</v>
      </c>
      <c r="AW184" s="14" t="s">
        <v>37</v>
      </c>
      <c r="AX184" s="14" t="s">
        <v>76</v>
      </c>
      <c r="AY184" s="240" t="s">
        <v>140</v>
      </c>
    </row>
    <row r="185" s="14" customFormat="1">
      <c r="A185" s="14"/>
      <c r="B185" s="230"/>
      <c r="C185" s="231"/>
      <c r="D185" s="221" t="s">
        <v>149</v>
      </c>
      <c r="E185" s="232" t="s">
        <v>31</v>
      </c>
      <c r="F185" s="233" t="s">
        <v>1283</v>
      </c>
      <c r="G185" s="231"/>
      <c r="H185" s="234">
        <v>1.5</v>
      </c>
      <c r="I185" s="235"/>
      <c r="J185" s="231"/>
      <c r="K185" s="231"/>
      <c r="L185" s="236"/>
      <c r="M185" s="237"/>
      <c r="N185" s="238"/>
      <c r="O185" s="238"/>
      <c r="P185" s="238"/>
      <c r="Q185" s="238"/>
      <c r="R185" s="238"/>
      <c r="S185" s="238"/>
      <c r="T185" s="239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40" t="s">
        <v>149</v>
      </c>
      <c r="AU185" s="240" t="s">
        <v>86</v>
      </c>
      <c r="AV185" s="14" t="s">
        <v>86</v>
      </c>
      <c r="AW185" s="14" t="s">
        <v>37</v>
      </c>
      <c r="AX185" s="14" t="s">
        <v>76</v>
      </c>
      <c r="AY185" s="240" t="s">
        <v>140</v>
      </c>
    </row>
    <row r="186" s="14" customFormat="1">
      <c r="A186" s="14"/>
      <c r="B186" s="230"/>
      <c r="C186" s="231"/>
      <c r="D186" s="221" t="s">
        <v>149</v>
      </c>
      <c r="E186" s="232" t="s">
        <v>31</v>
      </c>
      <c r="F186" s="233" t="s">
        <v>1284</v>
      </c>
      <c r="G186" s="231"/>
      <c r="H186" s="234">
        <v>3.8250000000000002</v>
      </c>
      <c r="I186" s="235"/>
      <c r="J186" s="231"/>
      <c r="K186" s="231"/>
      <c r="L186" s="236"/>
      <c r="M186" s="237"/>
      <c r="N186" s="238"/>
      <c r="O186" s="238"/>
      <c r="P186" s="238"/>
      <c r="Q186" s="238"/>
      <c r="R186" s="238"/>
      <c r="S186" s="238"/>
      <c r="T186" s="239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40" t="s">
        <v>149</v>
      </c>
      <c r="AU186" s="240" t="s">
        <v>86</v>
      </c>
      <c r="AV186" s="14" t="s">
        <v>86</v>
      </c>
      <c r="AW186" s="14" t="s">
        <v>37</v>
      </c>
      <c r="AX186" s="14" t="s">
        <v>76</v>
      </c>
      <c r="AY186" s="240" t="s">
        <v>140</v>
      </c>
    </row>
    <row r="187" s="14" customFormat="1">
      <c r="A187" s="14"/>
      <c r="B187" s="230"/>
      <c r="C187" s="231"/>
      <c r="D187" s="221" t="s">
        <v>149</v>
      </c>
      <c r="E187" s="232" t="s">
        <v>31</v>
      </c>
      <c r="F187" s="233" t="s">
        <v>1285</v>
      </c>
      <c r="G187" s="231"/>
      <c r="H187" s="234">
        <v>28</v>
      </c>
      <c r="I187" s="235"/>
      <c r="J187" s="231"/>
      <c r="K187" s="231"/>
      <c r="L187" s="236"/>
      <c r="M187" s="237"/>
      <c r="N187" s="238"/>
      <c r="O187" s="238"/>
      <c r="P187" s="238"/>
      <c r="Q187" s="238"/>
      <c r="R187" s="238"/>
      <c r="S187" s="238"/>
      <c r="T187" s="239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40" t="s">
        <v>149</v>
      </c>
      <c r="AU187" s="240" t="s">
        <v>86</v>
      </c>
      <c r="AV187" s="14" t="s">
        <v>86</v>
      </c>
      <c r="AW187" s="14" t="s">
        <v>37</v>
      </c>
      <c r="AX187" s="14" t="s">
        <v>76</v>
      </c>
      <c r="AY187" s="240" t="s">
        <v>140</v>
      </c>
    </row>
    <row r="188" s="14" customFormat="1">
      <c r="A188" s="14"/>
      <c r="B188" s="230"/>
      <c r="C188" s="231"/>
      <c r="D188" s="221" t="s">
        <v>149</v>
      </c>
      <c r="E188" s="232" t="s">
        <v>31</v>
      </c>
      <c r="F188" s="233" t="s">
        <v>1286</v>
      </c>
      <c r="G188" s="231"/>
      <c r="H188" s="234">
        <v>17.800000000000001</v>
      </c>
      <c r="I188" s="235"/>
      <c r="J188" s="231"/>
      <c r="K188" s="231"/>
      <c r="L188" s="236"/>
      <c r="M188" s="237"/>
      <c r="N188" s="238"/>
      <c r="O188" s="238"/>
      <c r="P188" s="238"/>
      <c r="Q188" s="238"/>
      <c r="R188" s="238"/>
      <c r="S188" s="238"/>
      <c r="T188" s="239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40" t="s">
        <v>149</v>
      </c>
      <c r="AU188" s="240" t="s">
        <v>86</v>
      </c>
      <c r="AV188" s="14" t="s">
        <v>86</v>
      </c>
      <c r="AW188" s="14" t="s">
        <v>37</v>
      </c>
      <c r="AX188" s="14" t="s">
        <v>76</v>
      </c>
      <c r="AY188" s="240" t="s">
        <v>140</v>
      </c>
    </row>
    <row r="189" s="14" customFormat="1">
      <c r="A189" s="14"/>
      <c r="B189" s="230"/>
      <c r="C189" s="231"/>
      <c r="D189" s="221" t="s">
        <v>149</v>
      </c>
      <c r="E189" s="232" t="s">
        <v>31</v>
      </c>
      <c r="F189" s="233" t="s">
        <v>1287</v>
      </c>
      <c r="G189" s="231"/>
      <c r="H189" s="234">
        <v>2.4750000000000001</v>
      </c>
      <c r="I189" s="235"/>
      <c r="J189" s="231"/>
      <c r="K189" s="231"/>
      <c r="L189" s="236"/>
      <c r="M189" s="237"/>
      <c r="N189" s="238"/>
      <c r="O189" s="238"/>
      <c r="P189" s="238"/>
      <c r="Q189" s="238"/>
      <c r="R189" s="238"/>
      <c r="S189" s="238"/>
      <c r="T189" s="239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40" t="s">
        <v>149</v>
      </c>
      <c r="AU189" s="240" t="s">
        <v>86</v>
      </c>
      <c r="AV189" s="14" t="s">
        <v>86</v>
      </c>
      <c r="AW189" s="14" t="s">
        <v>37</v>
      </c>
      <c r="AX189" s="14" t="s">
        <v>76</v>
      </c>
      <c r="AY189" s="240" t="s">
        <v>140</v>
      </c>
    </row>
    <row r="190" s="14" customFormat="1">
      <c r="A190" s="14"/>
      <c r="B190" s="230"/>
      <c r="C190" s="231"/>
      <c r="D190" s="221" t="s">
        <v>149</v>
      </c>
      <c r="E190" s="232" t="s">
        <v>31</v>
      </c>
      <c r="F190" s="233" t="s">
        <v>1288</v>
      </c>
      <c r="G190" s="231"/>
      <c r="H190" s="234">
        <v>3</v>
      </c>
      <c r="I190" s="235"/>
      <c r="J190" s="231"/>
      <c r="K190" s="231"/>
      <c r="L190" s="236"/>
      <c r="M190" s="237"/>
      <c r="N190" s="238"/>
      <c r="O190" s="238"/>
      <c r="P190" s="238"/>
      <c r="Q190" s="238"/>
      <c r="R190" s="238"/>
      <c r="S190" s="238"/>
      <c r="T190" s="239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40" t="s">
        <v>149</v>
      </c>
      <c r="AU190" s="240" t="s">
        <v>86</v>
      </c>
      <c r="AV190" s="14" t="s">
        <v>86</v>
      </c>
      <c r="AW190" s="14" t="s">
        <v>37</v>
      </c>
      <c r="AX190" s="14" t="s">
        <v>76</v>
      </c>
      <c r="AY190" s="240" t="s">
        <v>140</v>
      </c>
    </row>
    <row r="191" s="14" customFormat="1">
      <c r="A191" s="14"/>
      <c r="B191" s="230"/>
      <c r="C191" s="231"/>
      <c r="D191" s="221" t="s">
        <v>149</v>
      </c>
      <c r="E191" s="232" t="s">
        <v>31</v>
      </c>
      <c r="F191" s="233" t="s">
        <v>1289</v>
      </c>
      <c r="G191" s="231"/>
      <c r="H191" s="234">
        <v>3.8999999999999999</v>
      </c>
      <c r="I191" s="235"/>
      <c r="J191" s="231"/>
      <c r="K191" s="231"/>
      <c r="L191" s="236"/>
      <c r="M191" s="237"/>
      <c r="N191" s="238"/>
      <c r="O191" s="238"/>
      <c r="P191" s="238"/>
      <c r="Q191" s="238"/>
      <c r="R191" s="238"/>
      <c r="S191" s="238"/>
      <c r="T191" s="239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40" t="s">
        <v>149</v>
      </c>
      <c r="AU191" s="240" t="s">
        <v>86</v>
      </c>
      <c r="AV191" s="14" t="s">
        <v>86</v>
      </c>
      <c r="AW191" s="14" t="s">
        <v>37</v>
      </c>
      <c r="AX191" s="14" t="s">
        <v>76</v>
      </c>
      <c r="AY191" s="240" t="s">
        <v>140</v>
      </c>
    </row>
    <row r="192" s="14" customFormat="1">
      <c r="A192" s="14"/>
      <c r="B192" s="230"/>
      <c r="C192" s="231"/>
      <c r="D192" s="221" t="s">
        <v>149</v>
      </c>
      <c r="E192" s="232" t="s">
        <v>31</v>
      </c>
      <c r="F192" s="233" t="s">
        <v>1290</v>
      </c>
      <c r="G192" s="231"/>
      <c r="H192" s="234">
        <v>3.2999999999999998</v>
      </c>
      <c r="I192" s="235"/>
      <c r="J192" s="231"/>
      <c r="K192" s="231"/>
      <c r="L192" s="236"/>
      <c r="M192" s="237"/>
      <c r="N192" s="238"/>
      <c r="O192" s="238"/>
      <c r="P192" s="238"/>
      <c r="Q192" s="238"/>
      <c r="R192" s="238"/>
      <c r="S192" s="238"/>
      <c r="T192" s="239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40" t="s">
        <v>149</v>
      </c>
      <c r="AU192" s="240" t="s">
        <v>86</v>
      </c>
      <c r="AV192" s="14" t="s">
        <v>86</v>
      </c>
      <c r="AW192" s="14" t="s">
        <v>37</v>
      </c>
      <c r="AX192" s="14" t="s">
        <v>76</v>
      </c>
      <c r="AY192" s="240" t="s">
        <v>140</v>
      </c>
    </row>
    <row r="193" s="14" customFormat="1">
      <c r="A193" s="14"/>
      <c r="B193" s="230"/>
      <c r="C193" s="231"/>
      <c r="D193" s="221" t="s">
        <v>149</v>
      </c>
      <c r="E193" s="232" t="s">
        <v>31</v>
      </c>
      <c r="F193" s="233" t="s">
        <v>1291</v>
      </c>
      <c r="G193" s="231"/>
      <c r="H193" s="234">
        <v>3.2999999999999998</v>
      </c>
      <c r="I193" s="235"/>
      <c r="J193" s="231"/>
      <c r="K193" s="231"/>
      <c r="L193" s="236"/>
      <c r="M193" s="237"/>
      <c r="N193" s="238"/>
      <c r="O193" s="238"/>
      <c r="P193" s="238"/>
      <c r="Q193" s="238"/>
      <c r="R193" s="238"/>
      <c r="S193" s="238"/>
      <c r="T193" s="239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40" t="s">
        <v>149</v>
      </c>
      <c r="AU193" s="240" t="s">
        <v>86</v>
      </c>
      <c r="AV193" s="14" t="s">
        <v>86</v>
      </c>
      <c r="AW193" s="14" t="s">
        <v>37</v>
      </c>
      <c r="AX193" s="14" t="s">
        <v>76</v>
      </c>
      <c r="AY193" s="240" t="s">
        <v>140</v>
      </c>
    </row>
    <row r="194" s="14" customFormat="1">
      <c r="A194" s="14"/>
      <c r="B194" s="230"/>
      <c r="C194" s="231"/>
      <c r="D194" s="221" t="s">
        <v>149</v>
      </c>
      <c r="E194" s="232" t="s">
        <v>31</v>
      </c>
      <c r="F194" s="233" t="s">
        <v>1292</v>
      </c>
      <c r="G194" s="231"/>
      <c r="H194" s="234">
        <v>5.0999999999999996</v>
      </c>
      <c r="I194" s="235"/>
      <c r="J194" s="231"/>
      <c r="K194" s="231"/>
      <c r="L194" s="236"/>
      <c r="M194" s="237"/>
      <c r="N194" s="238"/>
      <c r="O194" s="238"/>
      <c r="P194" s="238"/>
      <c r="Q194" s="238"/>
      <c r="R194" s="238"/>
      <c r="S194" s="238"/>
      <c r="T194" s="239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40" t="s">
        <v>149</v>
      </c>
      <c r="AU194" s="240" t="s">
        <v>86</v>
      </c>
      <c r="AV194" s="14" t="s">
        <v>86</v>
      </c>
      <c r="AW194" s="14" t="s">
        <v>37</v>
      </c>
      <c r="AX194" s="14" t="s">
        <v>76</v>
      </c>
      <c r="AY194" s="240" t="s">
        <v>140</v>
      </c>
    </row>
    <row r="195" s="14" customFormat="1">
      <c r="A195" s="14"/>
      <c r="B195" s="230"/>
      <c r="C195" s="231"/>
      <c r="D195" s="221" t="s">
        <v>149</v>
      </c>
      <c r="E195" s="232" t="s">
        <v>31</v>
      </c>
      <c r="F195" s="233" t="s">
        <v>1293</v>
      </c>
      <c r="G195" s="231"/>
      <c r="H195" s="234">
        <v>3</v>
      </c>
      <c r="I195" s="235"/>
      <c r="J195" s="231"/>
      <c r="K195" s="231"/>
      <c r="L195" s="236"/>
      <c r="M195" s="237"/>
      <c r="N195" s="238"/>
      <c r="O195" s="238"/>
      <c r="P195" s="238"/>
      <c r="Q195" s="238"/>
      <c r="R195" s="238"/>
      <c r="S195" s="238"/>
      <c r="T195" s="239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40" t="s">
        <v>149</v>
      </c>
      <c r="AU195" s="240" t="s">
        <v>86</v>
      </c>
      <c r="AV195" s="14" t="s">
        <v>86</v>
      </c>
      <c r="AW195" s="14" t="s">
        <v>37</v>
      </c>
      <c r="AX195" s="14" t="s">
        <v>76</v>
      </c>
      <c r="AY195" s="240" t="s">
        <v>140</v>
      </c>
    </row>
    <row r="196" s="14" customFormat="1">
      <c r="A196" s="14"/>
      <c r="B196" s="230"/>
      <c r="C196" s="231"/>
      <c r="D196" s="221" t="s">
        <v>149</v>
      </c>
      <c r="E196" s="232" t="s">
        <v>31</v>
      </c>
      <c r="F196" s="233" t="s">
        <v>1294</v>
      </c>
      <c r="G196" s="231"/>
      <c r="H196" s="234">
        <v>3.6000000000000001</v>
      </c>
      <c r="I196" s="235"/>
      <c r="J196" s="231"/>
      <c r="K196" s="231"/>
      <c r="L196" s="236"/>
      <c r="M196" s="237"/>
      <c r="N196" s="238"/>
      <c r="O196" s="238"/>
      <c r="P196" s="238"/>
      <c r="Q196" s="238"/>
      <c r="R196" s="238"/>
      <c r="S196" s="238"/>
      <c r="T196" s="239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40" t="s">
        <v>149</v>
      </c>
      <c r="AU196" s="240" t="s">
        <v>86</v>
      </c>
      <c r="AV196" s="14" t="s">
        <v>86</v>
      </c>
      <c r="AW196" s="14" t="s">
        <v>37</v>
      </c>
      <c r="AX196" s="14" t="s">
        <v>76</v>
      </c>
      <c r="AY196" s="240" t="s">
        <v>140</v>
      </c>
    </row>
    <row r="197" s="14" customFormat="1">
      <c r="A197" s="14"/>
      <c r="B197" s="230"/>
      <c r="C197" s="231"/>
      <c r="D197" s="221" t="s">
        <v>149</v>
      </c>
      <c r="E197" s="232" t="s">
        <v>31</v>
      </c>
      <c r="F197" s="233" t="s">
        <v>1295</v>
      </c>
      <c r="G197" s="231"/>
      <c r="H197" s="234">
        <v>4.6749999999999998</v>
      </c>
      <c r="I197" s="235"/>
      <c r="J197" s="231"/>
      <c r="K197" s="231"/>
      <c r="L197" s="236"/>
      <c r="M197" s="237"/>
      <c r="N197" s="238"/>
      <c r="O197" s="238"/>
      <c r="P197" s="238"/>
      <c r="Q197" s="238"/>
      <c r="R197" s="238"/>
      <c r="S197" s="238"/>
      <c r="T197" s="239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40" t="s">
        <v>149</v>
      </c>
      <c r="AU197" s="240" t="s">
        <v>86</v>
      </c>
      <c r="AV197" s="14" t="s">
        <v>86</v>
      </c>
      <c r="AW197" s="14" t="s">
        <v>37</v>
      </c>
      <c r="AX197" s="14" t="s">
        <v>76</v>
      </c>
      <c r="AY197" s="240" t="s">
        <v>140</v>
      </c>
    </row>
    <row r="198" s="14" customFormat="1">
      <c r="A198" s="14"/>
      <c r="B198" s="230"/>
      <c r="C198" s="231"/>
      <c r="D198" s="221" t="s">
        <v>149</v>
      </c>
      <c r="E198" s="232" t="s">
        <v>31</v>
      </c>
      <c r="F198" s="233" t="s">
        <v>1296</v>
      </c>
      <c r="G198" s="231"/>
      <c r="H198" s="234">
        <v>2.25</v>
      </c>
      <c r="I198" s="235"/>
      <c r="J198" s="231"/>
      <c r="K198" s="231"/>
      <c r="L198" s="236"/>
      <c r="M198" s="237"/>
      <c r="N198" s="238"/>
      <c r="O198" s="238"/>
      <c r="P198" s="238"/>
      <c r="Q198" s="238"/>
      <c r="R198" s="238"/>
      <c r="S198" s="238"/>
      <c r="T198" s="239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40" t="s">
        <v>149</v>
      </c>
      <c r="AU198" s="240" t="s">
        <v>86</v>
      </c>
      <c r="AV198" s="14" t="s">
        <v>86</v>
      </c>
      <c r="AW198" s="14" t="s">
        <v>37</v>
      </c>
      <c r="AX198" s="14" t="s">
        <v>76</v>
      </c>
      <c r="AY198" s="240" t="s">
        <v>140</v>
      </c>
    </row>
    <row r="199" s="14" customFormat="1">
      <c r="A199" s="14"/>
      <c r="B199" s="230"/>
      <c r="C199" s="231"/>
      <c r="D199" s="221" t="s">
        <v>149</v>
      </c>
      <c r="E199" s="232" t="s">
        <v>31</v>
      </c>
      <c r="F199" s="233" t="s">
        <v>1297</v>
      </c>
      <c r="G199" s="231"/>
      <c r="H199" s="234">
        <v>8.5</v>
      </c>
      <c r="I199" s="235"/>
      <c r="J199" s="231"/>
      <c r="K199" s="231"/>
      <c r="L199" s="236"/>
      <c r="M199" s="237"/>
      <c r="N199" s="238"/>
      <c r="O199" s="238"/>
      <c r="P199" s="238"/>
      <c r="Q199" s="238"/>
      <c r="R199" s="238"/>
      <c r="S199" s="238"/>
      <c r="T199" s="239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40" t="s">
        <v>149</v>
      </c>
      <c r="AU199" s="240" t="s">
        <v>86</v>
      </c>
      <c r="AV199" s="14" t="s">
        <v>86</v>
      </c>
      <c r="AW199" s="14" t="s">
        <v>37</v>
      </c>
      <c r="AX199" s="14" t="s">
        <v>76</v>
      </c>
      <c r="AY199" s="240" t="s">
        <v>140</v>
      </c>
    </row>
    <row r="200" s="14" customFormat="1">
      <c r="A200" s="14"/>
      <c r="B200" s="230"/>
      <c r="C200" s="231"/>
      <c r="D200" s="221" t="s">
        <v>149</v>
      </c>
      <c r="E200" s="232" t="s">
        <v>31</v>
      </c>
      <c r="F200" s="233" t="s">
        <v>1298</v>
      </c>
      <c r="G200" s="231"/>
      <c r="H200" s="234">
        <v>2.5</v>
      </c>
      <c r="I200" s="235"/>
      <c r="J200" s="231"/>
      <c r="K200" s="231"/>
      <c r="L200" s="236"/>
      <c r="M200" s="237"/>
      <c r="N200" s="238"/>
      <c r="O200" s="238"/>
      <c r="P200" s="238"/>
      <c r="Q200" s="238"/>
      <c r="R200" s="238"/>
      <c r="S200" s="238"/>
      <c r="T200" s="239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40" t="s">
        <v>149</v>
      </c>
      <c r="AU200" s="240" t="s">
        <v>86</v>
      </c>
      <c r="AV200" s="14" t="s">
        <v>86</v>
      </c>
      <c r="AW200" s="14" t="s">
        <v>37</v>
      </c>
      <c r="AX200" s="14" t="s">
        <v>76</v>
      </c>
      <c r="AY200" s="240" t="s">
        <v>140</v>
      </c>
    </row>
    <row r="201" s="14" customFormat="1">
      <c r="A201" s="14"/>
      <c r="B201" s="230"/>
      <c r="C201" s="231"/>
      <c r="D201" s="221" t="s">
        <v>149</v>
      </c>
      <c r="E201" s="232" t="s">
        <v>31</v>
      </c>
      <c r="F201" s="233" t="s">
        <v>1299</v>
      </c>
      <c r="G201" s="231"/>
      <c r="H201" s="234">
        <v>1.5</v>
      </c>
      <c r="I201" s="235"/>
      <c r="J201" s="231"/>
      <c r="K201" s="231"/>
      <c r="L201" s="236"/>
      <c r="M201" s="237"/>
      <c r="N201" s="238"/>
      <c r="O201" s="238"/>
      <c r="P201" s="238"/>
      <c r="Q201" s="238"/>
      <c r="R201" s="238"/>
      <c r="S201" s="238"/>
      <c r="T201" s="239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40" t="s">
        <v>149</v>
      </c>
      <c r="AU201" s="240" t="s">
        <v>86</v>
      </c>
      <c r="AV201" s="14" t="s">
        <v>86</v>
      </c>
      <c r="AW201" s="14" t="s">
        <v>37</v>
      </c>
      <c r="AX201" s="14" t="s">
        <v>76</v>
      </c>
      <c r="AY201" s="240" t="s">
        <v>140</v>
      </c>
    </row>
    <row r="202" s="14" customFormat="1">
      <c r="A202" s="14"/>
      <c r="B202" s="230"/>
      <c r="C202" s="231"/>
      <c r="D202" s="221" t="s">
        <v>149</v>
      </c>
      <c r="E202" s="232" t="s">
        <v>31</v>
      </c>
      <c r="F202" s="233" t="s">
        <v>1300</v>
      </c>
      <c r="G202" s="231"/>
      <c r="H202" s="234">
        <v>2.75</v>
      </c>
      <c r="I202" s="235"/>
      <c r="J202" s="231"/>
      <c r="K202" s="231"/>
      <c r="L202" s="236"/>
      <c r="M202" s="237"/>
      <c r="N202" s="238"/>
      <c r="O202" s="238"/>
      <c r="P202" s="238"/>
      <c r="Q202" s="238"/>
      <c r="R202" s="238"/>
      <c r="S202" s="238"/>
      <c r="T202" s="239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40" t="s">
        <v>149</v>
      </c>
      <c r="AU202" s="240" t="s">
        <v>86</v>
      </c>
      <c r="AV202" s="14" t="s">
        <v>86</v>
      </c>
      <c r="AW202" s="14" t="s">
        <v>37</v>
      </c>
      <c r="AX202" s="14" t="s">
        <v>76</v>
      </c>
      <c r="AY202" s="240" t="s">
        <v>140</v>
      </c>
    </row>
    <row r="203" s="14" customFormat="1">
      <c r="A203" s="14"/>
      <c r="B203" s="230"/>
      <c r="C203" s="231"/>
      <c r="D203" s="221" t="s">
        <v>149</v>
      </c>
      <c r="E203" s="232" t="s">
        <v>31</v>
      </c>
      <c r="F203" s="233" t="s">
        <v>1301</v>
      </c>
      <c r="G203" s="231"/>
      <c r="H203" s="234">
        <v>3.5</v>
      </c>
      <c r="I203" s="235"/>
      <c r="J203" s="231"/>
      <c r="K203" s="231"/>
      <c r="L203" s="236"/>
      <c r="M203" s="237"/>
      <c r="N203" s="238"/>
      <c r="O203" s="238"/>
      <c r="P203" s="238"/>
      <c r="Q203" s="238"/>
      <c r="R203" s="238"/>
      <c r="S203" s="238"/>
      <c r="T203" s="239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40" t="s">
        <v>149</v>
      </c>
      <c r="AU203" s="240" t="s">
        <v>86</v>
      </c>
      <c r="AV203" s="14" t="s">
        <v>86</v>
      </c>
      <c r="AW203" s="14" t="s">
        <v>37</v>
      </c>
      <c r="AX203" s="14" t="s">
        <v>76</v>
      </c>
      <c r="AY203" s="240" t="s">
        <v>140</v>
      </c>
    </row>
    <row r="204" s="14" customFormat="1">
      <c r="A204" s="14"/>
      <c r="B204" s="230"/>
      <c r="C204" s="231"/>
      <c r="D204" s="221" t="s">
        <v>149</v>
      </c>
      <c r="E204" s="232" t="s">
        <v>31</v>
      </c>
      <c r="F204" s="233" t="s">
        <v>1302</v>
      </c>
      <c r="G204" s="231"/>
      <c r="H204" s="234">
        <v>2.7749999999999999</v>
      </c>
      <c r="I204" s="235"/>
      <c r="J204" s="231"/>
      <c r="K204" s="231"/>
      <c r="L204" s="236"/>
      <c r="M204" s="237"/>
      <c r="N204" s="238"/>
      <c r="O204" s="238"/>
      <c r="P204" s="238"/>
      <c r="Q204" s="238"/>
      <c r="R204" s="238"/>
      <c r="S204" s="238"/>
      <c r="T204" s="239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40" t="s">
        <v>149</v>
      </c>
      <c r="AU204" s="240" t="s">
        <v>86</v>
      </c>
      <c r="AV204" s="14" t="s">
        <v>86</v>
      </c>
      <c r="AW204" s="14" t="s">
        <v>37</v>
      </c>
      <c r="AX204" s="14" t="s">
        <v>76</v>
      </c>
      <c r="AY204" s="240" t="s">
        <v>140</v>
      </c>
    </row>
    <row r="205" s="13" customFormat="1">
      <c r="A205" s="13"/>
      <c r="B205" s="219"/>
      <c r="C205" s="220"/>
      <c r="D205" s="221" t="s">
        <v>149</v>
      </c>
      <c r="E205" s="222" t="s">
        <v>31</v>
      </c>
      <c r="F205" s="223" t="s">
        <v>1303</v>
      </c>
      <c r="G205" s="220"/>
      <c r="H205" s="222" t="s">
        <v>31</v>
      </c>
      <c r="I205" s="224"/>
      <c r="J205" s="220"/>
      <c r="K205" s="220"/>
      <c r="L205" s="225"/>
      <c r="M205" s="226"/>
      <c r="N205" s="227"/>
      <c r="O205" s="227"/>
      <c r="P205" s="227"/>
      <c r="Q205" s="227"/>
      <c r="R205" s="227"/>
      <c r="S205" s="227"/>
      <c r="T205" s="228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29" t="s">
        <v>149</v>
      </c>
      <c r="AU205" s="229" t="s">
        <v>86</v>
      </c>
      <c r="AV205" s="13" t="s">
        <v>84</v>
      </c>
      <c r="AW205" s="13" t="s">
        <v>37</v>
      </c>
      <c r="AX205" s="13" t="s">
        <v>76</v>
      </c>
      <c r="AY205" s="229" t="s">
        <v>140</v>
      </c>
    </row>
    <row r="206" s="15" customFormat="1">
      <c r="A206" s="15"/>
      <c r="B206" s="241"/>
      <c r="C206" s="242"/>
      <c r="D206" s="221" t="s">
        <v>149</v>
      </c>
      <c r="E206" s="243" t="s">
        <v>31</v>
      </c>
      <c r="F206" s="244" t="s">
        <v>204</v>
      </c>
      <c r="G206" s="242"/>
      <c r="H206" s="245">
        <v>507.38099999999997</v>
      </c>
      <c r="I206" s="246"/>
      <c r="J206" s="242"/>
      <c r="K206" s="242"/>
      <c r="L206" s="247"/>
      <c r="M206" s="248"/>
      <c r="N206" s="249"/>
      <c r="O206" s="249"/>
      <c r="P206" s="249"/>
      <c r="Q206" s="249"/>
      <c r="R206" s="249"/>
      <c r="S206" s="249"/>
      <c r="T206" s="250"/>
      <c r="U206" s="15"/>
      <c r="V206" s="15"/>
      <c r="W206" s="15"/>
      <c r="X206" s="15"/>
      <c r="Y206" s="15"/>
      <c r="Z206" s="15"/>
      <c r="AA206" s="15"/>
      <c r="AB206" s="15"/>
      <c r="AC206" s="15"/>
      <c r="AD206" s="15"/>
      <c r="AE206" s="15"/>
      <c r="AT206" s="251" t="s">
        <v>149</v>
      </c>
      <c r="AU206" s="251" t="s">
        <v>86</v>
      </c>
      <c r="AV206" s="15" t="s">
        <v>147</v>
      </c>
      <c r="AW206" s="15" t="s">
        <v>37</v>
      </c>
      <c r="AX206" s="15" t="s">
        <v>84</v>
      </c>
      <c r="AY206" s="251" t="s">
        <v>140</v>
      </c>
    </row>
    <row r="207" s="2" customFormat="1">
      <c r="A207" s="40"/>
      <c r="B207" s="41"/>
      <c r="C207" s="206" t="s">
        <v>263</v>
      </c>
      <c r="D207" s="206" t="s">
        <v>142</v>
      </c>
      <c r="E207" s="207" t="s">
        <v>273</v>
      </c>
      <c r="F207" s="208" t="s">
        <v>274</v>
      </c>
      <c r="G207" s="209" t="s">
        <v>145</v>
      </c>
      <c r="H207" s="210">
        <v>0.20100000000000001</v>
      </c>
      <c r="I207" s="211"/>
      <c r="J207" s="212">
        <f>ROUND(I207*H207,2)</f>
        <v>0</v>
      </c>
      <c r="K207" s="208" t="s">
        <v>146</v>
      </c>
      <c r="L207" s="46"/>
      <c r="M207" s="213" t="s">
        <v>31</v>
      </c>
      <c r="N207" s="214" t="s">
        <v>47</v>
      </c>
      <c r="O207" s="86"/>
      <c r="P207" s="215">
        <f>O207*H207</f>
        <v>0</v>
      </c>
      <c r="Q207" s="215">
        <v>0</v>
      </c>
      <c r="R207" s="215">
        <f>Q207*H207</f>
        <v>0</v>
      </c>
      <c r="S207" s="215">
        <v>0</v>
      </c>
      <c r="T207" s="216">
        <f>S207*H207</f>
        <v>0</v>
      </c>
      <c r="U207" s="40"/>
      <c r="V207" s="40"/>
      <c r="W207" s="40"/>
      <c r="X207" s="40"/>
      <c r="Y207" s="40"/>
      <c r="Z207" s="40"/>
      <c r="AA207" s="40"/>
      <c r="AB207" s="40"/>
      <c r="AC207" s="40"/>
      <c r="AD207" s="40"/>
      <c r="AE207" s="40"/>
      <c r="AR207" s="217" t="s">
        <v>147</v>
      </c>
      <c r="AT207" s="217" t="s">
        <v>142</v>
      </c>
      <c r="AU207" s="217" t="s">
        <v>86</v>
      </c>
      <c r="AY207" s="19" t="s">
        <v>140</v>
      </c>
      <c r="BE207" s="218">
        <f>IF(N207="základní",J207,0)</f>
        <v>0</v>
      </c>
      <c r="BF207" s="218">
        <f>IF(N207="snížená",J207,0)</f>
        <v>0</v>
      </c>
      <c r="BG207" s="218">
        <f>IF(N207="zákl. přenesená",J207,0)</f>
        <v>0</v>
      </c>
      <c r="BH207" s="218">
        <f>IF(N207="sníž. přenesená",J207,0)</f>
        <v>0</v>
      </c>
      <c r="BI207" s="218">
        <f>IF(N207="nulová",J207,0)</f>
        <v>0</v>
      </c>
      <c r="BJ207" s="19" t="s">
        <v>84</v>
      </c>
      <c r="BK207" s="218">
        <f>ROUND(I207*H207,2)</f>
        <v>0</v>
      </c>
      <c r="BL207" s="19" t="s">
        <v>147</v>
      </c>
      <c r="BM207" s="217" t="s">
        <v>1304</v>
      </c>
    </row>
    <row r="208" s="13" customFormat="1">
      <c r="A208" s="13"/>
      <c r="B208" s="219"/>
      <c r="C208" s="220"/>
      <c r="D208" s="221" t="s">
        <v>149</v>
      </c>
      <c r="E208" s="222" t="s">
        <v>31</v>
      </c>
      <c r="F208" s="223" t="s">
        <v>276</v>
      </c>
      <c r="G208" s="220"/>
      <c r="H208" s="222" t="s">
        <v>31</v>
      </c>
      <c r="I208" s="224"/>
      <c r="J208" s="220"/>
      <c r="K208" s="220"/>
      <c r="L208" s="225"/>
      <c r="M208" s="226"/>
      <c r="N208" s="227"/>
      <c r="O208" s="227"/>
      <c r="P208" s="227"/>
      <c r="Q208" s="227"/>
      <c r="R208" s="227"/>
      <c r="S208" s="227"/>
      <c r="T208" s="228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29" t="s">
        <v>149</v>
      </c>
      <c r="AU208" s="229" t="s">
        <v>86</v>
      </c>
      <c r="AV208" s="13" t="s">
        <v>84</v>
      </c>
      <c r="AW208" s="13" t="s">
        <v>37</v>
      </c>
      <c r="AX208" s="13" t="s">
        <v>76</v>
      </c>
      <c r="AY208" s="229" t="s">
        <v>140</v>
      </c>
    </row>
    <row r="209" s="14" customFormat="1">
      <c r="A209" s="14"/>
      <c r="B209" s="230"/>
      <c r="C209" s="231"/>
      <c r="D209" s="221" t="s">
        <v>149</v>
      </c>
      <c r="E209" s="232" t="s">
        <v>31</v>
      </c>
      <c r="F209" s="233" t="s">
        <v>277</v>
      </c>
      <c r="G209" s="231"/>
      <c r="H209" s="234">
        <v>0.20100000000000001</v>
      </c>
      <c r="I209" s="235"/>
      <c r="J209" s="231"/>
      <c r="K209" s="231"/>
      <c r="L209" s="236"/>
      <c r="M209" s="237"/>
      <c r="N209" s="238"/>
      <c r="O209" s="238"/>
      <c r="P209" s="238"/>
      <c r="Q209" s="238"/>
      <c r="R209" s="238"/>
      <c r="S209" s="238"/>
      <c r="T209" s="239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40" t="s">
        <v>149</v>
      </c>
      <c r="AU209" s="240" t="s">
        <v>86</v>
      </c>
      <c r="AV209" s="14" t="s">
        <v>86</v>
      </c>
      <c r="AW209" s="14" t="s">
        <v>37</v>
      </c>
      <c r="AX209" s="14" t="s">
        <v>84</v>
      </c>
      <c r="AY209" s="240" t="s">
        <v>140</v>
      </c>
    </row>
    <row r="210" s="2" customFormat="1">
      <c r="A210" s="40"/>
      <c r="B210" s="41"/>
      <c r="C210" s="206" t="s">
        <v>147</v>
      </c>
      <c r="D210" s="206" t="s">
        <v>142</v>
      </c>
      <c r="E210" s="207" t="s">
        <v>279</v>
      </c>
      <c r="F210" s="208" t="s">
        <v>280</v>
      </c>
      <c r="G210" s="209" t="s">
        <v>145</v>
      </c>
      <c r="H210" s="210">
        <v>0.10100000000000001</v>
      </c>
      <c r="I210" s="211"/>
      <c r="J210" s="212">
        <f>ROUND(I210*H210,2)</f>
        <v>0</v>
      </c>
      <c r="K210" s="208" t="s">
        <v>146</v>
      </c>
      <c r="L210" s="46"/>
      <c r="M210" s="213" t="s">
        <v>31</v>
      </c>
      <c r="N210" s="214" t="s">
        <v>47</v>
      </c>
      <c r="O210" s="86"/>
      <c r="P210" s="215">
        <f>O210*H210</f>
        <v>0</v>
      </c>
      <c r="Q210" s="215">
        <v>0</v>
      </c>
      <c r="R210" s="215">
        <f>Q210*H210</f>
        <v>0</v>
      </c>
      <c r="S210" s="215">
        <v>0</v>
      </c>
      <c r="T210" s="216">
        <f>S210*H210</f>
        <v>0</v>
      </c>
      <c r="U210" s="40"/>
      <c r="V210" s="40"/>
      <c r="W210" s="40"/>
      <c r="X210" s="40"/>
      <c r="Y210" s="40"/>
      <c r="Z210" s="40"/>
      <c r="AA210" s="40"/>
      <c r="AB210" s="40"/>
      <c r="AC210" s="40"/>
      <c r="AD210" s="40"/>
      <c r="AE210" s="40"/>
      <c r="AR210" s="217" t="s">
        <v>147</v>
      </c>
      <c r="AT210" s="217" t="s">
        <v>142</v>
      </c>
      <c r="AU210" s="217" t="s">
        <v>86</v>
      </c>
      <c r="AY210" s="19" t="s">
        <v>140</v>
      </c>
      <c r="BE210" s="218">
        <f>IF(N210="základní",J210,0)</f>
        <v>0</v>
      </c>
      <c r="BF210" s="218">
        <f>IF(N210="snížená",J210,0)</f>
        <v>0</v>
      </c>
      <c r="BG210" s="218">
        <f>IF(N210="zákl. přenesená",J210,0)</f>
        <v>0</v>
      </c>
      <c r="BH210" s="218">
        <f>IF(N210="sníž. přenesená",J210,0)</f>
        <v>0</v>
      </c>
      <c r="BI210" s="218">
        <f>IF(N210="nulová",J210,0)</f>
        <v>0</v>
      </c>
      <c r="BJ210" s="19" t="s">
        <v>84</v>
      </c>
      <c r="BK210" s="218">
        <f>ROUND(I210*H210,2)</f>
        <v>0</v>
      </c>
      <c r="BL210" s="19" t="s">
        <v>147</v>
      </c>
      <c r="BM210" s="217" t="s">
        <v>1305</v>
      </c>
    </row>
    <row r="211" s="14" customFormat="1">
      <c r="A211" s="14"/>
      <c r="B211" s="230"/>
      <c r="C211" s="231"/>
      <c r="D211" s="221" t="s">
        <v>149</v>
      </c>
      <c r="E211" s="232" t="s">
        <v>31</v>
      </c>
      <c r="F211" s="233" t="s">
        <v>282</v>
      </c>
      <c r="G211" s="231"/>
      <c r="H211" s="234">
        <v>0.10100000000000001</v>
      </c>
      <c r="I211" s="235"/>
      <c r="J211" s="231"/>
      <c r="K211" s="231"/>
      <c r="L211" s="236"/>
      <c r="M211" s="237"/>
      <c r="N211" s="238"/>
      <c r="O211" s="238"/>
      <c r="P211" s="238"/>
      <c r="Q211" s="238"/>
      <c r="R211" s="238"/>
      <c r="S211" s="238"/>
      <c r="T211" s="239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40" t="s">
        <v>149</v>
      </c>
      <c r="AU211" s="240" t="s">
        <v>86</v>
      </c>
      <c r="AV211" s="14" t="s">
        <v>86</v>
      </c>
      <c r="AW211" s="14" t="s">
        <v>37</v>
      </c>
      <c r="AX211" s="14" t="s">
        <v>84</v>
      </c>
      <c r="AY211" s="240" t="s">
        <v>140</v>
      </c>
    </row>
    <row r="212" s="2" customFormat="1">
      <c r="A212" s="40"/>
      <c r="B212" s="41"/>
      <c r="C212" s="206" t="s">
        <v>278</v>
      </c>
      <c r="D212" s="206" t="s">
        <v>142</v>
      </c>
      <c r="E212" s="207" t="s">
        <v>1065</v>
      </c>
      <c r="F212" s="208" t="s">
        <v>1066</v>
      </c>
      <c r="G212" s="209" t="s">
        <v>145</v>
      </c>
      <c r="H212" s="210">
        <v>1.44</v>
      </c>
      <c r="I212" s="211"/>
      <c r="J212" s="212">
        <f>ROUND(I212*H212,2)</f>
        <v>0</v>
      </c>
      <c r="K212" s="208" t="s">
        <v>146</v>
      </c>
      <c r="L212" s="46"/>
      <c r="M212" s="213" t="s">
        <v>31</v>
      </c>
      <c r="N212" s="214" t="s">
        <v>47</v>
      </c>
      <c r="O212" s="86"/>
      <c r="P212" s="215">
        <f>O212*H212</f>
        <v>0</v>
      </c>
      <c r="Q212" s="215">
        <v>0</v>
      </c>
      <c r="R212" s="215">
        <f>Q212*H212</f>
        <v>0</v>
      </c>
      <c r="S212" s="215">
        <v>0</v>
      </c>
      <c r="T212" s="216">
        <f>S212*H212</f>
        <v>0</v>
      </c>
      <c r="U212" s="40"/>
      <c r="V212" s="40"/>
      <c r="W212" s="40"/>
      <c r="X212" s="40"/>
      <c r="Y212" s="40"/>
      <c r="Z212" s="40"/>
      <c r="AA212" s="40"/>
      <c r="AB212" s="40"/>
      <c r="AC212" s="40"/>
      <c r="AD212" s="40"/>
      <c r="AE212" s="40"/>
      <c r="AR212" s="217" t="s">
        <v>147</v>
      </c>
      <c r="AT212" s="217" t="s">
        <v>142</v>
      </c>
      <c r="AU212" s="217" t="s">
        <v>86</v>
      </c>
      <c r="AY212" s="19" t="s">
        <v>140</v>
      </c>
      <c r="BE212" s="218">
        <f>IF(N212="základní",J212,0)</f>
        <v>0</v>
      </c>
      <c r="BF212" s="218">
        <f>IF(N212="snížená",J212,0)</f>
        <v>0</v>
      </c>
      <c r="BG212" s="218">
        <f>IF(N212="zákl. přenesená",J212,0)</f>
        <v>0</v>
      </c>
      <c r="BH212" s="218">
        <f>IF(N212="sníž. přenesená",J212,0)</f>
        <v>0</v>
      </c>
      <c r="BI212" s="218">
        <f>IF(N212="nulová",J212,0)</f>
        <v>0</v>
      </c>
      <c r="BJ212" s="19" t="s">
        <v>84</v>
      </c>
      <c r="BK212" s="218">
        <f>ROUND(I212*H212,2)</f>
        <v>0</v>
      </c>
      <c r="BL212" s="19" t="s">
        <v>147</v>
      </c>
      <c r="BM212" s="217" t="s">
        <v>1306</v>
      </c>
    </row>
    <row r="213" s="14" customFormat="1">
      <c r="A213" s="14"/>
      <c r="B213" s="230"/>
      <c r="C213" s="231"/>
      <c r="D213" s="221" t="s">
        <v>149</v>
      </c>
      <c r="E213" s="232" t="s">
        <v>31</v>
      </c>
      <c r="F213" s="233" t="s">
        <v>1307</v>
      </c>
      <c r="G213" s="231"/>
      <c r="H213" s="234">
        <v>1.44</v>
      </c>
      <c r="I213" s="235"/>
      <c r="J213" s="231"/>
      <c r="K213" s="231"/>
      <c r="L213" s="236"/>
      <c r="M213" s="237"/>
      <c r="N213" s="238"/>
      <c r="O213" s="238"/>
      <c r="P213" s="238"/>
      <c r="Q213" s="238"/>
      <c r="R213" s="238"/>
      <c r="S213" s="238"/>
      <c r="T213" s="239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40" t="s">
        <v>149</v>
      </c>
      <c r="AU213" s="240" t="s">
        <v>86</v>
      </c>
      <c r="AV213" s="14" t="s">
        <v>86</v>
      </c>
      <c r="AW213" s="14" t="s">
        <v>37</v>
      </c>
      <c r="AX213" s="14" t="s">
        <v>84</v>
      </c>
      <c r="AY213" s="240" t="s">
        <v>140</v>
      </c>
    </row>
    <row r="214" s="2" customFormat="1">
      <c r="A214" s="40"/>
      <c r="B214" s="41"/>
      <c r="C214" s="206" t="s">
        <v>283</v>
      </c>
      <c r="D214" s="206" t="s">
        <v>142</v>
      </c>
      <c r="E214" s="207" t="s">
        <v>294</v>
      </c>
      <c r="F214" s="208" t="s">
        <v>295</v>
      </c>
      <c r="G214" s="209" t="s">
        <v>145</v>
      </c>
      <c r="H214" s="210">
        <v>399.78399999999999</v>
      </c>
      <c r="I214" s="211"/>
      <c r="J214" s="212">
        <f>ROUND(I214*H214,2)</f>
        <v>0</v>
      </c>
      <c r="K214" s="208" t="s">
        <v>146</v>
      </c>
      <c r="L214" s="46"/>
      <c r="M214" s="213" t="s">
        <v>31</v>
      </c>
      <c r="N214" s="214" t="s">
        <v>47</v>
      </c>
      <c r="O214" s="86"/>
      <c r="P214" s="215">
        <f>O214*H214</f>
        <v>0</v>
      </c>
      <c r="Q214" s="215">
        <v>0</v>
      </c>
      <c r="R214" s="215">
        <f>Q214*H214</f>
        <v>0</v>
      </c>
      <c r="S214" s="215">
        <v>0</v>
      </c>
      <c r="T214" s="216">
        <f>S214*H214</f>
        <v>0</v>
      </c>
      <c r="U214" s="40"/>
      <c r="V214" s="40"/>
      <c r="W214" s="40"/>
      <c r="X214" s="40"/>
      <c r="Y214" s="40"/>
      <c r="Z214" s="40"/>
      <c r="AA214" s="40"/>
      <c r="AB214" s="40"/>
      <c r="AC214" s="40"/>
      <c r="AD214" s="40"/>
      <c r="AE214" s="40"/>
      <c r="AR214" s="217" t="s">
        <v>147</v>
      </c>
      <c r="AT214" s="217" t="s">
        <v>142</v>
      </c>
      <c r="AU214" s="217" t="s">
        <v>86</v>
      </c>
      <c r="AY214" s="19" t="s">
        <v>140</v>
      </c>
      <c r="BE214" s="218">
        <f>IF(N214="základní",J214,0)</f>
        <v>0</v>
      </c>
      <c r="BF214" s="218">
        <f>IF(N214="snížená",J214,0)</f>
        <v>0</v>
      </c>
      <c r="BG214" s="218">
        <f>IF(N214="zákl. přenesená",J214,0)</f>
        <v>0</v>
      </c>
      <c r="BH214" s="218">
        <f>IF(N214="sníž. přenesená",J214,0)</f>
        <v>0</v>
      </c>
      <c r="BI214" s="218">
        <f>IF(N214="nulová",J214,0)</f>
        <v>0</v>
      </c>
      <c r="BJ214" s="19" t="s">
        <v>84</v>
      </c>
      <c r="BK214" s="218">
        <f>ROUND(I214*H214,2)</f>
        <v>0</v>
      </c>
      <c r="BL214" s="19" t="s">
        <v>147</v>
      </c>
      <c r="BM214" s="217" t="s">
        <v>1308</v>
      </c>
    </row>
    <row r="215" s="14" customFormat="1">
      <c r="A215" s="14"/>
      <c r="B215" s="230"/>
      <c r="C215" s="231"/>
      <c r="D215" s="221" t="s">
        <v>149</v>
      </c>
      <c r="E215" s="232" t="s">
        <v>31</v>
      </c>
      <c r="F215" s="233" t="s">
        <v>1309</v>
      </c>
      <c r="G215" s="231"/>
      <c r="H215" s="234">
        <v>151.30099999999999</v>
      </c>
      <c r="I215" s="235"/>
      <c r="J215" s="231"/>
      <c r="K215" s="231"/>
      <c r="L215" s="236"/>
      <c r="M215" s="237"/>
      <c r="N215" s="238"/>
      <c r="O215" s="238"/>
      <c r="P215" s="238"/>
      <c r="Q215" s="238"/>
      <c r="R215" s="238"/>
      <c r="S215" s="238"/>
      <c r="T215" s="239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40" t="s">
        <v>149</v>
      </c>
      <c r="AU215" s="240" t="s">
        <v>86</v>
      </c>
      <c r="AV215" s="14" t="s">
        <v>86</v>
      </c>
      <c r="AW215" s="14" t="s">
        <v>37</v>
      </c>
      <c r="AX215" s="14" t="s">
        <v>76</v>
      </c>
      <c r="AY215" s="240" t="s">
        <v>140</v>
      </c>
    </row>
    <row r="216" s="14" customFormat="1">
      <c r="A216" s="14"/>
      <c r="B216" s="230"/>
      <c r="C216" s="231"/>
      <c r="D216" s="221" t="s">
        <v>149</v>
      </c>
      <c r="E216" s="232" t="s">
        <v>31</v>
      </c>
      <c r="F216" s="233" t="s">
        <v>1310</v>
      </c>
      <c r="G216" s="231"/>
      <c r="H216" s="234">
        <v>17.085999999999999</v>
      </c>
      <c r="I216" s="235"/>
      <c r="J216" s="231"/>
      <c r="K216" s="231"/>
      <c r="L216" s="236"/>
      <c r="M216" s="237"/>
      <c r="N216" s="238"/>
      <c r="O216" s="238"/>
      <c r="P216" s="238"/>
      <c r="Q216" s="238"/>
      <c r="R216" s="238"/>
      <c r="S216" s="238"/>
      <c r="T216" s="239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40" t="s">
        <v>149</v>
      </c>
      <c r="AU216" s="240" t="s">
        <v>86</v>
      </c>
      <c r="AV216" s="14" t="s">
        <v>86</v>
      </c>
      <c r="AW216" s="14" t="s">
        <v>37</v>
      </c>
      <c r="AX216" s="14" t="s">
        <v>76</v>
      </c>
      <c r="AY216" s="240" t="s">
        <v>140</v>
      </c>
    </row>
    <row r="217" s="14" customFormat="1">
      <c r="A217" s="14"/>
      <c r="B217" s="230"/>
      <c r="C217" s="231"/>
      <c r="D217" s="221" t="s">
        <v>149</v>
      </c>
      <c r="E217" s="232" t="s">
        <v>31</v>
      </c>
      <c r="F217" s="233" t="s">
        <v>1311</v>
      </c>
      <c r="G217" s="231"/>
      <c r="H217" s="234">
        <v>29.268000000000001</v>
      </c>
      <c r="I217" s="235"/>
      <c r="J217" s="231"/>
      <c r="K217" s="231"/>
      <c r="L217" s="236"/>
      <c r="M217" s="237"/>
      <c r="N217" s="238"/>
      <c r="O217" s="238"/>
      <c r="P217" s="238"/>
      <c r="Q217" s="238"/>
      <c r="R217" s="238"/>
      <c r="S217" s="238"/>
      <c r="T217" s="239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40" t="s">
        <v>149</v>
      </c>
      <c r="AU217" s="240" t="s">
        <v>86</v>
      </c>
      <c r="AV217" s="14" t="s">
        <v>86</v>
      </c>
      <c r="AW217" s="14" t="s">
        <v>37</v>
      </c>
      <c r="AX217" s="14" t="s">
        <v>76</v>
      </c>
      <c r="AY217" s="240" t="s">
        <v>140</v>
      </c>
    </row>
    <row r="218" s="14" customFormat="1">
      <c r="A218" s="14"/>
      <c r="B218" s="230"/>
      <c r="C218" s="231"/>
      <c r="D218" s="221" t="s">
        <v>149</v>
      </c>
      <c r="E218" s="232" t="s">
        <v>31</v>
      </c>
      <c r="F218" s="233" t="s">
        <v>1312</v>
      </c>
      <c r="G218" s="231"/>
      <c r="H218" s="234">
        <v>202.12899999999999</v>
      </c>
      <c r="I218" s="235"/>
      <c r="J218" s="231"/>
      <c r="K218" s="231"/>
      <c r="L218" s="236"/>
      <c r="M218" s="237"/>
      <c r="N218" s="238"/>
      <c r="O218" s="238"/>
      <c r="P218" s="238"/>
      <c r="Q218" s="238"/>
      <c r="R218" s="238"/>
      <c r="S218" s="238"/>
      <c r="T218" s="239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40" t="s">
        <v>149</v>
      </c>
      <c r="AU218" s="240" t="s">
        <v>86</v>
      </c>
      <c r="AV218" s="14" t="s">
        <v>86</v>
      </c>
      <c r="AW218" s="14" t="s">
        <v>37</v>
      </c>
      <c r="AX218" s="14" t="s">
        <v>76</v>
      </c>
      <c r="AY218" s="240" t="s">
        <v>140</v>
      </c>
    </row>
    <row r="219" s="15" customFormat="1">
      <c r="A219" s="15"/>
      <c r="B219" s="241"/>
      <c r="C219" s="242"/>
      <c r="D219" s="221" t="s">
        <v>149</v>
      </c>
      <c r="E219" s="243" t="s">
        <v>31</v>
      </c>
      <c r="F219" s="244" t="s">
        <v>204</v>
      </c>
      <c r="G219" s="242"/>
      <c r="H219" s="245">
        <v>399.78399999999999</v>
      </c>
      <c r="I219" s="246"/>
      <c r="J219" s="242"/>
      <c r="K219" s="242"/>
      <c r="L219" s="247"/>
      <c r="M219" s="248"/>
      <c r="N219" s="249"/>
      <c r="O219" s="249"/>
      <c r="P219" s="249"/>
      <c r="Q219" s="249"/>
      <c r="R219" s="249"/>
      <c r="S219" s="249"/>
      <c r="T219" s="250"/>
      <c r="U219" s="15"/>
      <c r="V219" s="15"/>
      <c r="W219" s="15"/>
      <c r="X219" s="15"/>
      <c r="Y219" s="15"/>
      <c r="Z219" s="15"/>
      <c r="AA219" s="15"/>
      <c r="AB219" s="15"/>
      <c r="AC219" s="15"/>
      <c r="AD219" s="15"/>
      <c r="AE219" s="15"/>
      <c r="AT219" s="251" t="s">
        <v>149</v>
      </c>
      <c r="AU219" s="251" t="s">
        <v>86</v>
      </c>
      <c r="AV219" s="15" t="s">
        <v>147</v>
      </c>
      <c r="AW219" s="15" t="s">
        <v>37</v>
      </c>
      <c r="AX219" s="15" t="s">
        <v>84</v>
      </c>
      <c r="AY219" s="251" t="s">
        <v>140</v>
      </c>
    </row>
    <row r="220" s="2" customFormat="1" ht="33" customHeight="1">
      <c r="A220" s="40"/>
      <c r="B220" s="41"/>
      <c r="C220" s="206" t="s">
        <v>293</v>
      </c>
      <c r="D220" s="206" t="s">
        <v>142</v>
      </c>
      <c r="E220" s="207" t="s">
        <v>298</v>
      </c>
      <c r="F220" s="208" t="s">
        <v>299</v>
      </c>
      <c r="G220" s="209" t="s">
        <v>145</v>
      </c>
      <c r="H220" s="210">
        <v>525.58000000000004</v>
      </c>
      <c r="I220" s="211"/>
      <c r="J220" s="212">
        <f>ROUND(I220*H220,2)</f>
        <v>0</v>
      </c>
      <c r="K220" s="208" t="s">
        <v>146</v>
      </c>
      <c r="L220" s="46"/>
      <c r="M220" s="213" t="s">
        <v>31</v>
      </c>
      <c r="N220" s="214" t="s">
        <v>47</v>
      </c>
      <c r="O220" s="86"/>
      <c r="P220" s="215">
        <f>O220*H220</f>
        <v>0</v>
      </c>
      <c r="Q220" s="215">
        <v>0</v>
      </c>
      <c r="R220" s="215">
        <f>Q220*H220</f>
        <v>0</v>
      </c>
      <c r="S220" s="215">
        <v>0</v>
      </c>
      <c r="T220" s="216">
        <f>S220*H220</f>
        <v>0</v>
      </c>
      <c r="U220" s="40"/>
      <c r="V220" s="40"/>
      <c r="W220" s="40"/>
      <c r="X220" s="40"/>
      <c r="Y220" s="40"/>
      <c r="Z220" s="40"/>
      <c r="AA220" s="40"/>
      <c r="AB220" s="40"/>
      <c r="AC220" s="40"/>
      <c r="AD220" s="40"/>
      <c r="AE220" s="40"/>
      <c r="AR220" s="217" t="s">
        <v>147</v>
      </c>
      <c r="AT220" s="217" t="s">
        <v>142</v>
      </c>
      <c r="AU220" s="217" t="s">
        <v>86</v>
      </c>
      <c r="AY220" s="19" t="s">
        <v>140</v>
      </c>
      <c r="BE220" s="218">
        <f>IF(N220="základní",J220,0)</f>
        <v>0</v>
      </c>
      <c r="BF220" s="218">
        <f>IF(N220="snížená",J220,0)</f>
        <v>0</v>
      </c>
      <c r="BG220" s="218">
        <f>IF(N220="zákl. přenesená",J220,0)</f>
        <v>0</v>
      </c>
      <c r="BH220" s="218">
        <f>IF(N220="sníž. přenesená",J220,0)</f>
        <v>0</v>
      </c>
      <c r="BI220" s="218">
        <f>IF(N220="nulová",J220,0)</f>
        <v>0</v>
      </c>
      <c r="BJ220" s="19" t="s">
        <v>84</v>
      </c>
      <c r="BK220" s="218">
        <f>ROUND(I220*H220,2)</f>
        <v>0</v>
      </c>
      <c r="BL220" s="19" t="s">
        <v>147</v>
      </c>
      <c r="BM220" s="217" t="s">
        <v>1313</v>
      </c>
    </row>
    <row r="221" s="14" customFormat="1">
      <c r="A221" s="14"/>
      <c r="B221" s="230"/>
      <c r="C221" s="231"/>
      <c r="D221" s="221" t="s">
        <v>149</v>
      </c>
      <c r="E221" s="232" t="s">
        <v>31</v>
      </c>
      <c r="F221" s="233" t="s">
        <v>1314</v>
      </c>
      <c r="G221" s="231"/>
      <c r="H221" s="234">
        <v>525.58000000000004</v>
      </c>
      <c r="I221" s="235"/>
      <c r="J221" s="231"/>
      <c r="K221" s="231"/>
      <c r="L221" s="236"/>
      <c r="M221" s="237"/>
      <c r="N221" s="238"/>
      <c r="O221" s="238"/>
      <c r="P221" s="238"/>
      <c r="Q221" s="238"/>
      <c r="R221" s="238"/>
      <c r="S221" s="238"/>
      <c r="T221" s="239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40" t="s">
        <v>149</v>
      </c>
      <c r="AU221" s="240" t="s">
        <v>86</v>
      </c>
      <c r="AV221" s="14" t="s">
        <v>86</v>
      </c>
      <c r="AW221" s="14" t="s">
        <v>37</v>
      </c>
      <c r="AX221" s="14" t="s">
        <v>84</v>
      </c>
      <c r="AY221" s="240" t="s">
        <v>140</v>
      </c>
    </row>
    <row r="222" s="2" customFormat="1">
      <c r="A222" s="40"/>
      <c r="B222" s="41"/>
      <c r="C222" s="206" t="s">
        <v>297</v>
      </c>
      <c r="D222" s="206" t="s">
        <v>142</v>
      </c>
      <c r="E222" s="207" t="s">
        <v>308</v>
      </c>
      <c r="F222" s="208" t="s">
        <v>309</v>
      </c>
      <c r="G222" s="209" t="s">
        <v>145</v>
      </c>
      <c r="H222" s="210">
        <v>908.60500000000002</v>
      </c>
      <c r="I222" s="211"/>
      <c r="J222" s="212">
        <f>ROUND(I222*H222,2)</f>
        <v>0</v>
      </c>
      <c r="K222" s="208" t="s">
        <v>146</v>
      </c>
      <c r="L222" s="46"/>
      <c r="M222" s="213" t="s">
        <v>31</v>
      </c>
      <c r="N222" s="214" t="s">
        <v>47</v>
      </c>
      <c r="O222" s="86"/>
      <c r="P222" s="215">
        <f>O222*H222</f>
        <v>0</v>
      </c>
      <c r="Q222" s="215">
        <v>0</v>
      </c>
      <c r="R222" s="215">
        <f>Q222*H222</f>
        <v>0</v>
      </c>
      <c r="S222" s="215">
        <v>0</v>
      </c>
      <c r="T222" s="216">
        <f>S222*H222</f>
        <v>0</v>
      </c>
      <c r="U222" s="40"/>
      <c r="V222" s="40"/>
      <c r="W222" s="40"/>
      <c r="X222" s="40"/>
      <c r="Y222" s="40"/>
      <c r="Z222" s="40"/>
      <c r="AA222" s="40"/>
      <c r="AB222" s="40"/>
      <c r="AC222" s="40"/>
      <c r="AD222" s="40"/>
      <c r="AE222" s="40"/>
      <c r="AR222" s="217" t="s">
        <v>147</v>
      </c>
      <c r="AT222" s="217" t="s">
        <v>142</v>
      </c>
      <c r="AU222" s="217" t="s">
        <v>86</v>
      </c>
      <c r="AY222" s="19" t="s">
        <v>140</v>
      </c>
      <c r="BE222" s="218">
        <f>IF(N222="základní",J222,0)</f>
        <v>0</v>
      </c>
      <c r="BF222" s="218">
        <f>IF(N222="snížená",J222,0)</f>
        <v>0</v>
      </c>
      <c r="BG222" s="218">
        <f>IF(N222="zákl. přenesená",J222,0)</f>
        <v>0</v>
      </c>
      <c r="BH222" s="218">
        <f>IF(N222="sníž. přenesená",J222,0)</f>
        <v>0</v>
      </c>
      <c r="BI222" s="218">
        <f>IF(N222="nulová",J222,0)</f>
        <v>0</v>
      </c>
      <c r="BJ222" s="19" t="s">
        <v>84</v>
      </c>
      <c r="BK222" s="218">
        <f>ROUND(I222*H222,2)</f>
        <v>0</v>
      </c>
      <c r="BL222" s="19" t="s">
        <v>147</v>
      </c>
      <c r="BM222" s="217" t="s">
        <v>1315</v>
      </c>
    </row>
    <row r="223" s="14" customFormat="1">
      <c r="A223" s="14"/>
      <c r="B223" s="230"/>
      <c r="C223" s="231"/>
      <c r="D223" s="221" t="s">
        <v>149</v>
      </c>
      <c r="E223" s="232" t="s">
        <v>31</v>
      </c>
      <c r="F223" s="233" t="s">
        <v>1316</v>
      </c>
      <c r="G223" s="231"/>
      <c r="H223" s="234">
        <v>507.38099999999997</v>
      </c>
      <c r="I223" s="235"/>
      <c r="J223" s="231"/>
      <c r="K223" s="231"/>
      <c r="L223" s="236"/>
      <c r="M223" s="237"/>
      <c r="N223" s="238"/>
      <c r="O223" s="238"/>
      <c r="P223" s="238"/>
      <c r="Q223" s="238"/>
      <c r="R223" s="238"/>
      <c r="S223" s="238"/>
      <c r="T223" s="239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40" t="s">
        <v>149</v>
      </c>
      <c r="AU223" s="240" t="s">
        <v>86</v>
      </c>
      <c r="AV223" s="14" t="s">
        <v>86</v>
      </c>
      <c r="AW223" s="14" t="s">
        <v>37</v>
      </c>
      <c r="AX223" s="14" t="s">
        <v>76</v>
      </c>
      <c r="AY223" s="240" t="s">
        <v>140</v>
      </c>
    </row>
    <row r="224" s="14" customFormat="1">
      <c r="A224" s="14"/>
      <c r="B224" s="230"/>
      <c r="C224" s="231"/>
      <c r="D224" s="221" t="s">
        <v>149</v>
      </c>
      <c r="E224" s="232" t="s">
        <v>31</v>
      </c>
      <c r="F224" s="233" t="s">
        <v>1317</v>
      </c>
      <c r="G224" s="231"/>
      <c r="H224" s="234">
        <v>399.78399999999999</v>
      </c>
      <c r="I224" s="235"/>
      <c r="J224" s="231"/>
      <c r="K224" s="231"/>
      <c r="L224" s="236"/>
      <c r="M224" s="237"/>
      <c r="N224" s="238"/>
      <c r="O224" s="238"/>
      <c r="P224" s="238"/>
      <c r="Q224" s="238"/>
      <c r="R224" s="238"/>
      <c r="S224" s="238"/>
      <c r="T224" s="239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40" t="s">
        <v>149</v>
      </c>
      <c r="AU224" s="240" t="s">
        <v>86</v>
      </c>
      <c r="AV224" s="14" t="s">
        <v>86</v>
      </c>
      <c r="AW224" s="14" t="s">
        <v>37</v>
      </c>
      <c r="AX224" s="14" t="s">
        <v>76</v>
      </c>
      <c r="AY224" s="240" t="s">
        <v>140</v>
      </c>
    </row>
    <row r="225" s="14" customFormat="1">
      <c r="A225" s="14"/>
      <c r="B225" s="230"/>
      <c r="C225" s="231"/>
      <c r="D225" s="221" t="s">
        <v>149</v>
      </c>
      <c r="E225" s="232" t="s">
        <v>31</v>
      </c>
      <c r="F225" s="233" t="s">
        <v>1318</v>
      </c>
      <c r="G225" s="231"/>
      <c r="H225" s="234">
        <v>1.44</v>
      </c>
      <c r="I225" s="235"/>
      <c r="J225" s="231"/>
      <c r="K225" s="231"/>
      <c r="L225" s="236"/>
      <c r="M225" s="237"/>
      <c r="N225" s="238"/>
      <c r="O225" s="238"/>
      <c r="P225" s="238"/>
      <c r="Q225" s="238"/>
      <c r="R225" s="238"/>
      <c r="S225" s="238"/>
      <c r="T225" s="239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40" t="s">
        <v>149</v>
      </c>
      <c r="AU225" s="240" t="s">
        <v>86</v>
      </c>
      <c r="AV225" s="14" t="s">
        <v>86</v>
      </c>
      <c r="AW225" s="14" t="s">
        <v>37</v>
      </c>
      <c r="AX225" s="14" t="s">
        <v>76</v>
      </c>
      <c r="AY225" s="240" t="s">
        <v>140</v>
      </c>
    </row>
    <row r="226" s="15" customFormat="1">
      <c r="A226" s="15"/>
      <c r="B226" s="241"/>
      <c r="C226" s="242"/>
      <c r="D226" s="221" t="s">
        <v>149</v>
      </c>
      <c r="E226" s="243" t="s">
        <v>31</v>
      </c>
      <c r="F226" s="244" t="s">
        <v>204</v>
      </c>
      <c r="G226" s="242"/>
      <c r="H226" s="245">
        <v>908.60500000000002</v>
      </c>
      <c r="I226" s="246"/>
      <c r="J226" s="242"/>
      <c r="K226" s="242"/>
      <c r="L226" s="247"/>
      <c r="M226" s="248"/>
      <c r="N226" s="249"/>
      <c r="O226" s="249"/>
      <c r="P226" s="249"/>
      <c r="Q226" s="249"/>
      <c r="R226" s="249"/>
      <c r="S226" s="249"/>
      <c r="T226" s="250"/>
      <c r="U226" s="15"/>
      <c r="V226" s="15"/>
      <c r="W226" s="15"/>
      <c r="X226" s="15"/>
      <c r="Y226" s="15"/>
      <c r="Z226" s="15"/>
      <c r="AA226" s="15"/>
      <c r="AB226" s="15"/>
      <c r="AC226" s="15"/>
      <c r="AD226" s="15"/>
      <c r="AE226" s="15"/>
      <c r="AT226" s="251" t="s">
        <v>149</v>
      </c>
      <c r="AU226" s="251" t="s">
        <v>86</v>
      </c>
      <c r="AV226" s="15" t="s">
        <v>147</v>
      </c>
      <c r="AW226" s="15" t="s">
        <v>37</v>
      </c>
      <c r="AX226" s="15" t="s">
        <v>84</v>
      </c>
      <c r="AY226" s="251" t="s">
        <v>140</v>
      </c>
    </row>
    <row r="227" s="2" customFormat="1">
      <c r="A227" s="40"/>
      <c r="B227" s="41"/>
      <c r="C227" s="206" t="s">
        <v>302</v>
      </c>
      <c r="D227" s="206" t="s">
        <v>142</v>
      </c>
      <c r="E227" s="207" t="s">
        <v>314</v>
      </c>
      <c r="F227" s="208" t="s">
        <v>315</v>
      </c>
      <c r="G227" s="209" t="s">
        <v>145</v>
      </c>
      <c r="H227" s="210">
        <v>4543.0249999999996</v>
      </c>
      <c r="I227" s="211"/>
      <c r="J227" s="212">
        <f>ROUND(I227*H227,2)</f>
        <v>0</v>
      </c>
      <c r="K227" s="208" t="s">
        <v>146</v>
      </c>
      <c r="L227" s="46"/>
      <c r="M227" s="213" t="s">
        <v>31</v>
      </c>
      <c r="N227" s="214" t="s">
        <v>47</v>
      </c>
      <c r="O227" s="86"/>
      <c r="P227" s="215">
        <f>O227*H227</f>
        <v>0</v>
      </c>
      <c r="Q227" s="215">
        <v>0</v>
      </c>
      <c r="R227" s="215">
        <f>Q227*H227</f>
        <v>0</v>
      </c>
      <c r="S227" s="215">
        <v>0</v>
      </c>
      <c r="T227" s="216">
        <f>S227*H227</f>
        <v>0</v>
      </c>
      <c r="U227" s="40"/>
      <c r="V227" s="40"/>
      <c r="W227" s="40"/>
      <c r="X227" s="40"/>
      <c r="Y227" s="40"/>
      <c r="Z227" s="40"/>
      <c r="AA227" s="40"/>
      <c r="AB227" s="40"/>
      <c r="AC227" s="40"/>
      <c r="AD227" s="40"/>
      <c r="AE227" s="40"/>
      <c r="AR227" s="217" t="s">
        <v>147</v>
      </c>
      <c r="AT227" s="217" t="s">
        <v>142</v>
      </c>
      <c r="AU227" s="217" t="s">
        <v>86</v>
      </c>
      <c r="AY227" s="19" t="s">
        <v>140</v>
      </c>
      <c r="BE227" s="218">
        <f>IF(N227="základní",J227,0)</f>
        <v>0</v>
      </c>
      <c r="BF227" s="218">
        <f>IF(N227="snížená",J227,0)</f>
        <v>0</v>
      </c>
      <c r="BG227" s="218">
        <f>IF(N227="zákl. přenesená",J227,0)</f>
        <v>0</v>
      </c>
      <c r="BH227" s="218">
        <f>IF(N227="sníž. přenesená",J227,0)</f>
        <v>0</v>
      </c>
      <c r="BI227" s="218">
        <f>IF(N227="nulová",J227,0)</f>
        <v>0</v>
      </c>
      <c r="BJ227" s="19" t="s">
        <v>84</v>
      </c>
      <c r="BK227" s="218">
        <f>ROUND(I227*H227,2)</f>
        <v>0</v>
      </c>
      <c r="BL227" s="19" t="s">
        <v>147</v>
      </c>
      <c r="BM227" s="217" t="s">
        <v>1319</v>
      </c>
    </row>
    <row r="228" s="14" customFormat="1">
      <c r="A228" s="14"/>
      <c r="B228" s="230"/>
      <c r="C228" s="231"/>
      <c r="D228" s="221" t="s">
        <v>149</v>
      </c>
      <c r="E228" s="232" t="s">
        <v>31</v>
      </c>
      <c r="F228" s="233" t="s">
        <v>1320</v>
      </c>
      <c r="G228" s="231"/>
      <c r="H228" s="234">
        <v>4543.0249999999996</v>
      </c>
      <c r="I228" s="235"/>
      <c r="J228" s="231"/>
      <c r="K228" s="231"/>
      <c r="L228" s="236"/>
      <c r="M228" s="237"/>
      <c r="N228" s="238"/>
      <c r="O228" s="238"/>
      <c r="P228" s="238"/>
      <c r="Q228" s="238"/>
      <c r="R228" s="238"/>
      <c r="S228" s="238"/>
      <c r="T228" s="239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40" t="s">
        <v>149</v>
      </c>
      <c r="AU228" s="240" t="s">
        <v>86</v>
      </c>
      <c r="AV228" s="14" t="s">
        <v>86</v>
      </c>
      <c r="AW228" s="14" t="s">
        <v>37</v>
      </c>
      <c r="AX228" s="14" t="s">
        <v>84</v>
      </c>
      <c r="AY228" s="240" t="s">
        <v>140</v>
      </c>
    </row>
    <row r="229" s="2" customFormat="1">
      <c r="A229" s="40"/>
      <c r="B229" s="41"/>
      <c r="C229" s="206" t="s">
        <v>307</v>
      </c>
      <c r="D229" s="206" t="s">
        <v>142</v>
      </c>
      <c r="E229" s="207" t="s">
        <v>319</v>
      </c>
      <c r="F229" s="208" t="s">
        <v>320</v>
      </c>
      <c r="G229" s="209" t="s">
        <v>145</v>
      </c>
      <c r="H229" s="210">
        <v>262.79000000000002</v>
      </c>
      <c r="I229" s="211"/>
      <c r="J229" s="212">
        <f>ROUND(I229*H229,2)</f>
        <v>0</v>
      </c>
      <c r="K229" s="208" t="s">
        <v>146</v>
      </c>
      <c r="L229" s="46"/>
      <c r="M229" s="213" t="s">
        <v>31</v>
      </c>
      <c r="N229" s="214" t="s">
        <v>47</v>
      </c>
      <c r="O229" s="86"/>
      <c r="P229" s="215">
        <f>O229*H229</f>
        <v>0</v>
      </c>
      <c r="Q229" s="215">
        <v>0</v>
      </c>
      <c r="R229" s="215">
        <f>Q229*H229</f>
        <v>0</v>
      </c>
      <c r="S229" s="215">
        <v>0</v>
      </c>
      <c r="T229" s="216">
        <f>S229*H229</f>
        <v>0</v>
      </c>
      <c r="U229" s="40"/>
      <c r="V229" s="40"/>
      <c r="W229" s="40"/>
      <c r="X229" s="40"/>
      <c r="Y229" s="40"/>
      <c r="Z229" s="40"/>
      <c r="AA229" s="40"/>
      <c r="AB229" s="40"/>
      <c r="AC229" s="40"/>
      <c r="AD229" s="40"/>
      <c r="AE229" s="40"/>
      <c r="AR229" s="217" t="s">
        <v>147</v>
      </c>
      <c r="AT229" s="217" t="s">
        <v>142</v>
      </c>
      <c r="AU229" s="217" t="s">
        <v>86</v>
      </c>
      <c r="AY229" s="19" t="s">
        <v>140</v>
      </c>
      <c r="BE229" s="218">
        <f>IF(N229="základní",J229,0)</f>
        <v>0</v>
      </c>
      <c r="BF229" s="218">
        <f>IF(N229="snížená",J229,0)</f>
        <v>0</v>
      </c>
      <c r="BG229" s="218">
        <f>IF(N229="zákl. přenesená",J229,0)</f>
        <v>0</v>
      </c>
      <c r="BH229" s="218">
        <f>IF(N229="sníž. přenesená",J229,0)</f>
        <v>0</v>
      </c>
      <c r="BI229" s="218">
        <f>IF(N229="nulová",J229,0)</f>
        <v>0</v>
      </c>
      <c r="BJ229" s="19" t="s">
        <v>84</v>
      </c>
      <c r="BK229" s="218">
        <f>ROUND(I229*H229,2)</f>
        <v>0</v>
      </c>
      <c r="BL229" s="19" t="s">
        <v>147</v>
      </c>
      <c r="BM229" s="217" t="s">
        <v>1321</v>
      </c>
    </row>
    <row r="230" s="14" customFormat="1">
      <c r="A230" s="14"/>
      <c r="B230" s="230"/>
      <c r="C230" s="231"/>
      <c r="D230" s="221" t="s">
        <v>149</v>
      </c>
      <c r="E230" s="232" t="s">
        <v>31</v>
      </c>
      <c r="F230" s="233" t="s">
        <v>1322</v>
      </c>
      <c r="G230" s="231"/>
      <c r="H230" s="234">
        <v>262.79000000000002</v>
      </c>
      <c r="I230" s="235"/>
      <c r="J230" s="231"/>
      <c r="K230" s="231"/>
      <c r="L230" s="236"/>
      <c r="M230" s="237"/>
      <c r="N230" s="238"/>
      <c r="O230" s="238"/>
      <c r="P230" s="238"/>
      <c r="Q230" s="238"/>
      <c r="R230" s="238"/>
      <c r="S230" s="238"/>
      <c r="T230" s="239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40" t="s">
        <v>149</v>
      </c>
      <c r="AU230" s="240" t="s">
        <v>86</v>
      </c>
      <c r="AV230" s="14" t="s">
        <v>86</v>
      </c>
      <c r="AW230" s="14" t="s">
        <v>37</v>
      </c>
      <c r="AX230" s="14" t="s">
        <v>84</v>
      </c>
      <c r="AY230" s="240" t="s">
        <v>140</v>
      </c>
    </row>
    <row r="231" s="2" customFormat="1" ht="33" customHeight="1">
      <c r="A231" s="40"/>
      <c r="B231" s="41"/>
      <c r="C231" s="206" t="s">
        <v>313</v>
      </c>
      <c r="D231" s="206" t="s">
        <v>142</v>
      </c>
      <c r="E231" s="207" t="s">
        <v>324</v>
      </c>
      <c r="F231" s="208" t="s">
        <v>325</v>
      </c>
      <c r="G231" s="209" t="s">
        <v>145</v>
      </c>
      <c r="H231" s="210">
        <v>7.5599999999999996</v>
      </c>
      <c r="I231" s="211"/>
      <c r="J231" s="212">
        <f>ROUND(I231*H231,2)</f>
        <v>0</v>
      </c>
      <c r="K231" s="208" t="s">
        <v>146</v>
      </c>
      <c r="L231" s="46"/>
      <c r="M231" s="213" t="s">
        <v>31</v>
      </c>
      <c r="N231" s="214" t="s">
        <v>47</v>
      </c>
      <c r="O231" s="86"/>
      <c r="P231" s="215">
        <f>O231*H231</f>
        <v>0</v>
      </c>
      <c r="Q231" s="215">
        <v>0</v>
      </c>
      <c r="R231" s="215">
        <f>Q231*H231</f>
        <v>0</v>
      </c>
      <c r="S231" s="215">
        <v>0</v>
      </c>
      <c r="T231" s="216">
        <f>S231*H231</f>
        <v>0</v>
      </c>
      <c r="U231" s="40"/>
      <c r="V231" s="40"/>
      <c r="W231" s="40"/>
      <c r="X231" s="40"/>
      <c r="Y231" s="40"/>
      <c r="Z231" s="40"/>
      <c r="AA231" s="40"/>
      <c r="AB231" s="40"/>
      <c r="AC231" s="40"/>
      <c r="AD231" s="40"/>
      <c r="AE231" s="40"/>
      <c r="AR231" s="217" t="s">
        <v>147</v>
      </c>
      <c r="AT231" s="217" t="s">
        <v>142</v>
      </c>
      <c r="AU231" s="217" t="s">
        <v>86</v>
      </c>
      <c r="AY231" s="19" t="s">
        <v>140</v>
      </c>
      <c r="BE231" s="218">
        <f>IF(N231="základní",J231,0)</f>
        <v>0</v>
      </c>
      <c r="BF231" s="218">
        <f>IF(N231="snížená",J231,0)</f>
        <v>0</v>
      </c>
      <c r="BG231" s="218">
        <f>IF(N231="zákl. přenesená",J231,0)</f>
        <v>0</v>
      </c>
      <c r="BH231" s="218">
        <f>IF(N231="sníž. přenesená",J231,0)</f>
        <v>0</v>
      </c>
      <c r="BI231" s="218">
        <f>IF(N231="nulová",J231,0)</f>
        <v>0</v>
      </c>
      <c r="BJ231" s="19" t="s">
        <v>84</v>
      </c>
      <c r="BK231" s="218">
        <f>ROUND(I231*H231,2)</f>
        <v>0</v>
      </c>
      <c r="BL231" s="19" t="s">
        <v>147</v>
      </c>
      <c r="BM231" s="217" t="s">
        <v>1323</v>
      </c>
    </row>
    <row r="232" s="14" customFormat="1">
      <c r="A232" s="14"/>
      <c r="B232" s="230"/>
      <c r="C232" s="231"/>
      <c r="D232" s="221" t="s">
        <v>149</v>
      </c>
      <c r="E232" s="232" t="s">
        <v>31</v>
      </c>
      <c r="F232" s="233" t="s">
        <v>1324</v>
      </c>
      <c r="G232" s="231"/>
      <c r="H232" s="234">
        <v>1.2</v>
      </c>
      <c r="I232" s="235"/>
      <c r="J232" s="231"/>
      <c r="K232" s="231"/>
      <c r="L232" s="236"/>
      <c r="M232" s="237"/>
      <c r="N232" s="238"/>
      <c r="O232" s="238"/>
      <c r="P232" s="238"/>
      <c r="Q232" s="238"/>
      <c r="R232" s="238"/>
      <c r="S232" s="238"/>
      <c r="T232" s="239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40" t="s">
        <v>149</v>
      </c>
      <c r="AU232" s="240" t="s">
        <v>86</v>
      </c>
      <c r="AV232" s="14" t="s">
        <v>86</v>
      </c>
      <c r="AW232" s="14" t="s">
        <v>37</v>
      </c>
      <c r="AX232" s="14" t="s">
        <v>76</v>
      </c>
      <c r="AY232" s="240" t="s">
        <v>140</v>
      </c>
    </row>
    <row r="233" s="14" customFormat="1">
      <c r="A233" s="14"/>
      <c r="B233" s="230"/>
      <c r="C233" s="231"/>
      <c r="D233" s="221" t="s">
        <v>149</v>
      </c>
      <c r="E233" s="232" t="s">
        <v>31</v>
      </c>
      <c r="F233" s="233" t="s">
        <v>1325</v>
      </c>
      <c r="G233" s="231"/>
      <c r="H233" s="234">
        <v>0.59999999999999998</v>
      </c>
      <c r="I233" s="235"/>
      <c r="J233" s="231"/>
      <c r="K233" s="231"/>
      <c r="L233" s="236"/>
      <c r="M233" s="237"/>
      <c r="N233" s="238"/>
      <c r="O233" s="238"/>
      <c r="P233" s="238"/>
      <c r="Q233" s="238"/>
      <c r="R233" s="238"/>
      <c r="S233" s="238"/>
      <c r="T233" s="239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40" t="s">
        <v>149</v>
      </c>
      <c r="AU233" s="240" t="s">
        <v>86</v>
      </c>
      <c r="AV233" s="14" t="s">
        <v>86</v>
      </c>
      <c r="AW233" s="14" t="s">
        <v>37</v>
      </c>
      <c r="AX233" s="14" t="s">
        <v>76</v>
      </c>
      <c r="AY233" s="240" t="s">
        <v>140</v>
      </c>
    </row>
    <row r="234" s="14" customFormat="1">
      <c r="A234" s="14"/>
      <c r="B234" s="230"/>
      <c r="C234" s="231"/>
      <c r="D234" s="221" t="s">
        <v>149</v>
      </c>
      <c r="E234" s="232" t="s">
        <v>31</v>
      </c>
      <c r="F234" s="233" t="s">
        <v>1326</v>
      </c>
      <c r="G234" s="231"/>
      <c r="H234" s="234">
        <v>1.2</v>
      </c>
      <c r="I234" s="235"/>
      <c r="J234" s="231"/>
      <c r="K234" s="231"/>
      <c r="L234" s="236"/>
      <c r="M234" s="237"/>
      <c r="N234" s="238"/>
      <c r="O234" s="238"/>
      <c r="P234" s="238"/>
      <c r="Q234" s="238"/>
      <c r="R234" s="238"/>
      <c r="S234" s="238"/>
      <c r="T234" s="239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40" t="s">
        <v>149</v>
      </c>
      <c r="AU234" s="240" t="s">
        <v>86</v>
      </c>
      <c r="AV234" s="14" t="s">
        <v>86</v>
      </c>
      <c r="AW234" s="14" t="s">
        <v>37</v>
      </c>
      <c r="AX234" s="14" t="s">
        <v>76</v>
      </c>
      <c r="AY234" s="240" t="s">
        <v>140</v>
      </c>
    </row>
    <row r="235" s="14" customFormat="1">
      <c r="A235" s="14"/>
      <c r="B235" s="230"/>
      <c r="C235" s="231"/>
      <c r="D235" s="221" t="s">
        <v>149</v>
      </c>
      <c r="E235" s="232" t="s">
        <v>31</v>
      </c>
      <c r="F235" s="233" t="s">
        <v>1327</v>
      </c>
      <c r="G235" s="231"/>
      <c r="H235" s="234">
        <v>0.5</v>
      </c>
      <c r="I235" s="235"/>
      <c r="J235" s="231"/>
      <c r="K235" s="231"/>
      <c r="L235" s="236"/>
      <c r="M235" s="237"/>
      <c r="N235" s="238"/>
      <c r="O235" s="238"/>
      <c r="P235" s="238"/>
      <c r="Q235" s="238"/>
      <c r="R235" s="238"/>
      <c r="S235" s="238"/>
      <c r="T235" s="239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40" t="s">
        <v>149</v>
      </c>
      <c r="AU235" s="240" t="s">
        <v>86</v>
      </c>
      <c r="AV235" s="14" t="s">
        <v>86</v>
      </c>
      <c r="AW235" s="14" t="s">
        <v>37</v>
      </c>
      <c r="AX235" s="14" t="s">
        <v>76</v>
      </c>
      <c r="AY235" s="240" t="s">
        <v>140</v>
      </c>
    </row>
    <row r="236" s="14" customFormat="1">
      <c r="A236" s="14"/>
      <c r="B236" s="230"/>
      <c r="C236" s="231"/>
      <c r="D236" s="221" t="s">
        <v>149</v>
      </c>
      <c r="E236" s="232" t="s">
        <v>31</v>
      </c>
      <c r="F236" s="233" t="s">
        <v>1328</v>
      </c>
      <c r="G236" s="231"/>
      <c r="H236" s="234">
        <v>1.0600000000000001</v>
      </c>
      <c r="I236" s="235"/>
      <c r="J236" s="231"/>
      <c r="K236" s="231"/>
      <c r="L236" s="236"/>
      <c r="M236" s="237"/>
      <c r="N236" s="238"/>
      <c r="O236" s="238"/>
      <c r="P236" s="238"/>
      <c r="Q236" s="238"/>
      <c r="R236" s="238"/>
      <c r="S236" s="238"/>
      <c r="T236" s="239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40" t="s">
        <v>149</v>
      </c>
      <c r="AU236" s="240" t="s">
        <v>86</v>
      </c>
      <c r="AV236" s="14" t="s">
        <v>86</v>
      </c>
      <c r="AW236" s="14" t="s">
        <v>37</v>
      </c>
      <c r="AX236" s="14" t="s">
        <v>76</v>
      </c>
      <c r="AY236" s="240" t="s">
        <v>140</v>
      </c>
    </row>
    <row r="237" s="14" customFormat="1">
      <c r="A237" s="14"/>
      <c r="B237" s="230"/>
      <c r="C237" s="231"/>
      <c r="D237" s="221" t="s">
        <v>149</v>
      </c>
      <c r="E237" s="232" t="s">
        <v>31</v>
      </c>
      <c r="F237" s="233" t="s">
        <v>1329</v>
      </c>
      <c r="G237" s="231"/>
      <c r="H237" s="234">
        <v>1</v>
      </c>
      <c r="I237" s="235"/>
      <c r="J237" s="231"/>
      <c r="K237" s="231"/>
      <c r="L237" s="236"/>
      <c r="M237" s="237"/>
      <c r="N237" s="238"/>
      <c r="O237" s="238"/>
      <c r="P237" s="238"/>
      <c r="Q237" s="238"/>
      <c r="R237" s="238"/>
      <c r="S237" s="238"/>
      <c r="T237" s="239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40" t="s">
        <v>149</v>
      </c>
      <c r="AU237" s="240" t="s">
        <v>86</v>
      </c>
      <c r="AV237" s="14" t="s">
        <v>86</v>
      </c>
      <c r="AW237" s="14" t="s">
        <v>37</v>
      </c>
      <c r="AX237" s="14" t="s">
        <v>76</v>
      </c>
      <c r="AY237" s="240" t="s">
        <v>140</v>
      </c>
    </row>
    <row r="238" s="14" customFormat="1">
      <c r="A238" s="14"/>
      <c r="B238" s="230"/>
      <c r="C238" s="231"/>
      <c r="D238" s="221" t="s">
        <v>149</v>
      </c>
      <c r="E238" s="232" t="s">
        <v>31</v>
      </c>
      <c r="F238" s="233" t="s">
        <v>1330</v>
      </c>
      <c r="G238" s="231"/>
      <c r="H238" s="234">
        <v>2</v>
      </c>
      <c r="I238" s="235"/>
      <c r="J238" s="231"/>
      <c r="K238" s="231"/>
      <c r="L238" s="236"/>
      <c r="M238" s="237"/>
      <c r="N238" s="238"/>
      <c r="O238" s="238"/>
      <c r="P238" s="238"/>
      <c r="Q238" s="238"/>
      <c r="R238" s="238"/>
      <c r="S238" s="238"/>
      <c r="T238" s="239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40" t="s">
        <v>149</v>
      </c>
      <c r="AU238" s="240" t="s">
        <v>86</v>
      </c>
      <c r="AV238" s="14" t="s">
        <v>86</v>
      </c>
      <c r="AW238" s="14" t="s">
        <v>37</v>
      </c>
      <c r="AX238" s="14" t="s">
        <v>76</v>
      </c>
      <c r="AY238" s="240" t="s">
        <v>140</v>
      </c>
    </row>
    <row r="239" s="15" customFormat="1">
      <c r="A239" s="15"/>
      <c r="B239" s="241"/>
      <c r="C239" s="242"/>
      <c r="D239" s="221" t="s">
        <v>149</v>
      </c>
      <c r="E239" s="243" t="s">
        <v>31</v>
      </c>
      <c r="F239" s="244" t="s">
        <v>204</v>
      </c>
      <c r="G239" s="242"/>
      <c r="H239" s="245">
        <v>7.5599999999999996</v>
      </c>
      <c r="I239" s="246"/>
      <c r="J239" s="242"/>
      <c r="K239" s="242"/>
      <c r="L239" s="247"/>
      <c r="M239" s="248"/>
      <c r="N239" s="249"/>
      <c r="O239" s="249"/>
      <c r="P239" s="249"/>
      <c r="Q239" s="249"/>
      <c r="R239" s="249"/>
      <c r="S239" s="249"/>
      <c r="T239" s="250"/>
      <c r="U239" s="15"/>
      <c r="V239" s="15"/>
      <c r="W239" s="15"/>
      <c r="X239" s="15"/>
      <c r="Y239" s="15"/>
      <c r="Z239" s="15"/>
      <c r="AA239" s="15"/>
      <c r="AB239" s="15"/>
      <c r="AC239" s="15"/>
      <c r="AD239" s="15"/>
      <c r="AE239" s="15"/>
      <c r="AT239" s="251" t="s">
        <v>149</v>
      </c>
      <c r="AU239" s="251" t="s">
        <v>86</v>
      </c>
      <c r="AV239" s="15" t="s">
        <v>147</v>
      </c>
      <c r="AW239" s="15" t="s">
        <v>37</v>
      </c>
      <c r="AX239" s="15" t="s">
        <v>84</v>
      </c>
      <c r="AY239" s="251" t="s">
        <v>140</v>
      </c>
    </row>
    <row r="240" s="2" customFormat="1" ht="16.5" customHeight="1">
      <c r="A240" s="40"/>
      <c r="B240" s="41"/>
      <c r="C240" s="263" t="s">
        <v>318</v>
      </c>
      <c r="D240" s="263" t="s">
        <v>331</v>
      </c>
      <c r="E240" s="264" t="s">
        <v>332</v>
      </c>
      <c r="F240" s="265" t="s">
        <v>333</v>
      </c>
      <c r="G240" s="266" t="s">
        <v>334</v>
      </c>
      <c r="H240" s="267">
        <v>13.608000000000001</v>
      </c>
      <c r="I240" s="268"/>
      <c r="J240" s="269">
        <f>ROUND(I240*H240,2)</f>
        <v>0</v>
      </c>
      <c r="K240" s="265" t="s">
        <v>146</v>
      </c>
      <c r="L240" s="270"/>
      <c r="M240" s="271" t="s">
        <v>31</v>
      </c>
      <c r="N240" s="272" t="s">
        <v>47</v>
      </c>
      <c r="O240" s="86"/>
      <c r="P240" s="215">
        <f>O240*H240</f>
        <v>0</v>
      </c>
      <c r="Q240" s="215">
        <v>1</v>
      </c>
      <c r="R240" s="215">
        <f>Q240*H240</f>
        <v>13.608000000000001</v>
      </c>
      <c r="S240" s="215">
        <v>0</v>
      </c>
      <c r="T240" s="216">
        <f>S240*H240</f>
        <v>0</v>
      </c>
      <c r="U240" s="40"/>
      <c r="V240" s="40"/>
      <c r="W240" s="40"/>
      <c r="X240" s="40"/>
      <c r="Y240" s="40"/>
      <c r="Z240" s="40"/>
      <c r="AA240" s="40"/>
      <c r="AB240" s="40"/>
      <c r="AC240" s="40"/>
      <c r="AD240" s="40"/>
      <c r="AE240" s="40"/>
      <c r="AR240" s="217" t="s">
        <v>297</v>
      </c>
      <c r="AT240" s="217" t="s">
        <v>331</v>
      </c>
      <c r="AU240" s="217" t="s">
        <v>86</v>
      </c>
      <c r="AY240" s="19" t="s">
        <v>140</v>
      </c>
      <c r="BE240" s="218">
        <f>IF(N240="základní",J240,0)</f>
        <v>0</v>
      </c>
      <c r="BF240" s="218">
        <f>IF(N240="snížená",J240,0)</f>
        <v>0</v>
      </c>
      <c r="BG240" s="218">
        <f>IF(N240="zákl. přenesená",J240,0)</f>
        <v>0</v>
      </c>
      <c r="BH240" s="218">
        <f>IF(N240="sníž. přenesená",J240,0)</f>
        <v>0</v>
      </c>
      <c r="BI240" s="218">
        <f>IF(N240="nulová",J240,0)</f>
        <v>0</v>
      </c>
      <c r="BJ240" s="19" t="s">
        <v>84</v>
      </c>
      <c r="BK240" s="218">
        <f>ROUND(I240*H240,2)</f>
        <v>0</v>
      </c>
      <c r="BL240" s="19" t="s">
        <v>147</v>
      </c>
      <c r="BM240" s="217" t="s">
        <v>1331</v>
      </c>
    </row>
    <row r="241" s="14" customFormat="1">
      <c r="A241" s="14"/>
      <c r="B241" s="230"/>
      <c r="C241" s="231"/>
      <c r="D241" s="221" t="s">
        <v>149</v>
      </c>
      <c r="E241" s="232" t="s">
        <v>31</v>
      </c>
      <c r="F241" s="233" t="s">
        <v>1332</v>
      </c>
      <c r="G241" s="231"/>
      <c r="H241" s="234">
        <v>13.608000000000001</v>
      </c>
      <c r="I241" s="235"/>
      <c r="J241" s="231"/>
      <c r="K241" s="231"/>
      <c r="L241" s="236"/>
      <c r="M241" s="237"/>
      <c r="N241" s="238"/>
      <c r="O241" s="238"/>
      <c r="P241" s="238"/>
      <c r="Q241" s="238"/>
      <c r="R241" s="238"/>
      <c r="S241" s="238"/>
      <c r="T241" s="239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40" t="s">
        <v>149</v>
      </c>
      <c r="AU241" s="240" t="s">
        <v>86</v>
      </c>
      <c r="AV241" s="14" t="s">
        <v>86</v>
      </c>
      <c r="AW241" s="14" t="s">
        <v>37</v>
      </c>
      <c r="AX241" s="14" t="s">
        <v>84</v>
      </c>
      <c r="AY241" s="240" t="s">
        <v>140</v>
      </c>
    </row>
    <row r="242" s="2" customFormat="1">
      <c r="A242" s="40"/>
      <c r="B242" s="41"/>
      <c r="C242" s="206" t="s">
        <v>323</v>
      </c>
      <c r="D242" s="206" t="s">
        <v>142</v>
      </c>
      <c r="E242" s="207" t="s">
        <v>337</v>
      </c>
      <c r="F242" s="208" t="s">
        <v>338</v>
      </c>
      <c r="G242" s="209" t="s">
        <v>334</v>
      </c>
      <c r="H242" s="210">
        <v>1635.489</v>
      </c>
      <c r="I242" s="211"/>
      <c r="J242" s="212">
        <f>ROUND(I242*H242,2)</f>
        <v>0</v>
      </c>
      <c r="K242" s="208" t="s">
        <v>146</v>
      </c>
      <c r="L242" s="46"/>
      <c r="M242" s="213" t="s">
        <v>31</v>
      </c>
      <c r="N242" s="214" t="s">
        <v>47</v>
      </c>
      <c r="O242" s="86"/>
      <c r="P242" s="215">
        <f>O242*H242</f>
        <v>0</v>
      </c>
      <c r="Q242" s="215">
        <v>0</v>
      </c>
      <c r="R242" s="215">
        <f>Q242*H242</f>
        <v>0</v>
      </c>
      <c r="S242" s="215">
        <v>0</v>
      </c>
      <c r="T242" s="216">
        <f>S242*H242</f>
        <v>0</v>
      </c>
      <c r="U242" s="40"/>
      <c r="V242" s="40"/>
      <c r="W242" s="40"/>
      <c r="X242" s="40"/>
      <c r="Y242" s="40"/>
      <c r="Z242" s="40"/>
      <c r="AA242" s="40"/>
      <c r="AB242" s="40"/>
      <c r="AC242" s="40"/>
      <c r="AD242" s="40"/>
      <c r="AE242" s="40"/>
      <c r="AR242" s="217" t="s">
        <v>147</v>
      </c>
      <c r="AT242" s="217" t="s">
        <v>142</v>
      </c>
      <c r="AU242" s="217" t="s">
        <v>86</v>
      </c>
      <c r="AY242" s="19" t="s">
        <v>140</v>
      </c>
      <c r="BE242" s="218">
        <f>IF(N242="základní",J242,0)</f>
        <v>0</v>
      </c>
      <c r="BF242" s="218">
        <f>IF(N242="snížená",J242,0)</f>
        <v>0</v>
      </c>
      <c r="BG242" s="218">
        <f>IF(N242="zákl. přenesená",J242,0)</f>
        <v>0</v>
      </c>
      <c r="BH242" s="218">
        <f>IF(N242="sníž. přenesená",J242,0)</f>
        <v>0</v>
      </c>
      <c r="BI242" s="218">
        <f>IF(N242="nulová",J242,0)</f>
        <v>0</v>
      </c>
      <c r="BJ242" s="19" t="s">
        <v>84</v>
      </c>
      <c r="BK242" s="218">
        <f>ROUND(I242*H242,2)</f>
        <v>0</v>
      </c>
      <c r="BL242" s="19" t="s">
        <v>147</v>
      </c>
      <c r="BM242" s="217" t="s">
        <v>1333</v>
      </c>
    </row>
    <row r="243" s="14" customFormat="1">
      <c r="A243" s="14"/>
      <c r="B243" s="230"/>
      <c r="C243" s="231"/>
      <c r="D243" s="221" t="s">
        <v>149</v>
      </c>
      <c r="E243" s="232" t="s">
        <v>31</v>
      </c>
      <c r="F243" s="233" t="s">
        <v>1334</v>
      </c>
      <c r="G243" s="231"/>
      <c r="H243" s="234">
        <v>1635.489</v>
      </c>
      <c r="I243" s="235"/>
      <c r="J243" s="231"/>
      <c r="K243" s="231"/>
      <c r="L243" s="236"/>
      <c r="M243" s="237"/>
      <c r="N243" s="238"/>
      <c r="O243" s="238"/>
      <c r="P243" s="238"/>
      <c r="Q243" s="238"/>
      <c r="R243" s="238"/>
      <c r="S243" s="238"/>
      <c r="T243" s="239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40" t="s">
        <v>149</v>
      </c>
      <c r="AU243" s="240" t="s">
        <v>86</v>
      </c>
      <c r="AV243" s="14" t="s">
        <v>86</v>
      </c>
      <c r="AW243" s="14" t="s">
        <v>37</v>
      </c>
      <c r="AX243" s="14" t="s">
        <v>84</v>
      </c>
      <c r="AY243" s="240" t="s">
        <v>140</v>
      </c>
    </row>
    <row r="244" s="2" customFormat="1">
      <c r="A244" s="40"/>
      <c r="B244" s="41"/>
      <c r="C244" s="206" t="s">
        <v>330</v>
      </c>
      <c r="D244" s="206" t="s">
        <v>142</v>
      </c>
      <c r="E244" s="207" t="s">
        <v>342</v>
      </c>
      <c r="F244" s="208" t="s">
        <v>343</v>
      </c>
      <c r="G244" s="209" t="s">
        <v>145</v>
      </c>
      <c r="H244" s="210">
        <v>399.78399999999999</v>
      </c>
      <c r="I244" s="211"/>
      <c r="J244" s="212">
        <f>ROUND(I244*H244,2)</f>
        <v>0</v>
      </c>
      <c r="K244" s="208" t="s">
        <v>146</v>
      </c>
      <c r="L244" s="46"/>
      <c r="M244" s="213" t="s">
        <v>31</v>
      </c>
      <c r="N244" s="214" t="s">
        <v>47</v>
      </c>
      <c r="O244" s="86"/>
      <c r="P244" s="215">
        <f>O244*H244</f>
        <v>0</v>
      </c>
      <c r="Q244" s="215">
        <v>0</v>
      </c>
      <c r="R244" s="215">
        <f>Q244*H244</f>
        <v>0</v>
      </c>
      <c r="S244" s="215">
        <v>0</v>
      </c>
      <c r="T244" s="216">
        <f>S244*H244</f>
        <v>0</v>
      </c>
      <c r="U244" s="40"/>
      <c r="V244" s="40"/>
      <c r="W244" s="40"/>
      <c r="X244" s="40"/>
      <c r="Y244" s="40"/>
      <c r="Z244" s="40"/>
      <c r="AA244" s="40"/>
      <c r="AB244" s="40"/>
      <c r="AC244" s="40"/>
      <c r="AD244" s="40"/>
      <c r="AE244" s="40"/>
      <c r="AR244" s="217" t="s">
        <v>147</v>
      </c>
      <c r="AT244" s="217" t="s">
        <v>142</v>
      </c>
      <c r="AU244" s="217" t="s">
        <v>86</v>
      </c>
      <c r="AY244" s="19" t="s">
        <v>140</v>
      </c>
      <c r="BE244" s="218">
        <f>IF(N244="základní",J244,0)</f>
        <v>0</v>
      </c>
      <c r="BF244" s="218">
        <f>IF(N244="snížená",J244,0)</f>
        <v>0</v>
      </c>
      <c r="BG244" s="218">
        <f>IF(N244="zákl. přenesená",J244,0)</f>
        <v>0</v>
      </c>
      <c r="BH244" s="218">
        <f>IF(N244="sníž. přenesená",J244,0)</f>
        <v>0</v>
      </c>
      <c r="BI244" s="218">
        <f>IF(N244="nulová",J244,0)</f>
        <v>0</v>
      </c>
      <c r="BJ244" s="19" t="s">
        <v>84</v>
      </c>
      <c r="BK244" s="218">
        <f>ROUND(I244*H244,2)</f>
        <v>0</v>
      </c>
      <c r="BL244" s="19" t="s">
        <v>147</v>
      </c>
      <c r="BM244" s="217" t="s">
        <v>1335</v>
      </c>
    </row>
    <row r="245" s="14" customFormat="1">
      <c r="A245" s="14"/>
      <c r="B245" s="230"/>
      <c r="C245" s="231"/>
      <c r="D245" s="221" t="s">
        <v>149</v>
      </c>
      <c r="E245" s="232" t="s">
        <v>31</v>
      </c>
      <c r="F245" s="233" t="s">
        <v>1309</v>
      </c>
      <c r="G245" s="231"/>
      <c r="H245" s="234">
        <v>151.30099999999999</v>
      </c>
      <c r="I245" s="235"/>
      <c r="J245" s="231"/>
      <c r="K245" s="231"/>
      <c r="L245" s="236"/>
      <c r="M245" s="237"/>
      <c r="N245" s="238"/>
      <c r="O245" s="238"/>
      <c r="P245" s="238"/>
      <c r="Q245" s="238"/>
      <c r="R245" s="238"/>
      <c r="S245" s="238"/>
      <c r="T245" s="239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40" t="s">
        <v>149</v>
      </c>
      <c r="AU245" s="240" t="s">
        <v>86</v>
      </c>
      <c r="AV245" s="14" t="s">
        <v>86</v>
      </c>
      <c r="AW245" s="14" t="s">
        <v>37</v>
      </c>
      <c r="AX245" s="14" t="s">
        <v>76</v>
      </c>
      <c r="AY245" s="240" t="s">
        <v>140</v>
      </c>
    </row>
    <row r="246" s="14" customFormat="1">
      <c r="A246" s="14"/>
      <c r="B246" s="230"/>
      <c r="C246" s="231"/>
      <c r="D246" s="221" t="s">
        <v>149</v>
      </c>
      <c r="E246" s="232" t="s">
        <v>31</v>
      </c>
      <c r="F246" s="233" t="s">
        <v>1310</v>
      </c>
      <c r="G246" s="231"/>
      <c r="H246" s="234">
        <v>17.085999999999999</v>
      </c>
      <c r="I246" s="235"/>
      <c r="J246" s="231"/>
      <c r="K246" s="231"/>
      <c r="L246" s="236"/>
      <c r="M246" s="237"/>
      <c r="N246" s="238"/>
      <c r="O246" s="238"/>
      <c r="P246" s="238"/>
      <c r="Q246" s="238"/>
      <c r="R246" s="238"/>
      <c r="S246" s="238"/>
      <c r="T246" s="239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40" t="s">
        <v>149</v>
      </c>
      <c r="AU246" s="240" t="s">
        <v>86</v>
      </c>
      <c r="AV246" s="14" t="s">
        <v>86</v>
      </c>
      <c r="AW246" s="14" t="s">
        <v>37</v>
      </c>
      <c r="AX246" s="14" t="s">
        <v>76</v>
      </c>
      <c r="AY246" s="240" t="s">
        <v>140</v>
      </c>
    </row>
    <row r="247" s="14" customFormat="1">
      <c r="A247" s="14"/>
      <c r="B247" s="230"/>
      <c r="C247" s="231"/>
      <c r="D247" s="221" t="s">
        <v>149</v>
      </c>
      <c r="E247" s="232" t="s">
        <v>31</v>
      </c>
      <c r="F247" s="233" t="s">
        <v>1311</v>
      </c>
      <c r="G247" s="231"/>
      <c r="H247" s="234">
        <v>29.268000000000001</v>
      </c>
      <c r="I247" s="235"/>
      <c r="J247" s="231"/>
      <c r="K247" s="231"/>
      <c r="L247" s="236"/>
      <c r="M247" s="237"/>
      <c r="N247" s="238"/>
      <c r="O247" s="238"/>
      <c r="P247" s="238"/>
      <c r="Q247" s="238"/>
      <c r="R247" s="238"/>
      <c r="S247" s="238"/>
      <c r="T247" s="239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40" t="s">
        <v>149</v>
      </c>
      <c r="AU247" s="240" t="s">
        <v>86</v>
      </c>
      <c r="AV247" s="14" t="s">
        <v>86</v>
      </c>
      <c r="AW247" s="14" t="s">
        <v>37</v>
      </c>
      <c r="AX247" s="14" t="s">
        <v>76</v>
      </c>
      <c r="AY247" s="240" t="s">
        <v>140</v>
      </c>
    </row>
    <row r="248" s="14" customFormat="1">
      <c r="A248" s="14"/>
      <c r="B248" s="230"/>
      <c r="C248" s="231"/>
      <c r="D248" s="221" t="s">
        <v>149</v>
      </c>
      <c r="E248" s="232" t="s">
        <v>31</v>
      </c>
      <c r="F248" s="233" t="s">
        <v>1312</v>
      </c>
      <c r="G248" s="231"/>
      <c r="H248" s="234">
        <v>202.12899999999999</v>
      </c>
      <c r="I248" s="235"/>
      <c r="J248" s="231"/>
      <c r="K248" s="231"/>
      <c r="L248" s="236"/>
      <c r="M248" s="237"/>
      <c r="N248" s="238"/>
      <c r="O248" s="238"/>
      <c r="P248" s="238"/>
      <c r="Q248" s="238"/>
      <c r="R248" s="238"/>
      <c r="S248" s="238"/>
      <c r="T248" s="239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40" t="s">
        <v>149</v>
      </c>
      <c r="AU248" s="240" t="s">
        <v>86</v>
      </c>
      <c r="AV248" s="14" t="s">
        <v>86</v>
      </c>
      <c r="AW248" s="14" t="s">
        <v>37</v>
      </c>
      <c r="AX248" s="14" t="s">
        <v>76</v>
      </c>
      <c r="AY248" s="240" t="s">
        <v>140</v>
      </c>
    </row>
    <row r="249" s="15" customFormat="1">
      <c r="A249" s="15"/>
      <c r="B249" s="241"/>
      <c r="C249" s="242"/>
      <c r="D249" s="221" t="s">
        <v>149</v>
      </c>
      <c r="E249" s="243" t="s">
        <v>31</v>
      </c>
      <c r="F249" s="244" t="s">
        <v>204</v>
      </c>
      <c r="G249" s="242"/>
      <c r="H249" s="245">
        <v>399.78399999999999</v>
      </c>
      <c r="I249" s="246"/>
      <c r="J249" s="242"/>
      <c r="K249" s="242"/>
      <c r="L249" s="247"/>
      <c r="M249" s="248"/>
      <c r="N249" s="249"/>
      <c r="O249" s="249"/>
      <c r="P249" s="249"/>
      <c r="Q249" s="249"/>
      <c r="R249" s="249"/>
      <c r="S249" s="249"/>
      <c r="T249" s="250"/>
      <c r="U249" s="15"/>
      <c r="V249" s="15"/>
      <c r="W249" s="15"/>
      <c r="X249" s="15"/>
      <c r="Y249" s="15"/>
      <c r="Z249" s="15"/>
      <c r="AA249" s="15"/>
      <c r="AB249" s="15"/>
      <c r="AC249" s="15"/>
      <c r="AD249" s="15"/>
      <c r="AE249" s="15"/>
      <c r="AT249" s="251" t="s">
        <v>149</v>
      </c>
      <c r="AU249" s="251" t="s">
        <v>86</v>
      </c>
      <c r="AV249" s="15" t="s">
        <v>147</v>
      </c>
      <c r="AW249" s="15" t="s">
        <v>37</v>
      </c>
      <c r="AX249" s="15" t="s">
        <v>84</v>
      </c>
      <c r="AY249" s="251" t="s">
        <v>140</v>
      </c>
    </row>
    <row r="250" s="2" customFormat="1" ht="16.5" customHeight="1">
      <c r="A250" s="40"/>
      <c r="B250" s="41"/>
      <c r="C250" s="263" t="s">
        <v>8</v>
      </c>
      <c r="D250" s="263" t="s">
        <v>331</v>
      </c>
      <c r="E250" s="264" t="s">
        <v>404</v>
      </c>
      <c r="F250" s="265" t="s">
        <v>405</v>
      </c>
      <c r="G250" s="266" t="s">
        <v>334</v>
      </c>
      <c r="H250" s="267">
        <v>679.63300000000004</v>
      </c>
      <c r="I250" s="268"/>
      <c r="J250" s="269">
        <f>ROUND(I250*H250,2)</f>
        <v>0</v>
      </c>
      <c r="K250" s="265" t="s">
        <v>146</v>
      </c>
      <c r="L250" s="270"/>
      <c r="M250" s="271" t="s">
        <v>31</v>
      </c>
      <c r="N250" s="272" t="s">
        <v>47</v>
      </c>
      <c r="O250" s="86"/>
      <c r="P250" s="215">
        <f>O250*H250</f>
        <v>0</v>
      </c>
      <c r="Q250" s="215">
        <v>1</v>
      </c>
      <c r="R250" s="215">
        <f>Q250*H250</f>
        <v>679.63300000000004</v>
      </c>
      <c r="S250" s="215">
        <v>0</v>
      </c>
      <c r="T250" s="216">
        <f>S250*H250</f>
        <v>0</v>
      </c>
      <c r="U250" s="40"/>
      <c r="V250" s="40"/>
      <c r="W250" s="40"/>
      <c r="X250" s="40"/>
      <c r="Y250" s="40"/>
      <c r="Z250" s="40"/>
      <c r="AA250" s="40"/>
      <c r="AB250" s="40"/>
      <c r="AC250" s="40"/>
      <c r="AD250" s="40"/>
      <c r="AE250" s="40"/>
      <c r="AR250" s="217" t="s">
        <v>297</v>
      </c>
      <c r="AT250" s="217" t="s">
        <v>331</v>
      </c>
      <c r="AU250" s="217" t="s">
        <v>86</v>
      </c>
      <c r="AY250" s="19" t="s">
        <v>140</v>
      </c>
      <c r="BE250" s="218">
        <f>IF(N250="základní",J250,0)</f>
        <v>0</v>
      </c>
      <c r="BF250" s="218">
        <f>IF(N250="snížená",J250,0)</f>
        <v>0</v>
      </c>
      <c r="BG250" s="218">
        <f>IF(N250="zákl. přenesená",J250,0)</f>
        <v>0</v>
      </c>
      <c r="BH250" s="218">
        <f>IF(N250="sníž. přenesená",J250,0)</f>
        <v>0</v>
      </c>
      <c r="BI250" s="218">
        <f>IF(N250="nulová",J250,0)</f>
        <v>0</v>
      </c>
      <c r="BJ250" s="19" t="s">
        <v>84</v>
      </c>
      <c r="BK250" s="218">
        <f>ROUND(I250*H250,2)</f>
        <v>0</v>
      </c>
      <c r="BL250" s="19" t="s">
        <v>147</v>
      </c>
      <c r="BM250" s="217" t="s">
        <v>1336</v>
      </c>
    </row>
    <row r="251" s="14" customFormat="1">
      <c r="A251" s="14"/>
      <c r="B251" s="230"/>
      <c r="C251" s="231"/>
      <c r="D251" s="221" t="s">
        <v>149</v>
      </c>
      <c r="E251" s="232" t="s">
        <v>31</v>
      </c>
      <c r="F251" s="233" t="s">
        <v>1337</v>
      </c>
      <c r="G251" s="231"/>
      <c r="H251" s="234">
        <v>679.63300000000004</v>
      </c>
      <c r="I251" s="235"/>
      <c r="J251" s="231"/>
      <c r="K251" s="231"/>
      <c r="L251" s="236"/>
      <c r="M251" s="237"/>
      <c r="N251" s="238"/>
      <c r="O251" s="238"/>
      <c r="P251" s="238"/>
      <c r="Q251" s="238"/>
      <c r="R251" s="238"/>
      <c r="S251" s="238"/>
      <c r="T251" s="239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40" t="s">
        <v>149</v>
      </c>
      <c r="AU251" s="240" t="s">
        <v>86</v>
      </c>
      <c r="AV251" s="14" t="s">
        <v>86</v>
      </c>
      <c r="AW251" s="14" t="s">
        <v>37</v>
      </c>
      <c r="AX251" s="14" t="s">
        <v>84</v>
      </c>
      <c r="AY251" s="240" t="s">
        <v>140</v>
      </c>
    </row>
    <row r="252" s="12" customFormat="1" ht="20.88" customHeight="1">
      <c r="A252" s="12"/>
      <c r="B252" s="190"/>
      <c r="C252" s="191"/>
      <c r="D252" s="192" t="s">
        <v>75</v>
      </c>
      <c r="E252" s="204" t="s">
        <v>403</v>
      </c>
      <c r="F252" s="204" t="s">
        <v>429</v>
      </c>
      <c r="G252" s="191"/>
      <c r="H252" s="191"/>
      <c r="I252" s="194"/>
      <c r="J252" s="205">
        <f>BK252</f>
        <v>0</v>
      </c>
      <c r="K252" s="191"/>
      <c r="L252" s="196"/>
      <c r="M252" s="197"/>
      <c r="N252" s="198"/>
      <c r="O252" s="198"/>
      <c r="P252" s="199">
        <f>SUM(P253:P325)</f>
        <v>0</v>
      </c>
      <c r="Q252" s="198"/>
      <c r="R252" s="199">
        <f>SUM(R253:R325)</f>
        <v>3.7052689999999995</v>
      </c>
      <c r="S252" s="198"/>
      <c r="T252" s="200">
        <f>SUM(T253:T325)</f>
        <v>0</v>
      </c>
      <c r="U252" s="12"/>
      <c r="V252" s="12"/>
      <c r="W252" s="12"/>
      <c r="X252" s="12"/>
      <c r="Y252" s="12"/>
      <c r="Z252" s="12"/>
      <c r="AA252" s="12"/>
      <c r="AB252" s="12"/>
      <c r="AC252" s="12"/>
      <c r="AD252" s="12"/>
      <c r="AE252" s="12"/>
      <c r="AR252" s="201" t="s">
        <v>84</v>
      </c>
      <c r="AT252" s="202" t="s">
        <v>75</v>
      </c>
      <c r="AU252" s="202" t="s">
        <v>86</v>
      </c>
      <c r="AY252" s="201" t="s">
        <v>140</v>
      </c>
      <c r="BK252" s="203">
        <f>SUM(BK253:BK325)</f>
        <v>0</v>
      </c>
    </row>
    <row r="253" s="2" customFormat="1">
      <c r="A253" s="40"/>
      <c r="B253" s="41"/>
      <c r="C253" s="206" t="s">
        <v>341</v>
      </c>
      <c r="D253" s="206" t="s">
        <v>142</v>
      </c>
      <c r="E253" s="207" t="s">
        <v>431</v>
      </c>
      <c r="F253" s="208" t="s">
        <v>432</v>
      </c>
      <c r="G253" s="209" t="s">
        <v>411</v>
      </c>
      <c r="H253" s="210">
        <v>1751</v>
      </c>
      <c r="I253" s="211"/>
      <c r="J253" s="212">
        <f>ROUND(I253*H253,2)</f>
        <v>0</v>
      </c>
      <c r="K253" s="208" t="s">
        <v>146</v>
      </c>
      <c r="L253" s="46"/>
      <c r="M253" s="213" t="s">
        <v>31</v>
      </c>
      <c r="N253" s="214" t="s">
        <v>47</v>
      </c>
      <c r="O253" s="86"/>
      <c r="P253" s="215">
        <f>O253*H253</f>
        <v>0</v>
      </c>
      <c r="Q253" s="215">
        <v>0</v>
      </c>
      <c r="R253" s="215">
        <f>Q253*H253</f>
        <v>0</v>
      </c>
      <c r="S253" s="215">
        <v>0</v>
      </c>
      <c r="T253" s="216">
        <f>S253*H253</f>
        <v>0</v>
      </c>
      <c r="U253" s="40"/>
      <c r="V253" s="40"/>
      <c r="W253" s="40"/>
      <c r="X253" s="40"/>
      <c r="Y253" s="40"/>
      <c r="Z253" s="40"/>
      <c r="AA253" s="40"/>
      <c r="AB253" s="40"/>
      <c r="AC253" s="40"/>
      <c r="AD253" s="40"/>
      <c r="AE253" s="40"/>
      <c r="AR253" s="217" t="s">
        <v>147</v>
      </c>
      <c r="AT253" s="217" t="s">
        <v>142</v>
      </c>
      <c r="AU253" s="217" t="s">
        <v>263</v>
      </c>
      <c r="AY253" s="19" t="s">
        <v>140</v>
      </c>
      <c r="BE253" s="218">
        <f>IF(N253="základní",J253,0)</f>
        <v>0</v>
      </c>
      <c r="BF253" s="218">
        <f>IF(N253="snížená",J253,0)</f>
        <v>0</v>
      </c>
      <c r="BG253" s="218">
        <f>IF(N253="zákl. přenesená",J253,0)</f>
        <v>0</v>
      </c>
      <c r="BH253" s="218">
        <f>IF(N253="sníž. přenesená",J253,0)</f>
        <v>0</v>
      </c>
      <c r="BI253" s="218">
        <f>IF(N253="nulová",J253,0)</f>
        <v>0</v>
      </c>
      <c r="BJ253" s="19" t="s">
        <v>84</v>
      </c>
      <c r="BK253" s="218">
        <f>ROUND(I253*H253,2)</f>
        <v>0</v>
      </c>
      <c r="BL253" s="19" t="s">
        <v>147</v>
      </c>
      <c r="BM253" s="217" t="s">
        <v>1338</v>
      </c>
    </row>
    <row r="254" s="2" customFormat="1">
      <c r="A254" s="40"/>
      <c r="B254" s="41"/>
      <c r="C254" s="206" t="s">
        <v>400</v>
      </c>
      <c r="D254" s="206" t="s">
        <v>142</v>
      </c>
      <c r="E254" s="207" t="s">
        <v>435</v>
      </c>
      <c r="F254" s="208" t="s">
        <v>436</v>
      </c>
      <c r="G254" s="209" t="s">
        <v>411</v>
      </c>
      <c r="H254" s="210">
        <v>1751.925</v>
      </c>
      <c r="I254" s="211"/>
      <c r="J254" s="212">
        <f>ROUND(I254*H254,2)</f>
        <v>0</v>
      </c>
      <c r="K254" s="208" t="s">
        <v>146</v>
      </c>
      <c r="L254" s="46"/>
      <c r="M254" s="213" t="s">
        <v>31</v>
      </c>
      <c r="N254" s="214" t="s">
        <v>47</v>
      </c>
      <c r="O254" s="86"/>
      <c r="P254" s="215">
        <f>O254*H254</f>
        <v>0</v>
      </c>
      <c r="Q254" s="215">
        <v>0</v>
      </c>
      <c r="R254" s="215">
        <f>Q254*H254</f>
        <v>0</v>
      </c>
      <c r="S254" s="215">
        <v>0</v>
      </c>
      <c r="T254" s="216">
        <f>S254*H254</f>
        <v>0</v>
      </c>
      <c r="U254" s="40"/>
      <c r="V254" s="40"/>
      <c r="W254" s="40"/>
      <c r="X254" s="40"/>
      <c r="Y254" s="40"/>
      <c r="Z254" s="40"/>
      <c r="AA254" s="40"/>
      <c r="AB254" s="40"/>
      <c r="AC254" s="40"/>
      <c r="AD254" s="40"/>
      <c r="AE254" s="40"/>
      <c r="AR254" s="217" t="s">
        <v>147</v>
      </c>
      <c r="AT254" s="217" t="s">
        <v>142</v>
      </c>
      <c r="AU254" s="217" t="s">
        <v>263</v>
      </c>
      <c r="AY254" s="19" t="s">
        <v>140</v>
      </c>
      <c r="BE254" s="218">
        <f>IF(N254="základní",J254,0)</f>
        <v>0</v>
      </c>
      <c r="BF254" s="218">
        <f>IF(N254="snížená",J254,0)</f>
        <v>0</v>
      </c>
      <c r="BG254" s="218">
        <f>IF(N254="zákl. přenesená",J254,0)</f>
        <v>0</v>
      </c>
      <c r="BH254" s="218">
        <f>IF(N254="sníž. přenesená",J254,0)</f>
        <v>0</v>
      </c>
      <c r="BI254" s="218">
        <f>IF(N254="nulová",J254,0)</f>
        <v>0</v>
      </c>
      <c r="BJ254" s="19" t="s">
        <v>84</v>
      </c>
      <c r="BK254" s="218">
        <f>ROUND(I254*H254,2)</f>
        <v>0</v>
      </c>
      <c r="BL254" s="19" t="s">
        <v>147</v>
      </c>
      <c r="BM254" s="217" t="s">
        <v>1339</v>
      </c>
    </row>
    <row r="255" s="14" customFormat="1">
      <c r="A255" s="14"/>
      <c r="B255" s="230"/>
      <c r="C255" s="231"/>
      <c r="D255" s="221" t="s">
        <v>149</v>
      </c>
      <c r="E255" s="232" t="s">
        <v>31</v>
      </c>
      <c r="F255" s="233" t="s">
        <v>1340</v>
      </c>
      <c r="G255" s="231"/>
      <c r="H255" s="234">
        <v>42</v>
      </c>
      <c r="I255" s="235"/>
      <c r="J255" s="231"/>
      <c r="K255" s="231"/>
      <c r="L255" s="236"/>
      <c r="M255" s="237"/>
      <c r="N255" s="238"/>
      <c r="O255" s="238"/>
      <c r="P255" s="238"/>
      <c r="Q255" s="238"/>
      <c r="R255" s="238"/>
      <c r="S255" s="238"/>
      <c r="T255" s="239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40" t="s">
        <v>149</v>
      </c>
      <c r="AU255" s="240" t="s">
        <v>263</v>
      </c>
      <c r="AV255" s="14" t="s">
        <v>86</v>
      </c>
      <c r="AW255" s="14" t="s">
        <v>37</v>
      </c>
      <c r="AX255" s="14" t="s">
        <v>76</v>
      </c>
      <c r="AY255" s="240" t="s">
        <v>140</v>
      </c>
    </row>
    <row r="256" s="14" customFormat="1">
      <c r="A256" s="14"/>
      <c r="B256" s="230"/>
      <c r="C256" s="231"/>
      <c r="D256" s="221" t="s">
        <v>149</v>
      </c>
      <c r="E256" s="232" t="s">
        <v>31</v>
      </c>
      <c r="F256" s="233" t="s">
        <v>1341</v>
      </c>
      <c r="G256" s="231"/>
      <c r="H256" s="234">
        <v>46</v>
      </c>
      <c r="I256" s="235"/>
      <c r="J256" s="231"/>
      <c r="K256" s="231"/>
      <c r="L256" s="236"/>
      <c r="M256" s="237"/>
      <c r="N256" s="238"/>
      <c r="O256" s="238"/>
      <c r="P256" s="238"/>
      <c r="Q256" s="238"/>
      <c r="R256" s="238"/>
      <c r="S256" s="238"/>
      <c r="T256" s="239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40" t="s">
        <v>149</v>
      </c>
      <c r="AU256" s="240" t="s">
        <v>263</v>
      </c>
      <c r="AV256" s="14" t="s">
        <v>86</v>
      </c>
      <c r="AW256" s="14" t="s">
        <v>37</v>
      </c>
      <c r="AX256" s="14" t="s">
        <v>76</v>
      </c>
      <c r="AY256" s="240" t="s">
        <v>140</v>
      </c>
    </row>
    <row r="257" s="14" customFormat="1">
      <c r="A257" s="14"/>
      <c r="B257" s="230"/>
      <c r="C257" s="231"/>
      <c r="D257" s="221" t="s">
        <v>149</v>
      </c>
      <c r="E257" s="232" t="s">
        <v>31</v>
      </c>
      <c r="F257" s="233" t="s">
        <v>1342</v>
      </c>
      <c r="G257" s="231"/>
      <c r="H257" s="234">
        <v>48</v>
      </c>
      <c r="I257" s="235"/>
      <c r="J257" s="231"/>
      <c r="K257" s="231"/>
      <c r="L257" s="236"/>
      <c r="M257" s="237"/>
      <c r="N257" s="238"/>
      <c r="O257" s="238"/>
      <c r="P257" s="238"/>
      <c r="Q257" s="238"/>
      <c r="R257" s="238"/>
      <c r="S257" s="238"/>
      <c r="T257" s="239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240" t="s">
        <v>149</v>
      </c>
      <c r="AU257" s="240" t="s">
        <v>263</v>
      </c>
      <c r="AV257" s="14" t="s">
        <v>86</v>
      </c>
      <c r="AW257" s="14" t="s">
        <v>37</v>
      </c>
      <c r="AX257" s="14" t="s">
        <v>76</v>
      </c>
      <c r="AY257" s="240" t="s">
        <v>140</v>
      </c>
    </row>
    <row r="258" s="14" customFormat="1">
      <c r="A258" s="14"/>
      <c r="B258" s="230"/>
      <c r="C258" s="231"/>
      <c r="D258" s="221" t="s">
        <v>149</v>
      </c>
      <c r="E258" s="232" t="s">
        <v>31</v>
      </c>
      <c r="F258" s="233" t="s">
        <v>1343</v>
      </c>
      <c r="G258" s="231"/>
      <c r="H258" s="234">
        <v>17.649999999999999</v>
      </c>
      <c r="I258" s="235"/>
      <c r="J258" s="231"/>
      <c r="K258" s="231"/>
      <c r="L258" s="236"/>
      <c r="M258" s="237"/>
      <c r="N258" s="238"/>
      <c r="O258" s="238"/>
      <c r="P258" s="238"/>
      <c r="Q258" s="238"/>
      <c r="R258" s="238"/>
      <c r="S258" s="238"/>
      <c r="T258" s="239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240" t="s">
        <v>149</v>
      </c>
      <c r="AU258" s="240" t="s">
        <v>263</v>
      </c>
      <c r="AV258" s="14" t="s">
        <v>86</v>
      </c>
      <c r="AW258" s="14" t="s">
        <v>37</v>
      </c>
      <c r="AX258" s="14" t="s">
        <v>76</v>
      </c>
      <c r="AY258" s="240" t="s">
        <v>140</v>
      </c>
    </row>
    <row r="259" s="14" customFormat="1">
      <c r="A259" s="14"/>
      <c r="B259" s="230"/>
      <c r="C259" s="231"/>
      <c r="D259" s="221" t="s">
        <v>149</v>
      </c>
      <c r="E259" s="232" t="s">
        <v>31</v>
      </c>
      <c r="F259" s="233" t="s">
        <v>1344</v>
      </c>
      <c r="G259" s="231"/>
      <c r="H259" s="234">
        <v>32.649999999999999</v>
      </c>
      <c r="I259" s="235"/>
      <c r="J259" s="231"/>
      <c r="K259" s="231"/>
      <c r="L259" s="236"/>
      <c r="M259" s="237"/>
      <c r="N259" s="238"/>
      <c r="O259" s="238"/>
      <c r="P259" s="238"/>
      <c r="Q259" s="238"/>
      <c r="R259" s="238"/>
      <c r="S259" s="238"/>
      <c r="T259" s="239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40" t="s">
        <v>149</v>
      </c>
      <c r="AU259" s="240" t="s">
        <v>263</v>
      </c>
      <c r="AV259" s="14" t="s">
        <v>86</v>
      </c>
      <c r="AW259" s="14" t="s">
        <v>37</v>
      </c>
      <c r="AX259" s="14" t="s">
        <v>76</v>
      </c>
      <c r="AY259" s="240" t="s">
        <v>140</v>
      </c>
    </row>
    <row r="260" s="14" customFormat="1">
      <c r="A260" s="14"/>
      <c r="B260" s="230"/>
      <c r="C260" s="231"/>
      <c r="D260" s="221" t="s">
        <v>149</v>
      </c>
      <c r="E260" s="232" t="s">
        <v>31</v>
      </c>
      <c r="F260" s="233" t="s">
        <v>1345</v>
      </c>
      <c r="G260" s="231"/>
      <c r="H260" s="234">
        <v>30</v>
      </c>
      <c r="I260" s="235"/>
      <c r="J260" s="231"/>
      <c r="K260" s="231"/>
      <c r="L260" s="236"/>
      <c r="M260" s="237"/>
      <c r="N260" s="238"/>
      <c r="O260" s="238"/>
      <c r="P260" s="238"/>
      <c r="Q260" s="238"/>
      <c r="R260" s="238"/>
      <c r="S260" s="238"/>
      <c r="T260" s="239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240" t="s">
        <v>149</v>
      </c>
      <c r="AU260" s="240" t="s">
        <v>263</v>
      </c>
      <c r="AV260" s="14" t="s">
        <v>86</v>
      </c>
      <c r="AW260" s="14" t="s">
        <v>37</v>
      </c>
      <c r="AX260" s="14" t="s">
        <v>76</v>
      </c>
      <c r="AY260" s="240" t="s">
        <v>140</v>
      </c>
    </row>
    <row r="261" s="14" customFormat="1">
      <c r="A261" s="14"/>
      <c r="B261" s="230"/>
      <c r="C261" s="231"/>
      <c r="D261" s="221" t="s">
        <v>149</v>
      </c>
      <c r="E261" s="232" t="s">
        <v>31</v>
      </c>
      <c r="F261" s="233" t="s">
        <v>1346</v>
      </c>
      <c r="G261" s="231"/>
      <c r="H261" s="234">
        <v>30</v>
      </c>
      <c r="I261" s="235"/>
      <c r="J261" s="231"/>
      <c r="K261" s="231"/>
      <c r="L261" s="236"/>
      <c r="M261" s="237"/>
      <c r="N261" s="238"/>
      <c r="O261" s="238"/>
      <c r="P261" s="238"/>
      <c r="Q261" s="238"/>
      <c r="R261" s="238"/>
      <c r="S261" s="238"/>
      <c r="T261" s="239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240" t="s">
        <v>149</v>
      </c>
      <c r="AU261" s="240" t="s">
        <v>263</v>
      </c>
      <c r="AV261" s="14" t="s">
        <v>86</v>
      </c>
      <c r="AW261" s="14" t="s">
        <v>37</v>
      </c>
      <c r="AX261" s="14" t="s">
        <v>76</v>
      </c>
      <c r="AY261" s="240" t="s">
        <v>140</v>
      </c>
    </row>
    <row r="262" s="14" customFormat="1">
      <c r="A262" s="14"/>
      <c r="B262" s="230"/>
      <c r="C262" s="231"/>
      <c r="D262" s="221" t="s">
        <v>149</v>
      </c>
      <c r="E262" s="232" t="s">
        <v>31</v>
      </c>
      <c r="F262" s="233" t="s">
        <v>1347</v>
      </c>
      <c r="G262" s="231"/>
      <c r="H262" s="234">
        <v>30</v>
      </c>
      <c r="I262" s="235"/>
      <c r="J262" s="231"/>
      <c r="K262" s="231"/>
      <c r="L262" s="236"/>
      <c r="M262" s="237"/>
      <c r="N262" s="238"/>
      <c r="O262" s="238"/>
      <c r="P262" s="238"/>
      <c r="Q262" s="238"/>
      <c r="R262" s="238"/>
      <c r="S262" s="238"/>
      <c r="T262" s="239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T262" s="240" t="s">
        <v>149</v>
      </c>
      <c r="AU262" s="240" t="s">
        <v>263</v>
      </c>
      <c r="AV262" s="14" t="s">
        <v>86</v>
      </c>
      <c r="AW262" s="14" t="s">
        <v>37</v>
      </c>
      <c r="AX262" s="14" t="s">
        <v>76</v>
      </c>
      <c r="AY262" s="240" t="s">
        <v>140</v>
      </c>
    </row>
    <row r="263" s="14" customFormat="1">
      <c r="A263" s="14"/>
      <c r="B263" s="230"/>
      <c r="C263" s="231"/>
      <c r="D263" s="221" t="s">
        <v>149</v>
      </c>
      <c r="E263" s="232" t="s">
        <v>31</v>
      </c>
      <c r="F263" s="233" t="s">
        <v>1348</v>
      </c>
      <c r="G263" s="231"/>
      <c r="H263" s="234">
        <v>30</v>
      </c>
      <c r="I263" s="235"/>
      <c r="J263" s="231"/>
      <c r="K263" s="231"/>
      <c r="L263" s="236"/>
      <c r="M263" s="237"/>
      <c r="N263" s="238"/>
      <c r="O263" s="238"/>
      <c r="P263" s="238"/>
      <c r="Q263" s="238"/>
      <c r="R263" s="238"/>
      <c r="S263" s="238"/>
      <c r="T263" s="239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40" t="s">
        <v>149</v>
      </c>
      <c r="AU263" s="240" t="s">
        <v>263</v>
      </c>
      <c r="AV263" s="14" t="s">
        <v>86</v>
      </c>
      <c r="AW263" s="14" t="s">
        <v>37</v>
      </c>
      <c r="AX263" s="14" t="s">
        <v>76</v>
      </c>
      <c r="AY263" s="240" t="s">
        <v>140</v>
      </c>
    </row>
    <row r="264" s="14" customFormat="1">
      <c r="A264" s="14"/>
      <c r="B264" s="230"/>
      <c r="C264" s="231"/>
      <c r="D264" s="221" t="s">
        <v>149</v>
      </c>
      <c r="E264" s="232" t="s">
        <v>31</v>
      </c>
      <c r="F264" s="233" t="s">
        <v>1349</v>
      </c>
      <c r="G264" s="231"/>
      <c r="H264" s="234">
        <v>30</v>
      </c>
      <c r="I264" s="235"/>
      <c r="J264" s="231"/>
      <c r="K264" s="231"/>
      <c r="L264" s="236"/>
      <c r="M264" s="237"/>
      <c r="N264" s="238"/>
      <c r="O264" s="238"/>
      <c r="P264" s="238"/>
      <c r="Q264" s="238"/>
      <c r="R264" s="238"/>
      <c r="S264" s="238"/>
      <c r="T264" s="239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40" t="s">
        <v>149</v>
      </c>
      <c r="AU264" s="240" t="s">
        <v>263</v>
      </c>
      <c r="AV264" s="14" t="s">
        <v>86</v>
      </c>
      <c r="AW264" s="14" t="s">
        <v>37</v>
      </c>
      <c r="AX264" s="14" t="s">
        <v>76</v>
      </c>
      <c r="AY264" s="240" t="s">
        <v>140</v>
      </c>
    </row>
    <row r="265" s="14" customFormat="1">
      <c r="A265" s="14"/>
      <c r="B265" s="230"/>
      <c r="C265" s="231"/>
      <c r="D265" s="221" t="s">
        <v>149</v>
      </c>
      <c r="E265" s="232" t="s">
        <v>31</v>
      </c>
      <c r="F265" s="233" t="s">
        <v>1350</v>
      </c>
      <c r="G265" s="231"/>
      <c r="H265" s="234">
        <v>30</v>
      </c>
      <c r="I265" s="235"/>
      <c r="J265" s="231"/>
      <c r="K265" s="231"/>
      <c r="L265" s="236"/>
      <c r="M265" s="237"/>
      <c r="N265" s="238"/>
      <c r="O265" s="238"/>
      <c r="P265" s="238"/>
      <c r="Q265" s="238"/>
      <c r="R265" s="238"/>
      <c r="S265" s="238"/>
      <c r="T265" s="239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T265" s="240" t="s">
        <v>149</v>
      </c>
      <c r="AU265" s="240" t="s">
        <v>263</v>
      </c>
      <c r="AV265" s="14" t="s">
        <v>86</v>
      </c>
      <c r="AW265" s="14" t="s">
        <v>37</v>
      </c>
      <c r="AX265" s="14" t="s">
        <v>76</v>
      </c>
      <c r="AY265" s="240" t="s">
        <v>140</v>
      </c>
    </row>
    <row r="266" s="14" customFormat="1">
      <c r="A266" s="14"/>
      <c r="B266" s="230"/>
      <c r="C266" s="231"/>
      <c r="D266" s="221" t="s">
        <v>149</v>
      </c>
      <c r="E266" s="232" t="s">
        <v>31</v>
      </c>
      <c r="F266" s="233" t="s">
        <v>1351</v>
      </c>
      <c r="G266" s="231"/>
      <c r="H266" s="234">
        <v>30</v>
      </c>
      <c r="I266" s="235"/>
      <c r="J266" s="231"/>
      <c r="K266" s="231"/>
      <c r="L266" s="236"/>
      <c r="M266" s="237"/>
      <c r="N266" s="238"/>
      <c r="O266" s="238"/>
      <c r="P266" s="238"/>
      <c r="Q266" s="238"/>
      <c r="R266" s="238"/>
      <c r="S266" s="238"/>
      <c r="T266" s="239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240" t="s">
        <v>149</v>
      </c>
      <c r="AU266" s="240" t="s">
        <v>263</v>
      </c>
      <c r="AV266" s="14" t="s">
        <v>86</v>
      </c>
      <c r="AW266" s="14" t="s">
        <v>37</v>
      </c>
      <c r="AX266" s="14" t="s">
        <v>76</v>
      </c>
      <c r="AY266" s="240" t="s">
        <v>140</v>
      </c>
    </row>
    <row r="267" s="14" customFormat="1">
      <c r="A267" s="14"/>
      <c r="B267" s="230"/>
      <c r="C267" s="231"/>
      <c r="D267" s="221" t="s">
        <v>149</v>
      </c>
      <c r="E267" s="232" t="s">
        <v>31</v>
      </c>
      <c r="F267" s="233" t="s">
        <v>1352</v>
      </c>
      <c r="G267" s="231"/>
      <c r="H267" s="234">
        <v>30</v>
      </c>
      <c r="I267" s="235"/>
      <c r="J267" s="231"/>
      <c r="K267" s="231"/>
      <c r="L267" s="236"/>
      <c r="M267" s="237"/>
      <c r="N267" s="238"/>
      <c r="O267" s="238"/>
      <c r="P267" s="238"/>
      <c r="Q267" s="238"/>
      <c r="R267" s="238"/>
      <c r="S267" s="238"/>
      <c r="T267" s="239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40" t="s">
        <v>149</v>
      </c>
      <c r="AU267" s="240" t="s">
        <v>263</v>
      </c>
      <c r="AV267" s="14" t="s">
        <v>86</v>
      </c>
      <c r="AW267" s="14" t="s">
        <v>37</v>
      </c>
      <c r="AX267" s="14" t="s">
        <v>76</v>
      </c>
      <c r="AY267" s="240" t="s">
        <v>140</v>
      </c>
    </row>
    <row r="268" s="14" customFormat="1">
      <c r="A268" s="14"/>
      <c r="B268" s="230"/>
      <c r="C268" s="231"/>
      <c r="D268" s="221" t="s">
        <v>149</v>
      </c>
      <c r="E268" s="232" t="s">
        <v>31</v>
      </c>
      <c r="F268" s="233" t="s">
        <v>1353</v>
      </c>
      <c r="G268" s="231"/>
      <c r="H268" s="234">
        <v>30</v>
      </c>
      <c r="I268" s="235"/>
      <c r="J268" s="231"/>
      <c r="K268" s="231"/>
      <c r="L268" s="236"/>
      <c r="M268" s="237"/>
      <c r="N268" s="238"/>
      <c r="O268" s="238"/>
      <c r="P268" s="238"/>
      <c r="Q268" s="238"/>
      <c r="R268" s="238"/>
      <c r="S268" s="238"/>
      <c r="T268" s="239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240" t="s">
        <v>149</v>
      </c>
      <c r="AU268" s="240" t="s">
        <v>263</v>
      </c>
      <c r="AV268" s="14" t="s">
        <v>86</v>
      </c>
      <c r="AW268" s="14" t="s">
        <v>37</v>
      </c>
      <c r="AX268" s="14" t="s">
        <v>76</v>
      </c>
      <c r="AY268" s="240" t="s">
        <v>140</v>
      </c>
    </row>
    <row r="269" s="14" customFormat="1">
      <c r="A269" s="14"/>
      <c r="B269" s="230"/>
      <c r="C269" s="231"/>
      <c r="D269" s="221" t="s">
        <v>149</v>
      </c>
      <c r="E269" s="232" t="s">
        <v>31</v>
      </c>
      <c r="F269" s="233" t="s">
        <v>1354</v>
      </c>
      <c r="G269" s="231"/>
      <c r="H269" s="234">
        <v>30</v>
      </c>
      <c r="I269" s="235"/>
      <c r="J269" s="231"/>
      <c r="K269" s="231"/>
      <c r="L269" s="236"/>
      <c r="M269" s="237"/>
      <c r="N269" s="238"/>
      <c r="O269" s="238"/>
      <c r="P269" s="238"/>
      <c r="Q269" s="238"/>
      <c r="R269" s="238"/>
      <c r="S269" s="238"/>
      <c r="T269" s="239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240" t="s">
        <v>149</v>
      </c>
      <c r="AU269" s="240" t="s">
        <v>263</v>
      </c>
      <c r="AV269" s="14" t="s">
        <v>86</v>
      </c>
      <c r="AW269" s="14" t="s">
        <v>37</v>
      </c>
      <c r="AX269" s="14" t="s">
        <v>76</v>
      </c>
      <c r="AY269" s="240" t="s">
        <v>140</v>
      </c>
    </row>
    <row r="270" s="14" customFormat="1">
      <c r="A270" s="14"/>
      <c r="B270" s="230"/>
      <c r="C270" s="231"/>
      <c r="D270" s="221" t="s">
        <v>149</v>
      </c>
      <c r="E270" s="232" t="s">
        <v>31</v>
      </c>
      <c r="F270" s="233" t="s">
        <v>1355</v>
      </c>
      <c r="G270" s="231"/>
      <c r="H270" s="234">
        <v>30</v>
      </c>
      <c r="I270" s="235"/>
      <c r="J270" s="231"/>
      <c r="K270" s="231"/>
      <c r="L270" s="236"/>
      <c r="M270" s="237"/>
      <c r="N270" s="238"/>
      <c r="O270" s="238"/>
      <c r="P270" s="238"/>
      <c r="Q270" s="238"/>
      <c r="R270" s="238"/>
      <c r="S270" s="238"/>
      <c r="T270" s="239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T270" s="240" t="s">
        <v>149</v>
      </c>
      <c r="AU270" s="240" t="s">
        <v>263</v>
      </c>
      <c r="AV270" s="14" t="s">
        <v>86</v>
      </c>
      <c r="AW270" s="14" t="s">
        <v>37</v>
      </c>
      <c r="AX270" s="14" t="s">
        <v>76</v>
      </c>
      <c r="AY270" s="240" t="s">
        <v>140</v>
      </c>
    </row>
    <row r="271" s="14" customFormat="1">
      <c r="A271" s="14"/>
      <c r="B271" s="230"/>
      <c r="C271" s="231"/>
      <c r="D271" s="221" t="s">
        <v>149</v>
      </c>
      <c r="E271" s="232" t="s">
        <v>31</v>
      </c>
      <c r="F271" s="233" t="s">
        <v>1356</v>
      </c>
      <c r="G271" s="231"/>
      <c r="H271" s="234">
        <v>30</v>
      </c>
      <c r="I271" s="235"/>
      <c r="J271" s="231"/>
      <c r="K271" s="231"/>
      <c r="L271" s="236"/>
      <c r="M271" s="237"/>
      <c r="N271" s="238"/>
      <c r="O271" s="238"/>
      <c r="P271" s="238"/>
      <c r="Q271" s="238"/>
      <c r="R271" s="238"/>
      <c r="S271" s="238"/>
      <c r="T271" s="239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T271" s="240" t="s">
        <v>149</v>
      </c>
      <c r="AU271" s="240" t="s">
        <v>263</v>
      </c>
      <c r="AV271" s="14" t="s">
        <v>86</v>
      </c>
      <c r="AW271" s="14" t="s">
        <v>37</v>
      </c>
      <c r="AX271" s="14" t="s">
        <v>76</v>
      </c>
      <c r="AY271" s="240" t="s">
        <v>140</v>
      </c>
    </row>
    <row r="272" s="14" customFormat="1">
      <c r="A272" s="14"/>
      <c r="B272" s="230"/>
      <c r="C272" s="231"/>
      <c r="D272" s="221" t="s">
        <v>149</v>
      </c>
      <c r="E272" s="232" t="s">
        <v>31</v>
      </c>
      <c r="F272" s="233" t="s">
        <v>1357</v>
      </c>
      <c r="G272" s="231"/>
      <c r="H272" s="234">
        <v>30</v>
      </c>
      <c r="I272" s="235"/>
      <c r="J272" s="231"/>
      <c r="K272" s="231"/>
      <c r="L272" s="236"/>
      <c r="M272" s="237"/>
      <c r="N272" s="238"/>
      <c r="O272" s="238"/>
      <c r="P272" s="238"/>
      <c r="Q272" s="238"/>
      <c r="R272" s="238"/>
      <c r="S272" s="238"/>
      <c r="T272" s="239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240" t="s">
        <v>149</v>
      </c>
      <c r="AU272" s="240" t="s">
        <v>263</v>
      </c>
      <c r="AV272" s="14" t="s">
        <v>86</v>
      </c>
      <c r="AW272" s="14" t="s">
        <v>37</v>
      </c>
      <c r="AX272" s="14" t="s">
        <v>76</v>
      </c>
      <c r="AY272" s="240" t="s">
        <v>140</v>
      </c>
    </row>
    <row r="273" s="14" customFormat="1">
      <c r="A273" s="14"/>
      <c r="B273" s="230"/>
      <c r="C273" s="231"/>
      <c r="D273" s="221" t="s">
        <v>149</v>
      </c>
      <c r="E273" s="232" t="s">
        <v>31</v>
      </c>
      <c r="F273" s="233" t="s">
        <v>1358</v>
      </c>
      <c r="G273" s="231"/>
      <c r="H273" s="234">
        <v>30</v>
      </c>
      <c r="I273" s="235"/>
      <c r="J273" s="231"/>
      <c r="K273" s="231"/>
      <c r="L273" s="236"/>
      <c r="M273" s="237"/>
      <c r="N273" s="238"/>
      <c r="O273" s="238"/>
      <c r="P273" s="238"/>
      <c r="Q273" s="238"/>
      <c r="R273" s="238"/>
      <c r="S273" s="238"/>
      <c r="T273" s="239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240" t="s">
        <v>149</v>
      </c>
      <c r="AU273" s="240" t="s">
        <v>263</v>
      </c>
      <c r="AV273" s="14" t="s">
        <v>86</v>
      </c>
      <c r="AW273" s="14" t="s">
        <v>37</v>
      </c>
      <c r="AX273" s="14" t="s">
        <v>76</v>
      </c>
      <c r="AY273" s="240" t="s">
        <v>140</v>
      </c>
    </row>
    <row r="274" s="14" customFormat="1">
      <c r="A274" s="14"/>
      <c r="B274" s="230"/>
      <c r="C274" s="231"/>
      <c r="D274" s="221" t="s">
        <v>149</v>
      </c>
      <c r="E274" s="232" t="s">
        <v>31</v>
      </c>
      <c r="F274" s="233" t="s">
        <v>1359</v>
      </c>
      <c r="G274" s="231"/>
      <c r="H274" s="234">
        <v>27.5</v>
      </c>
      <c r="I274" s="235"/>
      <c r="J274" s="231"/>
      <c r="K274" s="231"/>
      <c r="L274" s="236"/>
      <c r="M274" s="237"/>
      <c r="N274" s="238"/>
      <c r="O274" s="238"/>
      <c r="P274" s="238"/>
      <c r="Q274" s="238"/>
      <c r="R274" s="238"/>
      <c r="S274" s="238"/>
      <c r="T274" s="239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T274" s="240" t="s">
        <v>149</v>
      </c>
      <c r="AU274" s="240" t="s">
        <v>263</v>
      </c>
      <c r="AV274" s="14" t="s">
        <v>86</v>
      </c>
      <c r="AW274" s="14" t="s">
        <v>37</v>
      </c>
      <c r="AX274" s="14" t="s">
        <v>76</v>
      </c>
      <c r="AY274" s="240" t="s">
        <v>140</v>
      </c>
    </row>
    <row r="275" s="14" customFormat="1">
      <c r="A275" s="14"/>
      <c r="B275" s="230"/>
      <c r="C275" s="231"/>
      <c r="D275" s="221" t="s">
        <v>149</v>
      </c>
      <c r="E275" s="232" t="s">
        <v>31</v>
      </c>
      <c r="F275" s="233" t="s">
        <v>1360</v>
      </c>
      <c r="G275" s="231"/>
      <c r="H275" s="234">
        <v>25</v>
      </c>
      <c r="I275" s="235"/>
      <c r="J275" s="231"/>
      <c r="K275" s="231"/>
      <c r="L275" s="236"/>
      <c r="M275" s="237"/>
      <c r="N275" s="238"/>
      <c r="O275" s="238"/>
      <c r="P275" s="238"/>
      <c r="Q275" s="238"/>
      <c r="R275" s="238"/>
      <c r="S275" s="238"/>
      <c r="T275" s="239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240" t="s">
        <v>149</v>
      </c>
      <c r="AU275" s="240" t="s">
        <v>263</v>
      </c>
      <c r="AV275" s="14" t="s">
        <v>86</v>
      </c>
      <c r="AW275" s="14" t="s">
        <v>37</v>
      </c>
      <c r="AX275" s="14" t="s">
        <v>76</v>
      </c>
      <c r="AY275" s="240" t="s">
        <v>140</v>
      </c>
    </row>
    <row r="276" s="14" customFormat="1">
      <c r="A276" s="14"/>
      <c r="B276" s="230"/>
      <c r="C276" s="231"/>
      <c r="D276" s="221" t="s">
        <v>149</v>
      </c>
      <c r="E276" s="232" t="s">
        <v>31</v>
      </c>
      <c r="F276" s="233" t="s">
        <v>1361</v>
      </c>
      <c r="G276" s="231"/>
      <c r="H276" s="234">
        <v>25</v>
      </c>
      <c r="I276" s="235"/>
      <c r="J276" s="231"/>
      <c r="K276" s="231"/>
      <c r="L276" s="236"/>
      <c r="M276" s="237"/>
      <c r="N276" s="238"/>
      <c r="O276" s="238"/>
      <c r="P276" s="238"/>
      <c r="Q276" s="238"/>
      <c r="R276" s="238"/>
      <c r="S276" s="238"/>
      <c r="T276" s="239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T276" s="240" t="s">
        <v>149</v>
      </c>
      <c r="AU276" s="240" t="s">
        <v>263</v>
      </c>
      <c r="AV276" s="14" t="s">
        <v>86</v>
      </c>
      <c r="AW276" s="14" t="s">
        <v>37</v>
      </c>
      <c r="AX276" s="14" t="s">
        <v>76</v>
      </c>
      <c r="AY276" s="240" t="s">
        <v>140</v>
      </c>
    </row>
    <row r="277" s="14" customFormat="1">
      <c r="A277" s="14"/>
      <c r="B277" s="230"/>
      <c r="C277" s="231"/>
      <c r="D277" s="221" t="s">
        <v>149</v>
      </c>
      <c r="E277" s="232" t="s">
        <v>31</v>
      </c>
      <c r="F277" s="233" t="s">
        <v>1362</v>
      </c>
      <c r="G277" s="231"/>
      <c r="H277" s="234">
        <v>45</v>
      </c>
      <c r="I277" s="235"/>
      <c r="J277" s="231"/>
      <c r="K277" s="231"/>
      <c r="L277" s="236"/>
      <c r="M277" s="237"/>
      <c r="N277" s="238"/>
      <c r="O277" s="238"/>
      <c r="P277" s="238"/>
      <c r="Q277" s="238"/>
      <c r="R277" s="238"/>
      <c r="S277" s="238"/>
      <c r="T277" s="239"/>
      <c r="U277" s="14"/>
      <c r="V277" s="14"/>
      <c r="W277" s="14"/>
      <c r="X277" s="14"/>
      <c r="Y277" s="14"/>
      <c r="Z277" s="14"/>
      <c r="AA277" s="14"/>
      <c r="AB277" s="14"/>
      <c r="AC277" s="14"/>
      <c r="AD277" s="14"/>
      <c r="AE277" s="14"/>
      <c r="AT277" s="240" t="s">
        <v>149</v>
      </c>
      <c r="AU277" s="240" t="s">
        <v>263</v>
      </c>
      <c r="AV277" s="14" t="s">
        <v>86</v>
      </c>
      <c r="AW277" s="14" t="s">
        <v>37</v>
      </c>
      <c r="AX277" s="14" t="s">
        <v>76</v>
      </c>
      <c r="AY277" s="240" t="s">
        <v>140</v>
      </c>
    </row>
    <row r="278" s="14" customFormat="1">
      <c r="A278" s="14"/>
      <c r="B278" s="230"/>
      <c r="C278" s="231"/>
      <c r="D278" s="221" t="s">
        <v>149</v>
      </c>
      <c r="E278" s="232" t="s">
        <v>31</v>
      </c>
      <c r="F278" s="233" t="s">
        <v>1363</v>
      </c>
      <c r="G278" s="231"/>
      <c r="H278" s="234">
        <v>27.5</v>
      </c>
      <c r="I278" s="235"/>
      <c r="J278" s="231"/>
      <c r="K278" s="231"/>
      <c r="L278" s="236"/>
      <c r="M278" s="237"/>
      <c r="N278" s="238"/>
      <c r="O278" s="238"/>
      <c r="P278" s="238"/>
      <c r="Q278" s="238"/>
      <c r="R278" s="238"/>
      <c r="S278" s="238"/>
      <c r="T278" s="239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240" t="s">
        <v>149</v>
      </c>
      <c r="AU278" s="240" t="s">
        <v>263</v>
      </c>
      <c r="AV278" s="14" t="s">
        <v>86</v>
      </c>
      <c r="AW278" s="14" t="s">
        <v>37</v>
      </c>
      <c r="AX278" s="14" t="s">
        <v>76</v>
      </c>
      <c r="AY278" s="240" t="s">
        <v>140</v>
      </c>
    </row>
    <row r="279" s="14" customFormat="1">
      <c r="A279" s="14"/>
      <c r="B279" s="230"/>
      <c r="C279" s="231"/>
      <c r="D279" s="221" t="s">
        <v>149</v>
      </c>
      <c r="E279" s="232" t="s">
        <v>31</v>
      </c>
      <c r="F279" s="233" t="s">
        <v>1364</v>
      </c>
      <c r="G279" s="231"/>
      <c r="H279" s="234">
        <v>28.5</v>
      </c>
      <c r="I279" s="235"/>
      <c r="J279" s="231"/>
      <c r="K279" s="231"/>
      <c r="L279" s="236"/>
      <c r="M279" s="237"/>
      <c r="N279" s="238"/>
      <c r="O279" s="238"/>
      <c r="P279" s="238"/>
      <c r="Q279" s="238"/>
      <c r="R279" s="238"/>
      <c r="S279" s="238"/>
      <c r="T279" s="239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T279" s="240" t="s">
        <v>149</v>
      </c>
      <c r="AU279" s="240" t="s">
        <v>263</v>
      </c>
      <c r="AV279" s="14" t="s">
        <v>86</v>
      </c>
      <c r="AW279" s="14" t="s">
        <v>37</v>
      </c>
      <c r="AX279" s="14" t="s">
        <v>76</v>
      </c>
      <c r="AY279" s="240" t="s">
        <v>140</v>
      </c>
    </row>
    <row r="280" s="14" customFormat="1">
      <c r="A280" s="14"/>
      <c r="B280" s="230"/>
      <c r="C280" s="231"/>
      <c r="D280" s="221" t="s">
        <v>149</v>
      </c>
      <c r="E280" s="232" t="s">
        <v>31</v>
      </c>
      <c r="F280" s="233" t="s">
        <v>1365</v>
      </c>
      <c r="G280" s="231"/>
      <c r="H280" s="234">
        <v>88</v>
      </c>
      <c r="I280" s="235"/>
      <c r="J280" s="231"/>
      <c r="K280" s="231"/>
      <c r="L280" s="236"/>
      <c r="M280" s="237"/>
      <c r="N280" s="238"/>
      <c r="O280" s="238"/>
      <c r="P280" s="238"/>
      <c r="Q280" s="238"/>
      <c r="R280" s="238"/>
      <c r="S280" s="238"/>
      <c r="T280" s="239"/>
      <c r="U280" s="14"/>
      <c r="V280" s="14"/>
      <c r="W280" s="14"/>
      <c r="X280" s="14"/>
      <c r="Y280" s="14"/>
      <c r="Z280" s="14"/>
      <c r="AA280" s="14"/>
      <c r="AB280" s="14"/>
      <c r="AC280" s="14"/>
      <c r="AD280" s="14"/>
      <c r="AE280" s="14"/>
      <c r="AT280" s="240" t="s">
        <v>149</v>
      </c>
      <c r="AU280" s="240" t="s">
        <v>263</v>
      </c>
      <c r="AV280" s="14" t="s">
        <v>86</v>
      </c>
      <c r="AW280" s="14" t="s">
        <v>37</v>
      </c>
      <c r="AX280" s="14" t="s">
        <v>76</v>
      </c>
      <c r="AY280" s="240" t="s">
        <v>140</v>
      </c>
    </row>
    <row r="281" s="14" customFormat="1">
      <c r="A281" s="14"/>
      <c r="B281" s="230"/>
      <c r="C281" s="231"/>
      <c r="D281" s="221" t="s">
        <v>149</v>
      </c>
      <c r="E281" s="232" t="s">
        <v>31</v>
      </c>
      <c r="F281" s="233" t="s">
        <v>1366</v>
      </c>
      <c r="G281" s="231"/>
      <c r="H281" s="234">
        <v>26.5</v>
      </c>
      <c r="I281" s="235"/>
      <c r="J281" s="231"/>
      <c r="K281" s="231"/>
      <c r="L281" s="236"/>
      <c r="M281" s="237"/>
      <c r="N281" s="238"/>
      <c r="O281" s="238"/>
      <c r="P281" s="238"/>
      <c r="Q281" s="238"/>
      <c r="R281" s="238"/>
      <c r="S281" s="238"/>
      <c r="T281" s="239"/>
      <c r="U281" s="14"/>
      <c r="V281" s="14"/>
      <c r="W281" s="14"/>
      <c r="X281" s="14"/>
      <c r="Y281" s="14"/>
      <c r="Z281" s="14"/>
      <c r="AA281" s="14"/>
      <c r="AB281" s="14"/>
      <c r="AC281" s="14"/>
      <c r="AD281" s="14"/>
      <c r="AE281" s="14"/>
      <c r="AT281" s="240" t="s">
        <v>149</v>
      </c>
      <c r="AU281" s="240" t="s">
        <v>263</v>
      </c>
      <c r="AV281" s="14" t="s">
        <v>86</v>
      </c>
      <c r="AW281" s="14" t="s">
        <v>37</v>
      </c>
      <c r="AX281" s="14" t="s">
        <v>76</v>
      </c>
      <c r="AY281" s="240" t="s">
        <v>140</v>
      </c>
    </row>
    <row r="282" s="14" customFormat="1">
      <c r="A282" s="14"/>
      <c r="B282" s="230"/>
      <c r="C282" s="231"/>
      <c r="D282" s="221" t="s">
        <v>149</v>
      </c>
      <c r="E282" s="232" t="s">
        <v>31</v>
      </c>
      <c r="F282" s="233" t="s">
        <v>1367</v>
      </c>
      <c r="G282" s="231"/>
      <c r="H282" s="234">
        <v>33</v>
      </c>
      <c r="I282" s="235"/>
      <c r="J282" s="231"/>
      <c r="K282" s="231"/>
      <c r="L282" s="236"/>
      <c r="M282" s="237"/>
      <c r="N282" s="238"/>
      <c r="O282" s="238"/>
      <c r="P282" s="238"/>
      <c r="Q282" s="238"/>
      <c r="R282" s="238"/>
      <c r="S282" s="238"/>
      <c r="T282" s="239"/>
      <c r="U282" s="14"/>
      <c r="V282" s="14"/>
      <c r="W282" s="14"/>
      <c r="X282" s="14"/>
      <c r="Y282" s="14"/>
      <c r="Z282" s="14"/>
      <c r="AA282" s="14"/>
      <c r="AB282" s="14"/>
      <c r="AC282" s="14"/>
      <c r="AD282" s="14"/>
      <c r="AE282" s="14"/>
      <c r="AT282" s="240" t="s">
        <v>149</v>
      </c>
      <c r="AU282" s="240" t="s">
        <v>263</v>
      </c>
      <c r="AV282" s="14" t="s">
        <v>86</v>
      </c>
      <c r="AW282" s="14" t="s">
        <v>37</v>
      </c>
      <c r="AX282" s="14" t="s">
        <v>76</v>
      </c>
      <c r="AY282" s="240" t="s">
        <v>140</v>
      </c>
    </row>
    <row r="283" s="14" customFormat="1">
      <c r="A283" s="14"/>
      <c r="B283" s="230"/>
      <c r="C283" s="231"/>
      <c r="D283" s="221" t="s">
        <v>149</v>
      </c>
      <c r="E283" s="232" t="s">
        <v>31</v>
      </c>
      <c r="F283" s="233" t="s">
        <v>1368</v>
      </c>
      <c r="G283" s="231"/>
      <c r="H283" s="234">
        <v>30</v>
      </c>
      <c r="I283" s="235"/>
      <c r="J283" s="231"/>
      <c r="K283" s="231"/>
      <c r="L283" s="236"/>
      <c r="M283" s="237"/>
      <c r="N283" s="238"/>
      <c r="O283" s="238"/>
      <c r="P283" s="238"/>
      <c r="Q283" s="238"/>
      <c r="R283" s="238"/>
      <c r="S283" s="238"/>
      <c r="T283" s="239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T283" s="240" t="s">
        <v>149</v>
      </c>
      <c r="AU283" s="240" t="s">
        <v>263</v>
      </c>
      <c r="AV283" s="14" t="s">
        <v>86</v>
      </c>
      <c r="AW283" s="14" t="s">
        <v>37</v>
      </c>
      <c r="AX283" s="14" t="s">
        <v>76</v>
      </c>
      <c r="AY283" s="240" t="s">
        <v>140</v>
      </c>
    </row>
    <row r="284" s="14" customFormat="1">
      <c r="A284" s="14"/>
      <c r="B284" s="230"/>
      <c r="C284" s="231"/>
      <c r="D284" s="221" t="s">
        <v>149</v>
      </c>
      <c r="E284" s="232" t="s">
        <v>31</v>
      </c>
      <c r="F284" s="233" t="s">
        <v>1369</v>
      </c>
      <c r="G284" s="231"/>
      <c r="H284" s="234">
        <v>30</v>
      </c>
      <c r="I284" s="235"/>
      <c r="J284" s="231"/>
      <c r="K284" s="231"/>
      <c r="L284" s="236"/>
      <c r="M284" s="237"/>
      <c r="N284" s="238"/>
      <c r="O284" s="238"/>
      <c r="P284" s="238"/>
      <c r="Q284" s="238"/>
      <c r="R284" s="238"/>
      <c r="S284" s="238"/>
      <c r="T284" s="239"/>
      <c r="U284" s="14"/>
      <c r="V284" s="14"/>
      <c r="W284" s="14"/>
      <c r="X284" s="14"/>
      <c r="Y284" s="14"/>
      <c r="Z284" s="14"/>
      <c r="AA284" s="14"/>
      <c r="AB284" s="14"/>
      <c r="AC284" s="14"/>
      <c r="AD284" s="14"/>
      <c r="AE284" s="14"/>
      <c r="AT284" s="240" t="s">
        <v>149</v>
      </c>
      <c r="AU284" s="240" t="s">
        <v>263</v>
      </c>
      <c r="AV284" s="14" t="s">
        <v>86</v>
      </c>
      <c r="AW284" s="14" t="s">
        <v>37</v>
      </c>
      <c r="AX284" s="14" t="s">
        <v>76</v>
      </c>
      <c r="AY284" s="240" t="s">
        <v>140</v>
      </c>
    </row>
    <row r="285" s="14" customFormat="1">
      <c r="A285" s="14"/>
      <c r="B285" s="230"/>
      <c r="C285" s="231"/>
      <c r="D285" s="221" t="s">
        <v>149</v>
      </c>
      <c r="E285" s="232" t="s">
        <v>31</v>
      </c>
      <c r="F285" s="233" t="s">
        <v>1370</v>
      </c>
      <c r="G285" s="231"/>
      <c r="H285" s="234">
        <v>30</v>
      </c>
      <c r="I285" s="235"/>
      <c r="J285" s="231"/>
      <c r="K285" s="231"/>
      <c r="L285" s="236"/>
      <c r="M285" s="237"/>
      <c r="N285" s="238"/>
      <c r="O285" s="238"/>
      <c r="P285" s="238"/>
      <c r="Q285" s="238"/>
      <c r="R285" s="238"/>
      <c r="S285" s="238"/>
      <c r="T285" s="239"/>
      <c r="U285" s="14"/>
      <c r="V285" s="14"/>
      <c r="W285" s="14"/>
      <c r="X285" s="14"/>
      <c r="Y285" s="14"/>
      <c r="Z285" s="14"/>
      <c r="AA285" s="14"/>
      <c r="AB285" s="14"/>
      <c r="AC285" s="14"/>
      <c r="AD285" s="14"/>
      <c r="AE285" s="14"/>
      <c r="AT285" s="240" t="s">
        <v>149</v>
      </c>
      <c r="AU285" s="240" t="s">
        <v>263</v>
      </c>
      <c r="AV285" s="14" t="s">
        <v>86</v>
      </c>
      <c r="AW285" s="14" t="s">
        <v>37</v>
      </c>
      <c r="AX285" s="14" t="s">
        <v>76</v>
      </c>
      <c r="AY285" s="240" t="s">
        <v>140</v>
      </c>
    </row>
    <row r="286" s="14" customFormat="1">
      <c r="A286" s="14"/>
      <c r="B286" s="230"/>
      <c r="C286" s="231"/>
      <c r="D286" s="221" t="s">
        <v>149</v>
      </c>
      <c r="E286" s="232" t="s">
        <v>31</v>
      </c>
      <c r="F286" s="233" t="s">
        <v>1371</v>
      </c>
      <c r="G286" s="231"/>
      <c r="H286" s="234">
        <v>30</v>
      </c>
      <c r="I286" s="235"/>
      <c r="J286" s="231"/>
      <c r="K286" s="231"/>
      <c r="L286" s="236"/>
      <c r="M286" s="237"/>
      <c r="N286" s="238"/>
      <c r="O286" s="238"/>
      <c r="P286" s="238"/>
      <c r="Q286" s="238"/>
      <c r="R286" s="238"/>
      <c r="S286" s="238"/>
      <c r="T286" s="239"/>
      <c r="U286" s="14"/>
      <c r="V286" s="14"/>
      <c r="W286" s="14"/>
      <c r="X286" s="14"/>
      <c r="Y286" s="14"/>
      <c r="Z286" s="14"/>
      <c r="AA286" s="14"/>
      <c r="AB286" s="14"/>
      <c r="AC286" s="14"/>
      <c r="AD286" s="14"/>
      <c r="AE286" s="14"/>
      <c r="AT286" s="240" t="s">
        <v>149</v>
      </c>
      <c r="AU286" s="240" t="s">
        <v>263</v>
      </c>
      <c r="AV286" s="14" t="s">
        <v>86</v>
      </c>
      <c r="AW286" s="14" t="s">
        <v>37</v>
      </c>
      <c r="AX286" s="14" t="s">
        <v>76</v>
      </c>
      <c r="AY286" s="240" t="s">
        <v>140</v>
      </c>
    </row>
    <row r="287" s="14" customFormat="1">
      <c r="A287" s="14"/>
      <c r="B287" s="230"/>
      <c r="C287" s="231"/>
      <c r="D287" s="221" t="s">
        <v>149</v>
      </c>
      <c r="E287" s="232" t="s">
        <v>31</v>
      </c>
      <c r="F287" s="233" t="s">
        <v>1372</v>
      </c>
      <c r="G287" s="231"/>
      <c r="H287" s="234">
        <v>30</v>
      </c>
      <c r="I287" s="235"/>
      <c r="J287" s="231"/>
      <c r="K287" s="231"/>
      <c r="L287" s="236"/>
      <c r="M287" s="237"/>
      <c r="N287" s="238"/>
      <c r="O287" s="238"/>
      <c r="P287" s="238"/>
      <c r="Q287" s="238"/>
      <c r="R287" s="238"/>
      <c r="S287" s="238"/>
      <c r="T287" s="239"/>
      <c r="U287" s="14"/>
      <c r="V287" s="14"/>
      <c r="W287" s="14"/>
      <c r="X287" s="14"/>
      <c r="Y287" s="14"/>
      <c r="Z287" s="14"/>
      <c r="AA287" s="14"/>
      <c r="AB287" s="14"/>
      <c r="AC287" s="14"/>
      <c r="AD287" s="14"/>
      <c r="AE287" s="14"/>
      <c r="AT287" s="240" t="s">
        <v>149</v>
      </c>
      <c r="AU287" s="240" t="s">
        <v>263</v>
      </c>
      <c r="AV287" s="14" t="s">
        <v>86</v>
      </c>
      <c r="AW287" s="14" t="s">
        <v>37</v>
      </c>
      <c r="AX287" s="14" t="s">
        <v>76</v>
      </c>
      <c r="AY287" s="240" t="s">
        <v>140</v>
      </c>
    </row>
    <row r="288" s="14" customFormat="1">
      <c r="A288" s="14"/>
      <c r="B288" s="230"/>
      <c r="C288" s="231"/>
      <c r="D288" s="221" t="s">
        <v>149</v>
      </c>
      <c r="E288" s="232" t="s">
        <v>31</v>
      </c>
      <c r="F288" s="233" t="s">
        <v>1373</v>
      </c>
      <c r="G288" s="231"/>
      <c r="H288" s="234">
        <v>27.5</v>
      </c>
      <c r="I288" s="235"/>
      <c r="J288" s="231"/>
      <c r="K288" s="231"/>
      <c r="L288" s="236"/>
      <c r="M288" s="237"/>
      <c r="N288" s="238"/>
      <c r="O288" s="238"/>
      <c r="P288" s="238"/>
      <c r="Q288" s="238"/>
      <c r="R288" s="238"/>
      <c r="S288" s="238"/>
      <c r="T288" s="239"/>
      <c r="U288" s="14"/>
      <c r="V288" s="14"/>
      <c r="W288" s="14"/>
      <c r="X288" s="14"/>
      <c r="Y288" s="14"/>
      <c r="Z288" s="14"/>
      <c r="AA288" s="14"/>
      <c r="AB288" s="14"/>
      <c r="AC288" s="14"/>
      <c r="AD288" s="14"/>
      <c r="AE288" s="14"/>
      <c r="AT288" s="240" t="s">
        <v>149</v>
      </c>
      <c r="AU288" s="240" t="s">
        <v>263</v>
      </c>
      <c r="AV288" s="14" t="s">
        <v>86</v>
      </c>
      <c r="AW288" s="14" t="s">
        <v>37</v>
      </c>
      <c r="AX288" s="14" t="s">
        <v>76</v>
      </c>
      <c r="AY288" s="240" t="s">
        <v>140</v>
      </c>
    </row>
    <row r="289" s="14" customFormat="1">
      <c r="A289" s="14"/>
      <c r="B289" s="230"/>
      <c r="C289" s="231"/>
      <c r="D289" s="221" t="s">
        <v>149</v>
      </c>
      <c r="E289" s="232" t="s">
        <v>31</v>
      </c>
      <c r="F289" s="233" t="s">
        <v>1374</v>
      </c>
      <c r="G289" s="231"/>
      <c r="H289" s="234">
        <v>25</v>
      </c>
      <c r="I289" s="235"/>
      <c r="J289" s="231"/>
      <c r="K289" s="231"/>
      <c r="L289" s="236"/>
      <c r="M289" s="237"/>
      <c r="N289" s="238"/>
      <c r="O289" s="238"/>
      <c r="P289" s="238"/>
      <c r="Q289" s="238"/>
      <c r="R289" s="238"/>
      <c r="S289" s="238"/>
      <c r="T289" s="239"/>
      <c r="U289" s="14"/>
      <c r="V289" s="14"/>
      <c r="W289" s="14"/>
      <c r="X289" s="14"/>
      <c r="Y289" s="14"/>
      <c r="Z289" s="14"/>
      <c r="AA289" s="14"/>
      <c r="AB289" s="14"/>
      <c r="AC289" s="14"/>
      <c r="AD289" s="14"/>
      <c r="AE289" s="14"/>
      <c r="AT289" s="240" t="s">
        <v>149</v>
      </c>
      <c r="AU289" s="240" t="s">
        <v>263</v>
      </c>
      <c r="AV289" s="14" t="s">
        <v>86</v>
      </c>
      <c r="AW289" s="14" t="s">
        <v>37</v>
      </c>
      <c r="AX289" s="14" t="s">
        <v>76</v>
      </c>
      <c r="AY289" s="240" t="s">
        <v>140</v>
      </c>
    </row>
    <row r="290" s="14" customFormat="1">
      <c r="A290" s="14"/>
      <c r="B290" s="230"/>
      <c r="C290" s="231"/>
      <c r="D290" s="221" t="s">
        <v>149</v>
      </c>
      <c r="E290" s="232" t="s">
        <v>31</v>
      </c>
      <c r="F290" s="233" t="s">
        <v>1375</v>
      </c>
      <c r="G290" s="231"/>
      <c r="H290" s="234">
        <v>22.5</v>
      </c>
      <c r="I290" s="235"/>
      <c r="J290" s="231"/>
      <c r="K290" s="231"/>
      <c r="L290" s="236"/>
      <c r="M290" s="237"/>
      <c r="N290" s="238"/>
      <c r="O290" s="238"/>
      <c r="P290" s="238"/>
      <c r="Q290" s="238"/>
      <c r="R290" s="238"/>
      <c r="S290" s="238"/>
      <c r="T290" s="239"/>
      <c r="U290" s="14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T290" s="240" t="s">
        <v>149</v>
      </c>
      <c r="AU290" s="240" t="s">
        <v>263</v>
      </c>
      <c r="AV290" s="14" t="s">
        <v>86</v>
      </c>
      <c r="AW290" s="14" t="s">
        <v>37</v>
      </c>
      <c r="AX290" s="14" t="s">
        <v>76</v>
      </c>
      <c r="AY290" s="240" t="s">
        <v>140</v>
      </c>
    </row>
    <row r="291" s="14" customFormat="1">
      <c r="A291" s="14"/>
      <c r="B291" s="230"/>
      <c r="C291" s="231"/>
      <c r="D291" s="221" t="s">
        <v>149</v>
      </c>
      <c r="E291" s="232" t="s">
        <v>31</v>
      </c>
      <c r="F291" s="233" t="s">
        <v>1376</v>
      </c>
      <c r="G291" s="231"/>
      <c r="H291" s="234">
        <v>104.125</v>
      </c>
      <c r="I291" s="235"/>
      <c r="J291" s="231"/>
      <c r="K291" s="231"/>
      <c r="L291" s="236"/>
      <c r="M291" s="237"/>
      <c r="N291" s="238"/>
      <c r="O291" s="238"/>
      <c r="P291" s="238"/>
      <c r="Q291" s="238"/>
      <c r="R291" s="238"/>
      <c r="S291" s="238"/>
      <c r="T291" s="239"/>
      <c r="U291" s="14"/>
      <c r="V291" s="14"/>
      <c r="W291" s="14"/>
      <c r="X291" s="14"/>
      <c r="Y291" s="14"/>
      <c r="Z291" s="14"/>
      <c r="AA291" s="14"/>
      <c r="AB291" s="14"/>
      <c r="AC291" s="14"/>
      <c r="AD291" s="14"/>
      <c r="AE291" s="14"/>
      <c r="AT291" s="240" t="s">
        <v>149</v>
      </c>
      <c r="AU291" s="240" t="s">
        <v>263</v>
      </c>
      <c r="AV291" s="14" t="s">
        <v>86</v>
      </c>
      <c r="AW291" s="14" t="s">
        <v>37</v>
      </c>
      <c r="AX291" s="14" t="s">
        <v>76</v>
      </c>
      <c r="AY291" s="240" t="s">
        <v>140</v>
      </c>
    </row>
    <row r="292" s="14" customFormat="1">
      <c r="A292" s="14"/>
      <c r="B292" s="230"/>
      <c r="C292" s="231"/>
      <c r="D292" s="221" t="s">
        <v>149</v>
      </c>
      <c r="E292" s="232" t="s">
        <v>31</v>
      </c>
      <c r="F292" s="233" t="s">
        <v>1377</v>
      </c>
      <c r="G292" s="231"/>
      <c r="H292" s="234">
        <v>20</v>
      </c>
      <c r="I292" s="235"/>
      <c r="J292" s="231"/>
      <c r="K292" s="231"/>
      <c r="L292" s="236"/>
      <c r="M292" s="237"/>
      <c r="N292" s="238"/>
      <c r="O292" s="238"/>
      <c r="P292" s="238"/>
      <c r="Q292" s="238"/>
      <c r="R292" s="238"/>
      <c r="S292" s="238"/>
      <c r="T292" s="239"/>
      <c r="U292" s="14"/>
      <c r="V292" s="14"/>
      <c r="W292" s="14"/>
      <c r="X292" s="14"/>
      <c r="Y292" s="14"/>
      <c r="Z292" s="14"/>
      <c r="AA292" s="14"/>
      <c r="AB292" s="14"/>
      <c r="AC292" s="14"/>
      <c r="AD292" s="14"/>
      <c r="AE292" s="14"/>
      <c r="AT292" s="240" t="s">
        <v>149</v>
      </c>
      <c r="AU292" s="240" t="s">
        <v>263</v>
      </c>
      <c r="AV292" s="14" t="s">
        <v>86</v>
      </c>
      <c r="AW292" s="14" t="s">
        <v>37</v>
      </c>
      <c r="AX292" s="14" t="s">
        <v>76</v>
      </c>
      <c r="AY292" s="240" t="s">
        <v>140</v>
      </c>
    </row>
    <row r="293" s="14" customFormat="1">
      <c r="A293" s="14"/>
      <c r="B293" s="230"/>
      <c r="C293" s="231"/>
      <c r="D293" s="221" t="s">
        <v>149</v>
      </c>
      <c r="E293" s="232" t="s">
        <v>31</v>
      </c>
      <c r="F293" s="233" t="s">
        <v>1378</v>
      </c>
      <c r="G293" s="231"/>
      <c r="H293" s="234">
        <v>27.5</v>
      </c>
      <c r="I293" s="235"/>
      <c r="J293" s="231"/>
      <c r="K293" s="231"/>
      <c r="L293" s="236"/>
      <c r="M293" s="237"/>
      <c r="N293" s="238"/>
      <c r="O293" s="238"/>
      <c r="P293" s="238"/>
      <c r="Q293" s="238"/>
      <c r="R293" s="238"/>
      <c r="S293" s="238"/>
      <c r="T293" s="239"/>
      <c r="U293" s="14"/>
      <c r="V293" s="14"/>
      <c r="W293" s="14"/>
      <c r="X293" s="14"/>
      <c r="Y293" s="14"/>
      <c r="Z293" s="14"/>
      <c r="AA293" s="14"/>
      <c r="AB293" s="14"/>
      <c r="AC293" s="14"/>
      <c r="AD293" s="14"/>
      <c r="AE293" s="14"/>
      <c r="AT293" s="240" t="s">
        <v>149</v>
      </c>
      <c r="AU293" s="240" t="s">
        <v>263</v>
      </c>
      <c r="AV293" s="14" t="s">
        <v>86</v>
      </c>
      <c r="AW293" s="14" t="s">
        <v>37</v>
      </c>
      <c r="AX293" s="14" t="s">
        <v>76</v>
      </c>
      <c r="AY293" s="240" t="s">
        <v>140</v>
      </c>
    </row>
    <row r="294" s="14" customFormat="1">
      <c r="A294" s="14"/>
      <c r="B294" s="230"/>
      <c r="C294" s="231"/>
      <c r="D294" s="221" t="s">
        <v>149</v>
      </c>
      <c r="E294" s="232" t="s">
        <v>31</v>
      </c>
      <c r="F294" s="233" t="s">
        <v>1379</v>
      </c>
      <c r="G294" s="231"/>
      <c r="H294" s="234">
        <v>30</v>
      </c>
      <c r="I294" s="235"/>
      <c r="J294" s="231"/>
      <c r="K294" s="231"/>
      <c r="L294" s="236"/>
      <c r="M294" s="237"/>
      <c r="N294" s="238"/>
      <c r="O294" s="238"/>
      <c r="P294" s="238"/>
      <c r="Q294" s="238"/>
      <c r="R294" s="238"/>
      <c r="S294" s="238"/>
      <c r="T294" s="239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T294" s="240" t="s">
        <v>149</v>
      </c>
      <c r="AU294" s="240" t="s">
        <v>263</v>
      </c>
      <c r="AV294" s="14" t="s">
        <v>86</v>
      </c>
      <c r="AW294" s="14" t="s">
        <v>37</v>
      </c>
      <c r="AX294" s="14" t="s">
        <v>76</v>
      </c>
      <c r="AY294" s="240" t="s">
        <v>140</v>
      </c>
    </row>
    <row r="295" s="14" customFormat="1">
      <c r="A295" s="14"/>
      <c r="B295" s="230"/>
      <c r="C295" s="231"/>
      <c r="D295" s="221" t="s">
        <v>149</v>
      </c>
      <c r="E295" s="232" t="s">
        <v>31</v>
      </c>
      <c r="F295" s="233" t="s">
        <v>1380</v>
      </c>
      <c r="G295" s="231"/>
      <c r="H295" s="234">
        <v>30</v>
      </c>
      <c r="I295" s="235"/>
      <c r="J295" s="231"/>
      <c r="K295" s="231"/>
      <c r="L295" s="236"/>
      <c r="M295" s="237"/>
      <c r="N295" s="238"/>
      <c r="O295" s="238"/>
      <c r="P295" s="238"/>
      <c r="Q295" s="238"/>
      <c r="R295" s="238"/>
      <c r="S295" s="238"/>
      <c r="T295" s="239"/>
      <c r="U295" s="14"/>
      <c r="V295" s="14"/>
      <c r="W295" s="14"/>
      <c r="X295" s="14"/>
      <c r="Y295" s="14"/>
      <c r="Z295" s="14"/>
      <c r="AA295" s="14"/>
      <c r="AB295" s="14"/>
      <c r="AC295" s="14"/>
      <c r="AD295" s="14"/>
      <c r="AE295" s="14"/>
      <c r="AT295" s="240" t="s">
        <v>149</v>
      </c>
      <c r="AU295" s="240" t="s">
        <v>263</v>
      </c>
      <c r="AV295" s="14" t="s">
        <v>86</v>
      </c>
      <c r="AW295" s="14" t="s">
        <v>37</v>
      </c>
      <c r="AX295" s="14" t="s">
        <v>76</v>
      </c>
      <c r="AY295" s="240" t="s">
        <v>140</v>
      </c>
    </row>
    <row r="296" s="14" customFormat="1">
      <c r="A296" s="14"/>
      <c r="B296" s="230"/>
      <c r="C296" s="231"/>
      <c r="D296" s="221" t="s">
        <v>149</v>
      </c>
      <c r="E296" s="232" t="s">
        <v>31</v>
      </c>
      <c r="F296" s="233" t="s">
        <v>1381</v>
      </c>
      <c r="G296" s="231"/>
      <c r="H296" s="234">
        <v>30</v>
      </c>
      <c r="I296" s="235"/>
      <c r="J296" s="231"/>
      <c r="K296" s="231"/>
      <c r="L296" s="236"/>
      <c r="M296" s="237"/>
      <c r="N296" s="238"/>
      <c r="O296" s="238"/>
      <c r="P296" s="238"/>
      <c r="Q296" s="238"/>
      <c r="R296" s="238"/>
      <c r="S296" s="238"/>
      <c r="T296" s="239"/>
      <c r="U296" s="14"/>
      <c r="V296" s="14"/>
      <c r="W296" s="14"/>
      <c r="X296" s="14"/>
      <c r="Y296" s="14"/>
      <c r="Z296" s="14"/>
      <c r="AA296" s="14"/>
      <c r="AB296" s="14"/>
      <c r="AC296" s="14"/>
      <c r="AD296" s="14"/>
      <c r="AE296" s="14"/>
      <c r="AT296" s="240" t="s">
        <v>149</v>
      </c>
      <c r="AU296" s="240" t="s">
        <v>263</v>
      </c>
      <c r="AV296" s="14" t="s">
        <v>86</v>
      </c>
      <c r="AW296" s="14" t="s">
        <v>37</v>
      </c>
      <c r="AX296" s="14" t="s">
        <v>76</v>
      </c>
      <c r="AY296" s="240" t="s">
        <v>140</v>
      </c>
    </row>
    <row r="297" s="14" customFormat="1">
      <c r="A297" s="14"/>
      <c r="B297" s="230"/>
      <c r="C297" s="231"/>
      <c r="D297" s="221" t="s">
        <v>149</v>
      </c>
      <c r="E297" s="232" t="s">
        <v>31</v>
      </c>
      <c r="F297" s="233" t="s">
        <v>1382</v>
      </c>
      <c r="G297" s="231"/>
      <c r="H297" s="234">
        <v>30</v>
      </c>
      <c r="I297" s="235"/>
      <c r="J297" s="231"/>
      <c r="K297" s="231"/>
      <c r="L297" s="236"/>
      <c r="M297" s="237"/>
      <c r="N297" s="238"/>
      <c r="O297" s="238"/>
      <c r="P297" s="238"/>
      <c r="Q297" s="238"/>
      <c r="R297" s="238"/>
      <c r="S297" s="238"/>
      <c r="T297" s="239"/>
      <c r="U297" s="14"/>
      <c r="V297" s="14"/>
      <c r="W297" s="14"/>
      <c r="X297" s="14"/>
      <c r="Y297" s="14"/>
      <c r="Z297" s="14"/>
      <c r="AA297" s="14"/>
      <c r="AB297" s="14"/>
      <c r="AC297" s="14"/>
      <c r="AD297" s="14"/>
      <c r="AE297" s="14"/>
      <c r="AT297" s="240" t="s">
        <v>149</v>
      </c>
      <c r="AU297" s="240" t="s">
        <v>263</v>
      </c>
      <c r="AV297" s="14" t="s">
        <v>86</v>
      </c>
      <c r="AW297" s="14" t="s">
        <v>37</v>
      </c>
      <c r="AX297" s="14" t="s">
        <v>76</v>
      </c>
      <c r="AY297" s="240" t="s">
        <v>140</v>
      </c>
    </row>
    <row r="298" s="14" customFormat="1">
      <c r="A298" s="14"/>
      <c r="B298" s="230"/>
      <c r="C298" s="231"/>
      <c r="D298" s="221" t="s">
        <v>149</v>
      </c>
      <c r="E298" s="232" t="s">
        <v>31</v>
      </c>
      <c r="F298" s="233" t="s">
        <v>1383</v>
      </c>
      <c r="G298" s="231"/>
      <c r="H298" s="234">
        <v>30</v>
      </c>
      <c r="I298" s="235"/>
      <c r="J298" s="231"/>
      <c r="K298" s="231"/>
      <c r="L298" s="236"/>
      <c r="M298" s="237"/>
      <c r="N298" s="238"/>
      <c r="O298" s="238"/>
      <c r="P298" s="238"/>
      <c r="Q298" s="238"/>
      <c r="R298" s="238"/>
      <c r="S298" s="238"/>
      <c r="T298" s="239"/>
      <c r="U298" s="14"/>
      <c r="V298" s="14"/>
      <c r="W298" s="14"/>
      <c r="X298" s="14"/>
      <c r="Y298" s="14"/>
      <c r="Z298" s="14"/>
      <c r="AA298" s="14"/>
      <c r="AB298" s="14"/>
      <c r="AC298" s="14"/>
      <c r="AD298" s="14"/>
      <c r="AE298" s="14"/>
      <c r="AT298" s="240" t="s">
        <v>149</v>
      </c>
      <c r="AU298" s="240" t="s">
        <v>263</v>
      </c>
      <c r="AV298" s="14" t="s">
        <v>86</v>
      </c>
      <c r="AW298" s="14" t="s">
        <v>37</v>
      </c>
      <c r="AX298" s="14" t="s">
        <v>76</v>
      </c>
      <c r="AY298" s="240" t="s">
        <v>140</v>
      </c>
    </row>
    <row r="299" s="14" customFormat="1">
      <c r="A299" s="14"/>
      <c r="B299" s="230"/>
      <c r="C299" s="231"/>
      <c r="D299" s="221" t="s">
        <v>149</v>
      </c>
      <c r="E299" s="232" t="s">
        <v>31</v>
      </c>
      <c r="F299" s="233" t="s">
        <v>1384</v>
      </c>
      <c r="G299" s="231"/>
      <c r="H299" s="234">
        <v>30</v>
      </c>
      <c r="I299" s="235"/>
      <c r="J299" s="231"/>
      <c r="K299" s="231"/>
      <c r="L299" s="236"/>
      <c r="M299" s="237"/>
      <c r="N299" s="238"/>
      <c r="O299" s="238"/>
      <c r="P299" s="238"/>
      <c r="Q299" s="238"/>
      <c r="R299" s="238"/>
      <c r="S299" s="238"/>
      <c r="T299" s="239"/>
      <c r="U299" s="14"/>
      <c r="V299" s="14"/>
      <c r="W299" s="14"/>
      <c r="X299" s="14"/>
      <c r="Y299" s="14"/>
      <c r="Z299" s="14"/>
      <c r="AA299" s="14"/>
      <c r="AB299" s="14"/>
      <c r="AC299" s="14"/>
      <c r="AD299" s="14"/>
      <c r="AE299" s="14"/>
      <c r="AT299" s="240" t="s">
        <v>149</v>
      </c>
      <c r="AU299" s="240" t="s">
        <v>263</v>
      </c>
      <c r="AV299" s="14" t="s">
        <v>86</v>
      </c>
      <c r="AW299" s="14" t="s">
        <v>37</v>
      </c>
      <c r="AX299" s="14" t="s">
        <v>76</v>
      </c>
      <c r="AY299" s="240" t="s">
        <v>140</v>
      </c>
    </row>
    <row r="300" s="14" customFormat="1">
      <c r="A300" s="14"/>
      <c r="B300" s="230"/>
      <c r="C300" s="231"/>
      <c r="D300" s="221" t="s">
        <v>149</v>
      </c>
      <c r="E300" s="232" t="s">
        <v>31</v>
      </c>
      <c r="F300" s="233" t="s">
        <v>1385</v>
      </c>
      <c r="G300" s="231"/>
      <c r="H300" s="234">
        <v>30</v>
      </c>
      <c r="I300" s="235"/>
      <c r="J300" s="231"/>
      <c r="K300" s="231"/>
      <c r="L300" s="236"/>
      <c r="M300" s="237"/>
      <c r="N300" s="238"/>
      <c r="O300" s="238"/>
      <c r="P300" s="238"/>
      <c r="Q300" s="238"/>
      <c r="R300" s="238"/>
      <c r="S300" s="238"/>
      <c r="T300" s="239"/>
      <c r="U300" s="14"/>
      <c r="V300" s="14"/>
      <c r="W300" s="14"/>
      <c r="X300" s="14"/>
      <c r="Y300" s="14"/>
      <c r="Z300" s="14"/>
      <c r="AA300" s="14"/>
      <c r="AB300" s="14"/>
      <c r="AC300" s="14"/>
      <c r="AD300" s="14"/>
      <c r="AE300" s="14"/>
      <c r="AT300" s="240" t="s">
        <v>149</v>
      </c>
      <c r="AU300" s="240" t="s">
        <v>263</v>
      </c>
      <c r="AV300" s="14" t="s">
        <v>86</v>
      </c>
      <c r="AW300" s="14" t="s">
        <v>37</v>
      </c>
      <c r="AX300" s="14" t="s">
        <v>76</v>
      </c>
      <c r="AY300" s="240" t="s">
        <v>140</v>
      </c>
    </row>
    <row r="301" s="14" customFormat="1">
      <c r="A301" s="14"/>
      <c r="B301" s="230"/>
      <c r="C301" s="231"/>
      <c r="D301" s="221" t="s">
        <v>149</v>
      </c>
      <c r="E301" s="232" t="s">
        <v>31</v>
      </c>
      <c r="F301" s="233" t="s">
        <v>1386</v>
      </c>
      <c r="G301" s="231"/>
      <c r="H301" s="234">
        <v>27.5</v>
      </c>
      <c r="I301" s="235"/>
      <c r="J301" s="231"/>
      <c r="K301" s="231"/>
      <c r="L301" s="236"/>
      <c r="M301" s="237"/>
      <c r="N301" s="238"/>
      <c r="O301" s="238"/>
      <c r="P301" s="238"/>
      <c r="Q301" s="238"/>
      <c r="R301" s="238"/>
      <c r="S301" s="238"/>
      <c r="T301" s="239"/>
      <c r="U301" s="14"/>
      <c r="V301" s="14"/>
      <c r="W301" s="14"/>
      <c r="X301" s="14"/>
      <c r="Y301" s="14"/>
      <c r="Z301" s="14"/>
      <c r="AA301" s="14"/>
      <c r="AB301" s="14"/>
      <c r="AC301" s="14"/>
      <c r="AD301" s="14"/>
      <c r="AE301" s="14"/>
      <c r="AT301" s="240" t="s">
        <v>149</v>
      </c>
      <c r="AU301" s="240" t="s">
        <v>263</v>
      </c>
      <c r="AV301" s="14" t="s">
        <v>86</v>
      </c>
      <c r="AW301" s="14" t="s">
        <v>37</v>
      </c>
      <c r="AX301" s="14" t="s">
        <v>76</v>
      </c>
      <c r="AY301" s="240" t="s">
        <v>140</v>
      </c>
    </row>
    <row r="302" s="14" customFormat="1">
      <c r="A302" s="14"/>
      <c r="B302" s="230"/>
      <c r="C302" s="231"/>
      <c r="D302" s="221" t="s">
        <v>149</v>
      </c>
      <c r="E302" s="232" t="s">
        <v>31</v>
      </c>
      <c r="F302" s="233" t="s">
        <v>1387</v>
      </c>
      <c r="G302" s="231"/>
      <c r="H302" s="234">
        <v>25</v>
      </c>
      <c r="I302" s="235"/>
      <c r="J302" s="231"/>
      <c r="K302" s="231"/>
      <c r="L302" s="236"/>
      <c r="M302" s="237"/>
      <c r="N302" s="238"/>
      <c r="O302" s="238"/>
      <c r="P302" s="238"/>
      <c r="Q302" s="238"/>
      <c r="R302" s="238"/>
      <c r="S302" s="238"/>
      <c r="T302" s="239"/>
      <c r="U302" s="14"/>
      <c r="V302" s="14"/>
      <c r="W302" s="14"/>
      <c r="X302" s="14"/>
      <c r="Y302" s="14"/>
      <c r="Z302" s="14"/>
      <c r="AA302" s="14"/>
      <c r="AB302" s="14"/>
      <c r="AC302" s="14"/>
      <c r="AD302" s="14"/>
      <c r="AE302" s="14"/>
      <c r="AT302" s="240" t="s">
        <v>149</v>
      </c>
      <c r="AU302" s="240" t="s">
        <v>263</v>
      </c>
      <c r="AV302" s="14" t="s">
        <v>86</v>
      </c>
      <c r="AW302" s="14" t="s">
        <v>37</v>
      </c>
      <c r="AX302" s="14" t="s">
        <v>76</v>
      </c>
      <c r="AY302" s="240" t="s">
        <v>140</v>
      </c>
    </row>
    <row r="303" s="14" customFormat="1">
      <c r="A303" s="14"/>
      <c r="B303" s="230"/>
      <c r="C303" s="231"/>
      <c r="D303" s="221" t="s">
        <v>149</v>
      </c>
      <c r="E303" s="232" t="s">
        <v>31</v>
      </c>
      <c r="F303" s="233" t="s">
        <v>1388</v>
      </c>
      <c r="G303" s="231"/>
      <c r="H303" s="234">
        <v>37.5</v>
      </c>
      <c r="I303" s="235"/>
      <c r="J303" s="231"/>
      <c r="K303" s="231"/>
      <c r="L303" s="236"/>
      <c r="M303" s="237"/>
      <c r="N303" s="238"/>
      <c r="O303" s="238"/>
      <c r="P303" s="238"/>
      <c r="Q303" s="238"/>
      <c r="R303" s="238"/>
      <c r="S303" s="238"/>
      <c r="T303" s="239"/>
      <c r="U303" s="14"/>
      <c r="V303" s="14"/>
      <c r="W303" s="14"/>
      <c r="X303" s="14"/>
      <c r="Y303" s="14"/>
      <c r="Z303" s="14"/>
      <c r="AA303" s="14"/>
      <c r="AB303" s="14"/>
      <c r="AC303" s="14"/>
      <c r="AD303" s="14"/>
      <c r="AE303" s="14"/>
      <c r="AT303" s="240" t="s">
        <v>149</v>
      </c>
      <c r="AU303" s="240" t="s">
        <v>263</v>
      </c>
      <c r="AV303" s="14" t="s">
        <v>86</v>
      </c>
      <c r="AW303" s="14" t="s">
        <v>37</v>
      </c>
      <c r="AX303" s="14" t="s">
        <v>76</v>
      </c>
      <c r="AY303" s="240" t="s">
        <v>140</v>
      </c>
    </row>
    <row r="304" s="14" customFormat="1">
      <c r="A304" s="14"/>
      <c r="B304" s="230"/>
      <c r="C304" s="231"/>
      <c r="D304" s="221" t="s">
        <v>149</v>
      </c>
      <c r="E304" s="232" t="s">
        <v>31</v>
      </c>
      <c r="F304" s="233" t="s">
        <v>1389</v>
      </c>
      <c r="G304" s="231"/>
      <c r="H304" s="234">
        <v>25</v>
      </c>
      <c r="I304" s="235"/>
      <c r="J304" s="231"/>
      <c r="K304" s="231"/>
      <c r="L304" s="236"/>
      <c r="M304" s="237"/>
      <c r="N304" s="238"/>
      <c r="O304" s="238"/>
      <c r="P304" s="238"/>
      <c r="Q304" s="238"/>
      <c r="R304" s="238"/>
      <c r="S304" s="238"/>
      <c r="T304" s="239"/>
      <c r="U304" s="14"/>
      <c r="V304" s="14"/>
      <c r="W304" s="14"/>
      <c r="X304" s="14"/>
      <c r="Y304" s="14"/>
      <c r="Z304" s="14"/>
      <c r="AA304" s="14"/>
      <c r="AB304" s="14"/>
      <c r="AC304" s="14"/>
      <c r="AD304" s="14"/>
      <c r="AE304" s="14"/>
      <c r="AT304" s="240" t="s">
        <v>149</v>
      </c>
      <c r="AU304" s="240" t="s">
        <v>263</v>
      </c>
      <c r="AV304" s="14" t="s">
        <v>86</v>
      </c>
      <c r="AW304" s="14" t="s">
        <v>37</v>
      </c>
      <c r="AX304" s="14" t="s">
        <v>76</v>
      </c>
      <c r="AY304" s="240" t="s">
        <v>140</v>
      </c>
    </row>
    <row r="305" s="14" customFormat="1">
      <c r="A305" s="14"/>
      <c r="B305" s="230"/>
      <c r="C305" s="231"/>
      <c r="D305" s="221" t="s">
        <v>149</v>
      </c>
      <c r="E305" s="232" t="s">
        <v>31</v>
      </c>
      <c r="F305" s="233" t="s">
        <v>1390</v>
      </c>
      <c r="G305" s="231"/>
      <c r="H305" s="234">
        <v>25</v>
      </c>
      <c r="I305" s="235"/>
      <c r="J305" s="231"/>
      <c r="K305" s="231"/>
      <c r="L305" s="236"/>
      <c r="M305" s="237"/>
      <c r="N305" s="238"/>
      <c r="O305" s="238"/>
      <c r="P305" s="238"/>
      <c r="Q305" s="238"/>
      <c r="R305" s="238"/>
      <c r="S305" s="238"/>
      <c r="T305" s="239"/>
      <c r="U305" s="14"/>
      <c r="V305" s="14"/>
      <c r="W305" s="14"/>
      <c r="X305" s="14"/>
      <c r="Y305" s="14"/>
      <c r="Z305" s="14"/>
      <c r="AA305" s="14"/>
      <c r="AB305" s="14"/>
      <c r="AC305" s="14"/>
      <c r="AD305" s="14"/>
      <c r="AE305" s="14"/>
      <c r="AT305" s="240" t="s">
        <v>149</v>
      </c>
      <c r="AU305" s="240" t="s">
        <v>263</v>
      </c>
      <c r="AV305" s="14" t="s">
        <v>86</v>
      </c>
      <c r="AW305" s="14" t="s">
        <v>37</v>
      </c>
      <c r="AX305" s="14" t="s">
        <v>76</v>
      </c>
      <c r="AY305" s="240" t="s">
        <v>140</v>
      </c>
    </row>
    <row r="306" s="14" customFormat="1">
      <c r="A306" s="14"/>
      <c r="B306" s="230"/>
      <c r="C306" s="231"/>
      <c r="D306" s="221" t="s">
        <v>149</v>
      </c>
      <c r="E306" s="232" t="s">
        <v>31</v>
      </c>
      <c r="F306" s="233" t="s">
        <v>1391</v>
      </c>
      <c r="G306" s="231"/>
      <c r="H306" s="234">
        <v>25</v>
      </c>
      <c r="I306" s="235"/>
      <c r="J306" s="231"/>
      <c r="K306" s="231"/>
      <c r="L306" s="236"/>
      <c r="M306" s="237"/>
      <c r="N306" s="238"/>
      <c r="O306" s="238"/>
      <c r="P306" s="238"/>
      <c r="Q306" s="238"/>
      <c r="R306" s="238"/>
      <c r="S306" s="238"/>
      <c r="T306" s="239"/>
      <c r="U306" s="14"/>
      <c r="V306" s="14"/>
      <c r="W306" s="14"/>
      <c r="X306" s="14"/>
      <c r="Y306" s="14"/>
      <c r="Z306" s="14"/>
      <c r="AA306" s="14"/>
      <c r="AB306" s="14"/>
      <c r="AC306" s="14"/>
      <c r="AD306" s="14"/>
      <c r="AE306" s="14"/>
      <c r="AT306" s="240" t="s">
        <v>149</v>
      </c>
      <c r="AU306" s="240" t="s">
        <v>263</v>
      </c>
      <c r="AV306" s="14" t="s">
        <v>86</v>
      </c>
      <c r="AW306" s="14" t="s">
        <v>37</v>
      </c>
      <c r="AX306" s="14" t="s">
        <v>76</v>
      </c>
      <c r="AY306" s="240" t="s">
        <v>140</v>
      </c>
    </row>
    <row r="307" s="14" customFormat="1">
      <c r="A307" s="14"/>
      <c r="B307" s="230"/>
      <c r="C307" s="231"/>
      <c r="D307" s="221" t="s">
        <v>149</v>
      </c>
      <c r="E307" s="232" t="s">
        <v>31</v>
      </c>
      <c r="F307" s="233" t="s">
        <v>1392</v>
      </c>
      <c r="G307" s="231"/>
      <c r="H307" s="234">
        <v>25</v>
      </c>
      <c r="I307" s="235"/>
      <c r="J307" s="231"/>
      <c r="K307" s="231"/>
      <c r="L307" s="236"/>
      <c r="M307" s="237"/>
      <c r="N307" s="238"/>
      <c r="O307" s="238"/>
      <c r="P307" s="238"/>
      <c r="Q307" s="238"/>
      <c r="R307" s="238"/>
      <c r="S307" s="238"/>
      <c r="T307" s="239"/>
      <c r="U307" s="14"/>
      <c r="V307" s="14"/>
      <c r="W307" s="14"/>
      <c r="X307" s="14"/>
      <c r="Y307" s="14"/>
      <c r="Z307" s="14"/>
      <c r="AA307" s="14"/>
      <c r="AB307" s="14"/>
      <c r="AC307" s="14"/>
      <c r="AD307" s="14"/>
      <c r="AE307" s="14"/>
      <c r="AT307" s="240" t="s">
        <v>149</v>
      </c>
      <c r="AU307" s="240" t="s">
        <v>263</v>
      </c>
      <c r="AV307" s="14" t="s">
        <v>86</v>
      </c>
      <c r="AW307" s="14" t="s">
        <v>37</v>
      </c>
      <c r="AX307" s="14" t="s">
        <v>76</v>
      </c>
      <c r="AY307" s="240" t="s">
        <v>140</v>
      </c>
    </row>
    <row r="308" s="14" customFormat="1">
      <c r="A308" s="14"/>
      <c r="B308" s="230"/>
      <c r="C308" s="231"/>
      <c r="D308" s="221" t="s">
        <v>149</v>
      </c>
      <c r="E308" s="232" t="s">
        <v>31</v>
      </c>
      <c r="F308" s="233" t="s">
        <v>1393</v>
      </c>
      <c r="G308" s="231"/>
      <c r="H308" s="234">
        <v>27.75</v>
      </c>
      <c r="I308" s="235"/>
      <c r="J308" s="231"/>
      <c r="K308" s="231"/>
      <c r="L308" s="236"/>
      <c r="M308" s="237"/>
      <c r="N308" s="238"/>
      <c r="O308" s="238"/>
      <c r="P308" s="238"/>
      <c r="Q308" s="238"/>
      <c r="R308" s="238"/>
      <c r="S308" s="238"/>
      <c r="T308" s="239"/>
      <c r="U308" s="14"/>
      <c r="V308" s="14"/>
      <c r="W308" s="14"/>
      <c r="X308" s="14"/>
      <c r="Y308" s="14"/>
      <c r="Z308" s="14"/>
      <c r="AA308" s="14"/>
      <c r="AB308" s="14"/>
      <c r="AC308" s="14"/>
      <c r="AD308" s="14"/>
      <c r="AE308" s="14"/>
      <c r="AT308" s="240" t="s">
        <v>149</v>
      </c>
      <c r="AU308" s="240" t="s">
        <v>263</v>
      </c>
      <c r="AV308" s="14" t="s">
        <v>86</v>
      </c>
      <c r="AW308" s="14" t="s">
        <v>37</v>
      </c>
      <c r="AX308" s="14" t="s">
        <v>76</v>
      </c>
      <c r="AY308" s="240" t="s">
        <v>140</v>
      </c>
    </row>
    <row r="309" s="14" customFormat="1">
      <c r="A309" s="14"/>
      <c r="B309" s="230"/>
      <c r="C309" s="231"/>
      <c r="D309" s="221" t="s">
        <v>149</v>
      </c>
      <c r="E309" s="232" t="s">
        <v>31</v>
      </c>
      <c r="F309" s="233" t="s">
        <v>1394</v>
      </c>
      <c r="G309" s="231"/>
      <c r="H309" s="234">
        <v>15.25</v>
      </c>
      <c r="I309" s="235"/>
      <c r="J309" s="231"/>
      <c r="K309" s="231"/>
      <c r="L309" s="236"/>
      <c r="M309" s="237"/>
      <c r="N309" s="238"/>
      <c r="O309" s="238"/>
      <c r="P309" s="238"/>
      <c r="Q309" s="238"/>
      <c r="R309" s="238"/>
      <c r="S309" s="238"/>
      <c r="T309" s="239"/>
      <c r="U309" s="14"/>
      <c r="V309" s="14"/>
      <c r="W309" s="14"/>
      <c r="X309" s="14"/>
      <c r="Y309" s="14"/>
      <c r="Z309" s="14"/>
      <c r="AA309" s="14"/>
      <c r="AB309" s="14"/>
      <c r="AC309" s="14"/>
      <c r="AD309" s="14"/>
      <c r="AE309" s="14"/>
      <c r="AT309" s="240" t="s">
        <v>149</v>
      </c>
      <c r="AU309" s="240" t="s">
        <v>263</v>
      </c>
      <c r="AV309" s="14" t="s">
        <v>86</v>
      </c>
      <c r="AW309" s="14" t="s">
        <v>37</v>
      </c>
      <c r="AX309" s="14" t="s">
        <v>76</v>
      </c>
      <c r="AY309" s="240" t="s">
        <v>140</v>
      </c>
    </row>
    <row r="310" s="15" customFormat="1">
      <c r="A310" s="15"/>
      <c r="B310" s="241"/>
      <c r="C310" s="242"/>
      <c r="D310" s="221" t="s">
        <v>149</v>
      </c>
      <c r="E310" s="243" t="s">
        <v>31</v>
      </c>
      <c r="F310" s="244" t="s">
        <v>204</v>
      </c>
      <c r="G310" s="242"/>
      <c r="H310" s="245">
        <v>1751.925</v>
      </c>
      <c r="I310" s="246"/>
      <c r="J310" s="242"/>
      <c r="K310" s="242"/>
      <c r="L310" s="247"/>
      <c r="M310" s="248"/>
      <c r="N310" s="249"/>
      <c r="O310" s="249"/>
      <c r="P310" s="249"/>
      <c r="Q310" s="249"/>
      <c r="R310" s="249"/>
      <c r="S310" s="249"/>
      <c r="T310" s="250"/>
      <c r="U310" s="15"/>
      <c r="V310" s="15"/>
      <c r="W310" s="15"/>
      <c r="X310" s="15"/>
      <c r="Y310" s="15"/>
      <c r="Z310" s="15"/>
      <c r="AA310" s="15"/>
      <c r="AB310" s="15"/>
      <c r="AC310" s="15"/>
      <c r="AD310" s="15"/>
      <c r="AE310" s="15"/>
      <c r="AT310" s="251" t="s">
        <v>149</v>
      </c>
      <c r="AU310" s="251" t="s">
        <v>263</v>
      </c>
      <c r="AV310" s="15" t="s">
        <v>147</v>
      </c>
      <c r="AW310" s="15" t="s">
        <v>37</v>
      </c>
      <c r="AX310" s="15" t="s">
        <v>84</v>
      </c>
      <c r="AY310" s="251" t="s">
        <v>140</v>
      </c>
    </row>
    <row r="311" s="2" customFormat="1">
      <c r="A311" s="40"/>
      <c r="B311" s="41"/>
      <c r="C311" s="206" t="s">
        <v>403</v>
      </c>
      <c r="D311" s="206" t="s">
        <v>142</v>
      </c>
      <c r="E311" s="207" t="s">
        <v>912</v>
      </c>
      <c r="F311" s="208" t="s">
        <v>913</v>
      </c>
      <c r="G311" s="209" t="s">
        <v>411</v>
      </c>
      <c r="H311" s="210">
        <v>1751.952</v>
      </c>
      <c r="I311" s="211"/>
      <c r="J311" s="212">
        <f>ROUND(I311*H311,2)</f>
        <v>0</v>
      </c>
      <c r="K311" s="208" t="s">
        <v>146</v>
      </c>
      <c r="L311" s="46"/>
      <c r="M311" s="213" t="s">
        <v>31</v>
      </c>
      <c r="N311" s="214" t="s">
        <v>47</v>
      </c>
      <c r="O311" s="86"/>
      <c r="P311" s="215">
        <f>O311*H311</f>
        <v>0</v>
      </c>
      <c r="Q311" s="215">
        <v>0</v>
      </c>
      <c r="R311" s="215">
        <f>Q311*H311</f>
        <v>0</v>
      </c>
      <c r="S311" s="215">
        <v>0</v>
      </c>
      <c r="T311" s="216">
        <f>S311*H311</f>
        <v>0</v>
      </c>
      <c r="U311" s="40"/>
      <c r="V311" s="40"/>
      <c r="W311" s="40"/>
      <c r="X311" s="40"/>
      <c r="Y311" s="40"/>
      <c r="Z311" s="40"/>
      <c r="AA311" s="40"/>
      <c r="AB311" s="40"/>
      <c r="AC311" s="40"/>
      <c r="AD311" s="40"/>
      <c r="AE311" s="40"/>
      <c r="AR311" s="217" t="s">
        <v>147</v>
      </c>
      <c r="AT311" s="217" t="s">
        <v>142</v>
      </c>
      <c r="AU311" s="217" t="s">
        <v>263</v>
      </c>
      <c r="AY311" s="19" t="s">
        <v>140</v>
      </c>
      <c r="BE311" s="218">
        <f>IF(N311="základní",J311,0)</f>
        <v>0</v>
      </c>
      <c r="BF311" s="218">
        <f>IF(N311="snížená",J311,0)</f>
        <v>0</v>
      </c>
      <c r="BG311" s="218">
        <f>IF(N311="zákl. přenesená",J311,0)</f>
        <v>0</v>
      </c>
      <c r="BH311" s="218">
        <f>IF(N311="sníž. přenesená",J311,0)</f>
        <v>0</v>
      </c>
      <c r="BI311" s="218">
        <f>IF(N311="nulová",J311,0)</f>
        <v>0</v>
      </c>
      <c r="BJ311" s="19" t="s">
        <v>84</v>
      </c>
      <c r="BK311" s="218">
        <f>ROUND(I311*H311,2)</f>
        <v>0</v>
      </c>
      <c r="BL311" s="19" t="s">
        <v>147</v>
      </c>
      <c r="BM311" s="217" t="s">
        <v>1395</v>
      </c>
    </row>
    <row r="312" s="2" customFormat="1" ht="16.5" customHeight="1">
      <c r="A312" s="40"/>
      <c r="B312" s="41"/>
      <c r="C312" s="263" t="s">
        <v>408</v>
      </c>
      <c r="D312" s="263" t="s">
        <v>331</v>
      </c>
      <c r="E312" s="264" t="s">
        <v>496</v>
      </c>
      <c r="F312" s="265" t="s">
        <v>497</v>
      </c>
      <c r="G312" s="266" t="s">
        <v>498</v>
      </c>
      <c r="H312" s="267">
        <v>26.279</v>
      </c>
      <c r="I312" s="268"/>
      <c r="J312" s="269">
        <f>ROUND(I312*H312,2)</f>
        <v>0</v>
      </c>
      <c r="K312" s="265" t="s">
        <v>146</v>
      </c>
      <c r="L312" s="270"/>
      <c r="M312" s="271" t="s">
        <v>31</v>
      </c>
      <c r="N312" s="272" t="s">
        <v>47</v>
      </c>
      <c r="O312" s="86"/>
      <c r="P312" s="215">
        <f>O312*H312</f>
        <v>0</v>
      </c>
      <c r="Q312" s="215">
        <v>0.001</v>
      </c>
      <c r="R312" s="215">
        <f>Q312*H312</f>
        <v>0.026279</v>
      </c>
      <c r="S312" s="215">
        <v>0</v>
      </c>
      <c r="T312" s="216">
        <f>S312*H312</f>
        <v>0</v>
      </c>
      <c r="U312" s="40"/>
      <c r="V312" s="40"/>
      <c r="W312" s="40"/>
      <c r="X312" s="40"/>
      <c r="Y312" s="40"/>
      <c r="Z312" s="40"/>
      <c r="AA312" s="40"/>
      <c r="AB312" s="40"/>
      <c r="AC312" s="40"/>
      <c r="AD312" s="40"/>
      <c r="AE312" s="40"/>
      <c r="AR312" s="217" t="s">
        <v>297</v>
      </c>
      <c r="AT312" s="217" t="s">
        <v>331</v>
      </c>
      <c r="AU312" s="217" t="s">
        <v>263</v>
      </c>
      <c r="AY312" s="19" t="s">
        <v>140</v>
      </c>
      <c r="BE312" s="218">
        <f>IF(N312="základní",J312,0)</f>
        <v>0</v>
      </c>
      <c r="BF312" s="218">
        <f>IF(N312="snížená",J312,0)</f>
        <v>0</v>
      </c>
      <c r="BG312" s="218">
        <f>IF(N312="zákl. přenesená",J312,0)</f>
        <v>0</v>
      </c>
      <c r="BH312" s="218">
        <f>IF(N312="sníž. přenesená",J312,0)</f>
        <v>0</v>
      </c>
      <c r="BI312" s="218">
        <f>IF(N312="nulová",J312,0)</f>
        <v>0</v>
      </c>
      <c r="BJ312" s="19" t="s">
        <v>84</v>
      </c>
      <c r="BK312" s="218">
        <f>ROUND(I312*H312,2)</f>
        <v>0</v>
      </c>
      <c r="BL312" s="19" t="s">
        <v>147</v>
      </c>
      <c r="BM312" s="217" t="s">
        <v>1396</v>
      </c>
    </row>
    <row r="313" s="14" customFormat="1">
      <c r="A313" s="14"/>
      <c r="B313" s="230"/>
      <c r="C313" s="231"/>
      <c r="D313" s="221" t="s">
        <v>149</v>
      </c>
      <c r="E313" s="232" t="s">
        <v>31</v>
      </c>
      <c r="F313" s="233" t="s">
        <v>1397</v>
      </c>
      <c r="G313" s="231"/>
      <c r="H313" s="234">
        <v>1751.925</v>
      </c>
      <c r="I313" s="235"/>
      <c r="J313" s="231"/>
      <c r="K313" s="231"/>
      <c r="L313" s="236"/>
      <c r="M313" s="237"/>
      <c r="N313" s="238"/>
      <c r="O313" s="238"/>
      <c r="P313" s="238"/>
      <c r="Q313" s="238"/>
      <c r="R313" s="238"/>
      <c r="S313" s="238"/>
      <c r="T313" s="239"/>
      <c r="U313" s="14"/>
      <c r="V313" s="14"/>
      <c r="W313" s="14"/>
      <c r="X313" s="14"/>
      <c r="Y313" s="14"/>
      <c r="Z313" s="14"/>
      <c r="AA313" s="14"/>
      <c r="AB313" s="14"/>
      <c r="AC313" s="14"/>
      <c r="AD313" s="14"/>
      <c r="AE313" s="14"/>
      <c r="AT313" s="240" t="s">
        <v>149</v>
      </c>
      <c r="AU313" s="240" t="s">
        <v>263</v>
      </c>
      <c r="AV313" s="14" t="s">
        <v>86</v>
      </c>
      <c r="AW313" s="14" t="s">
        <v>37</v>
      </c>
      <c r="AX313" s="14" t="s">
        <v>84</v>
      </c>
      <c r="AY313" s="240" t="s">
        <v>140</v>
      </c>
    </row>
    <row r="314" s="14" customFormat="1">
      <c r="A314" s="14"/>
      <c r="B314" s="230"/>
      <c r="C314" s="231"/>
      <c r="D314" s="221" t="s">
        <v>149</v>
      </c>
      <c r="E314" s="231"/>
      <c r="F314" s="233" t="s">
        <v>1398</v>
      </c>
      <c r="G314" s="231"/>
      <c r="H314" s="234">
        <v>26.279</v>
      </c>
      <c r="I314" s="235"/>
      <c r="J314" s="231"/>
      <c r="K314" s="231"/>
      <c r="L314" s="236"/>
      <c r="M314" s="237"/>
      <c r="N314" s="238"/>
      <c r="O314" s="238"/>
      <c r="P314" s="238"/>
      <c r="Q314" s="238"/>
      <c r="R314" s="238"/>
      <c r="S314" s="238"/>
      <c r="T314" s="239"/>
      <c r="U314" s="14"/>
      <c r="V314" s="14"/>
      <c r="W314" s="14"/>
      <c r="X314" s="14"/>
      <c r="Y314" s="14"/>
      <c r="Z314" s="14"/>
      <c r="AA314" s="14"/>
      <c r="AB314" s="14"/>
      <c r="AC314" s="14"/>
      <c r="AD314" s="14"/>
      <c r="AE314" s="14"/>
      <c r="AT314" s="240" t="s">
        <v>149</v>
      </c>
      <c r="AU314" s="240" t="s">
        <v>263</v>
      </c>
      <c r="AV314" s="14" t="s">
        <v>86</v>
      </c>
      <c r="AW314" s="14" t="s">
        <v>4</v>
      </c>
      <c r="AX314" s="14" t="s">
        <v>84</v>
      </c>
      <c r="AY314" s="240" t="s">
        <v>140</v>
      </c>
    </row>
    <row r="315" s="2" customFormat="1" ht="16.5" customHeight="1">
      <c r="A315" s="40"/>
      <c r="B315" s="41"/>
      <c r="C315" s="263" t="s">
        <v>414</v>
      </c>
      <c r="D315" s="263" t="s">
        <v>331</v>
      </c>
      <c r="E315" s="264" t="s">
        <v>503</v>
      </c>
      <c r="F315" s="265" t="s">
        <v>504</v>
      </c>
      <c r="G315" s="266" t="s">
        <v>145</v>
      </c>
      <c r="H315" s="267">
        <v>17.518999999999998</v>
      </c>
      <c r="I315" s="268"/>
      <c r="J315" s="269">
        <f>ROUND(I315*H315,2)</f>
        <v>0</v>
      </c>
      <c r="K315" s="265" t="s">
        <v>146</v>
      </c>
      <c r="L315" s="270"/>
      <c r="M315" s="271" t="s">
        <v>31</v>
      </c>
      <c r="N315" s="272" t="s">
        <v>47</v>
      </c>
      <c r="O315" s="86"/>
      <c r="P315" s="215">
        <f>O315*H315</f>
        <v>0</v>
      </c>
      <c r="Q315" s="215">
        <v>0.20999999999999999</v>
      </c>
      <c r="R315" s="215">
        <f>Q315*H315</f>
        <v>3.6789899999999993</v>
      </c>
      <c r="S315" s="215">
        <v>0</v>
      </c>
      <c r="T315" s="216">
        <f>S315*H315</f>
        <v>0</v>
      </c>
      <c r="U315" s="40"/>
      <c r="V315" s="40"/>
      <c r="W315" s="40"/>
      <c r="X315" s="40"/>
      <c r="Y315" s="40"/>
      <c r="Z315" s="40"/>
      <c r="AA315" s="40"/>
      <c r="AB315" s="40"/>
      <c r="AC315" s="40"/>
      <c r="AD315" s="40"/>
      <c r="AE315" s="40"/>
      <c r="AR315" s="217" t="s">
        <v>297</v>
      </c>
      <c r="AT315" s="217" t="s">
        <v>331</v>
      </c>
      <c r="AU315" s="217" t="s">
        <v>263</v>
      </c>
      <c r="AY315" s="19" t="s">
        <v>140</v>
      </c>
      <c r="BE315" s="218">
        <f>IF(N315="základní",J315,0)</f>
        <v>0</v>
      </c>
      <c r="BF315" s="218">
        <f>IF(N315="snížená",J315,0)</f>
        <v>0</v>
      </c>
      <c r="BG315" s="218">
        <f>IF(N315="zákl. přenesená",J315,0)</f>
        <v>0</v>
      </c>
      <c r="BH315" s="218">
        <f>IF(N315="sníž. přenesená",J315,0)</f>
        <v>0</v>
      </c>
      <c r="BI315" s="218">
        <f>IF(N315="nulová",J315,0)</f>
        <v>0</v>
      </c>
      <c r="BJ315" s="19" t="s">
        <v>84</v>
      </c>
      <c r="BK315" s="218">
        <f>ROUND(I315*H315,2)</f>
        <v>0</v>
      </c>
      <c r="BL315" s="19" t="s">
        <v>147</v>
      </c>
      <c r="BM315" s="217" t="s">
        <v>1399</v>
      </c>
    </row>
    <row r="316" s="14" customFormat="1">
      <c r="A316" s="14"/>
      <c r="B316" s="230"/>
      <c r="C316" s="231"/>
      <c r="D316" s="221" t="s">
        <v>149</v>
      </c>
      <c r="E316" s="232" t="s">
        <v>31</v>
      </c>
      <c r="F316" s="233" t="s">
        <v>1397</v>
      </c>
      <c r="G316" s="231"/>
      <c r="H316" s="234">
        <v>1751.925</v>
      </c>
      <c r="I316" s="235"/>
      <c r="J316" s="231"/>
      <c r="K316" s="231"/>
      <c r="L316" s="236"/>
      <c r="M316" s="237"/>
      <c r="N316" s="238"/>
      <c r="O316" s="238"/>
      <c r="P316" s="238"/>
      <c r="Q316" s="238"/>
      <c r="R316" s="238"/>
      <c r="S316" s="238"/>
      <c r="T316" s="239"/>
      <c r="U316" s="14"/>
      <c r="V316" s="14"/>
      <c r="W316" s="14"/>
      <c r="X316" s="14"/>
      <c r="Y316" s="14"/>
      <c r="Z316" s="14"/>
      <c r="AA316" s="14"/>
      <c r="AB316" s="14"/>
      <c r="AC316" s="14"/>
      <c r="AD316" s="14"/>
      <c r="AE316" s="14"/>
      <c r="AT316" s="240" t="s">
        <v>149</v>
      </c>
      <c r="AU316" s="240" t="s">
        <v>263</v>
      </c>
      <c r="AV316" s="14" t="s">
        <v>86</v>
      </c>
      <c r="AW316" s="14" t="s">
        <v>37</v>
      </c>
      <c r="AX316" s="14" t="s">
        <v>84</v>
      </c>
      <c r="AY316" s="240" t="s">
        <v>140</v>
      </c>
    </row>
    <row r="317" s="14" customFormat="1">
      <c r="A317" s="14"/>
      <c r="B317" s="230"/>
      <c r="C317" s="231"/>
      <c r="D317" s="221" t="s">
        <v>149</v>
      </c>
      <c r="E317" s="231"/>
      <c r="F317" s="233" t="s">
        <v>1400</v>
      </c>
      <c r="G317" s="231"/>
      <c r="H317" s="234">
        <v>17.518999999999998</v>
      </c>
      <c r="I317" s="235"/>
      <c r="J317" s="231"/>
      <c r="K317" s="231"/>
      <c r="L317" s="236"/>
      <c r="M317" s="237"/>
      <c r="N317" s="238"/>
      <c r="O317" s="238"/>
      <c r="P317" s="238"/>
      <c r="Q317" s="238"/>
      <c r="R317" s="238"/>
      <c r="S317" s="238"/>
      <c r="T317" s="239"/>
      <c r="U317" s="14"/>
      <c r="V317" s="14"/>
      <c r="W317" s="14"/>
      <c r="X317" s="14"/>
      <c r="Y317" s="14"/>
      <c r="Z317" s="14"/>
      <c r="AA317" s="14"/>
      <c r="AB317" s="14"/>
      <c r="AC317" s="14"/>
      <c r="AD317" s="14"/>
      <c r="AE317" s="14"/>
      <c r="AT317" s="240" t="s">
        <v>149</v>
      </c>
      <c r="AU317" s="240" t="s">
        <v>263</v>
      </c>
      <c r="AV317" s="14" t="s">
        <v>86</v>
      </c>
      <c r="AW317" s="14" t="s">
        <v>4</v>
      </c>
      <c r="AX317" s="14" t="s">
        <v>84</v>
      </c>
      <c r="AY317" s="240" t="s">
        <v>140</v>
      </c>
    </row>
    <row r="318" s="2" customFormat="1">
      <c r="A318" s="40"/>
      <c r="B318" s="41"/>
      <c r="C318" s="206" t="s">
        <v>7</v>
      </c>
      <c r="D318" s="206" t="s">
        <v>142</v>
      </c>
      <c r="E318" s="207" t="s">
        <v>508</v>
      </c>
      <c r="F318" s="208" t="s">
        <v>509</v>
      </c>
      <c r="G318" s="209" t="s">
        <v>411</v>
      </c>
      <c r="H318" s="210">
        <v>1751.925</v>
      </c>
      <c r="I318" s="211"/>
      <c r="J318" s="212">
        <f>ROUND(I318*H318,2)</f>
        <v>0</v>
      </c>
      <c r="K318" s="208" t="s">
        <v>146</v>
      </c>
      <c r="L318" s="46"/>
      <c r="M318" s="213" t="s">
        <v>31</v>
      </c>
      <c r="N318" s="214" t="s">
        <v>47</v>
      </c>
      <c r="O318" s="86"/>
      <c r="P318" s="215">
        <f>O318*H318</f>
        <v>0</v>
      </c>
      <c r="Q318" s="215">
        <v>0</v>
      </c>
      <c r="R318" s="215">
        <f>Q318*H318</f>
        <v>0</v>
      </c>
      <c r="S318" s="215">
        <v>0</v>
      </c>
      <c r="T318" s="216">
        <f>S318*H318</f>
        <v>0</v>
      </c>
      <c r="U318" s="40"/>
      <c r="V318" s="40"/>
      <c r="W318" s="40"/>
      <c r="X318" s="40"/>
      <c r="Y318" s="40"/>
      <c r="Z318" s="40"/>
      <c r="AA318" s="40"/>
      <c r="AB318" s="40"/>
      <c r="AC318" s="40"/>
      <c r="AD318" s="40"/>
      <c r="AE318" s="40"/>
      <c r="AR318" s="217" t="s">
        <v>147</v>
      </c>
      <c r="AT318" s="217" t="s">
        <v>142</v>
      </c>
      <c r="AU318" s="217" t="s">
        <v>263</v>
      </c>
      <c r="AY318" s="19" t="s">
        <v>140</v>
      </c>
      <c r="BE318" s="218">
        <f>IF(N318="základní",J318,0)</f>
        <v>0</v>
      </c>
      <c r="BF318" s="218">
        <f>IF(N318="snížená",J318,0)</f>
        <v>0</v>
      </c>
      <c r="BG318" s="218">
        <f>IF(N318="zákl. přenesená",J318,0)</f>
        <v>0</v>
      </c>
      <c r="BH318" s="218">
        <f>IF(N318="sníž. přenesená",J318,0)</f>
        <v>0</v>
      </c>
      <c r="BI318" s="218">
        <f>IF(N318="nulová",J318,0)</f>
        <v>0</v>
      </c>
      <c r="BJ318" s="19" t="s">
        <v>84</v>
      </c>
      <c r="BK318" s="218">
        <f>ROUND(I318*H318,2)</f>
        <v>0</v>
      </c>
      <c r="BL318" s="19" t="s">
        <v>147</v>
      </c>
      <c r="BM318" s="217" t="s">
        <v>1401</v>
      </c>
    </row>
    <row r="319" s="2" customFormat="1" ht="16.5" customHeight="1">
      <c r="A319" s="40"/>
      <c r="B319" s="41"/>
      <c r="C319" s="206" t="s">
        <v>430</v>
      </c>
      <c r="D319" s="206" t="s">
        <v>142</v>
      </c>
      <c r="E319" s="207" t="s">
        <v>512</v>
      </c>
      <c r="F319" s="208" t="s">
        <v>513</v>
      </c>
      <c r="G319" s="209" t="s">
        <v>334</v>
      </c>
      <c r="H319" s="210">
        <v>0.14000000000000001</v>
      </c>
      <c r="I319" s="211"/>
      <c r="J319" s="212">
        <f>ROUND(I319*H319,2)</f>
        <v>0</v>
      </c>
      <c r="K319" s="208" t="s">
        <v>146</v>
      </c>
      <c r="L319" s="46"/>
      <c r="M319" s="213" t="s">
        <v>31</v>
      </c>
      <c r="N319" s="214" t="s">
        <v>47</v>
      </c>
      <c r="O319" s="86"/>
      <c r="P319" s="215">
        <f>O319*H319</f>
        <v>0</v>
      </c>
      <c r="Q319" s="215">
        <v>0</v>
      </c>
      <c r="R319" s="215">
        <f>Q319*H319</f>
        <v>0</v>
      </c>
      <c r="S319" s="215">
        <v>0</v>
      </c>
      <c r="T319" s="216">
        <f>S319*H319</f>
        <v>0</v>
      </c>
      <c r="U319" s="40"/>
      <c r="V319" s="40"/>
      <c r="W319" s="40"/>
      <c r="X319" s="40"/>
      <c r="Y319" s="40"/>
      <c r="Z319" s="40"/>
      <c r="AA319" s="40"/>
      <c r="AB319" s="40"/>
      <c r="AC319" s="40"/>
      <c r="AD319" s="40"/>
      <c r="AE319" s="40"/>
      <c r="AR319" s="217" t="s">
        <v>147</v>
      </c>
      <c r="AT319" s="217" t="s">
        <v>142</v>
      </c>
      <c r="AU319" s="217" t="s">
        <v>263</v>
      </c>
      <c r="AY319" s="19" t="s">
        <v>140</v>
      </c>
      <c r="BE319" s="218">
        <f>IF(N319="základní",J319,0)</f>
        <v>0</v>
      </c>
      <c r="BF319" s="218">
        <f>IF(N319="snížená",J319,0)</f>
        <v>0</v>
      </c>
      <c r="BG319" s="218">
        <f>IF(N319="zákl. přenesená",J319,0)</f>
        <v>0</v>
      </c>
      <c r="BH319" s="218">
        <f>IF(N319="sníž. přenesená",J319,0)</f>
        <v>0</v>
      </c>
      <c r="BI319" s="218">
        <f>IF(N319="nulová",J319,0)</f>
        <v>0</v>
      </c>
      <c r="BJ319" s="19" t="s">
        <v>84</v>
      </c>
      <c r="BK319" s="218">
        <f>ROUND(I319*H319,2)</f>
        <v>0</v>
      </c>
      <c r="BL319" s="19" t="s">
        <v>147</v>
      </c>
      <c r="BM319" s="217" t="s">
        <v>1402</v>
      </c>
    </row>
    <row r="320" s="14" customFormat="1">
      <c r="A320" s="14"/>
      <c r="B320" s="230"/>
      <c r="C320" s="231"/>
      <c r="D320" s="221" t="s">
        <v>149</v>
      </c>
      <c r="E320" s="232" t="s">
        <v>31</v>
      </c>
      <c r="F320" s="233" t="s">
        <v>1397</v>
      </c>
      <c r="G320" s="231"/>
      <c r="H320" s="234">
        <v>1751.925</v>
      </c>
      <c r="I320" s="235"/>
      <c r="J320" s="231"/>
      <c r="K320" s="231"/>
      <c r="L320" s="236"/>
      <c r="M320" s="237"/>
      <c r="N320" s="238"/>
      <c r="O320" s="238"/>
      <c r="P320" s="238"/>
      <c r="Q320" s="238"/>
      <c r="R320" s="238"/>
      <c r="S320" s="238"/>
      <c r="T320" s="239"/>
      <c r="U320" s="14"/>
      <c r="V320" s="14"/>
      <c r="W320" s="14"/>
      <c r="X320" s="14"/>
      <c r="Y320" s="14"/>
      <c r="Z320" s="14"/>
      <c r="AA320" s="14"/>
      <c r="AB320" s="14"/>
      <c r="AC320" s="14"/>
      <c r="AD320" s="14"/>
      <c r="AE320" s="14"/>
      <c r="AT320" s="240" t="s">
        <v>149</v>
      </c>
      <c r="AU320" s="240" t="s">
        <v>263</v>
      </c>
      <c r="AV320" s="14" t="s">
        <v>86</v>
      </c>
      <c r="AW320" s="14" t="s">
        <v>37</v>
      </c>
      <c r="AX320" s="14" t="s">
        <v>84</v>
      </c>
      <c r="AY320" s="240" t="s">
        <v>140</v>
      </c>
    </row>
    <row r="321" s="14" customFormat="1">
      <c r="A321" s="14"/>
      <c r="B321" s="230"/>
      <c r="C321" s="231"/>
      <c r="D321" s="221" t="s">
        <v>149</v>
      </c>
      <c r="E321" s="231"/>
      <c r="F321" s="233" t="s">
        <v>1403</v>
      </c>
      <c r="G321" s="231"/>
      <c r="H321" s="234">
        <v>0.14000000000000001</v>
      </c>
      <c r="I321" s="235"/>
      <c r="J321" s="231"/>
      <c r="K321" s="231"/>
      <c r="L321" s="236"/>
      <c r="M321" s="237"/>
      <c r="N321" s="238"/>
      <c r="O321" s="238"/>
      <c r="P321" s="238"/>
      <c r="Q321" s="238"/>
      <c r="R321" s="238"/>
      <c r="S321" s="238"/>
      <c r="T321" s="239"/>
      <c r="U321" s="14"/>
      <c r="V321" s="14"/>
      <c r="W321" s="14"/>
      <c r="X321" s="14"/>
      <c r="Y321" s="14"/>
      <c r="Z321" s="14"/>
      <c r="AA321" s="14"/>
      <c r="AB321" s="14"/>
      <c r="AC321" s="14"/>
      <c r="AD321" s="14"/>
      <c r="AE321" s="14"/>
      <c r="AT321" s="240" t="s">
        <v>149</v>
      </c>
      <c r="AU321" s="240" t="s">
        <v>263</v>
      </c>
      <c r="AV321" s="14" t="s">
        <v>86</v>
      </c>
      <c r="AW321" s="14" t="s">
        <v>4</v>
      </c>
      <c r="AX321" s="14" t="s">
        <v>84</v>
      </c>
      <c r="AY321" s="240" t="s">
        <v>140</v>
      </c>
    </row>
    <row r="322" s="2" customFormat="1" ht="16.5" customHeight="1">
      <c r="A322" s="40"/>
      <c r="B322" s="41"/>
      <c r="C322" s="206" t="s">
        <v>434</v>
      </c>
      <c r="D322" s="206" t="s">
        <v>142</v>
      </c>
      <c r="E322" s="207" t="s">
        <v>518</v>
      </c>
      <c r="F322" s="208" t="s">
        <v>519</v>
      </c>
      <c r="G322" s="209" t="s">
        <v>145</v>
      </c>
      <c r="H322" s="210">
        <v>17.518999999999998</v>
      </c>
      <c r="I322" s="211"/>
      <c r="J322" s="212">
        <f>ROUND(I322*H322,2)</f>
        <v>0</v>
      </c>
      <c r="K322" s="208" t="s">
        <v>146</v>
      </c>
      <c r="L322" s="46"/>
      <c r="M322" s="213" t="s">
        <v>31</v>
      </c>
      <c r="N322" s="214" t="s">
        <v>47</v>
      </c>
      <c r="O322" s="86"/>
      <c r="P322" s="215">
        <f>O322*H322</f>
        <v>0</v>
      </c>
      <c r="Q322" s="215">
        <v>0</v>
      </c>
      <c r="R322" s="215">
        <f>Q322*H322</f>
        <v>0</v>
      </c>
      <c r="S322" s="215">
        <v>0</v>
      </c>
      <c r="T322" s="216">
        <f>S322*H322</f>
        <v>0</v>
      </c>
      <c r="U322" s="40"/>
      <c r="V322" s="40"/>
      <c r="W322" s="40"/>
      <c r="X322" s="40"/>
      <c r="Y322" s="40"/>
      <c r="Z322" s="40"/>
      <c r="AA322" s="40"/>
      <c r="AB322" s="40"/>
      <c r="AC322" s="40"/>
      <c r="AD322" s="40"/>
      <c r="AE322" s="40"/>
      <c r="AR322" s="217" t="s">
        <v>147</v>
      </c>
      <c r="AT322" s="217" t="s">
        <v>142</v>
      </c>
      <c r="AU322" s="217" t="s">
        <v>263</v>
      </c>
      <c r="AY322" s="19" t="s">
        <v>140</v>
      </c>
      <c r="BE322" s="218">
        <f>IF(N322="základní",J322,0)</f>
        <v>0</v>
      </c>
      <c r="BF322" s="218">
        <f>IF(N322="snížená",J322,0)</f>
        <v>0</v>
      </c>
      <c r="BG322" s="218">
        <f>IF(N322="zákl. přenesená",J322,0)</f>
        <v>0</v>
      </c>
      <c r="BH322" s="218">
        <f>IF(N322="sníž. přenesená",J322,0)</f>
        <v>0</v>
      </c>
      <c r="BI322" s="218">
        <f>IF(N322="nulová",J322,0)</f>
        <v>0</v>
      </c>
      <c r="BJ322" s="19" t="s">
        <v>84</v>
      </c>
      <c r="BK322" s="218">
        <f>ROUND(I322*H322,2)</f>
        <v>0</v>
      </c>
      <c r="BL322" s="19" t="s">
        <v>147</v>
      </c>
      <c r="BM322" s="217" t="s">
        <v>1404</v>
      </c>
    </row>
    <row r="323" s="14" customFormat="1">
      <c r="A323" s="14"/>
      <c r="B323" s="230"/>
      <c r="C323" s="231"/>
      <c r="D323" s="221" t="s">
        <v>149</v>
      </c>
      <c r="E323" s="232" t="s">
        <v>31</v>
      </c>
      <c r="F323" s="233" t="s">
        <v>1405</v>
      </c>
      <c r="G323" s="231"/>
      <c r="H323" s="234">
        <v>17.518999999999998</v>
      </c>
      <c r="I323" s="235"/>
      <c r="J323" s="231"/>
      <c r="K323" s="231"/>
      <c r="L323" s="236"/>
      <c r="M323" s="237"/>
      <c r="N323" s="238"/>
      <c r="O323" s="238"/>
      <c r="P323" s="238"/>
      <c r="Q323" s="238"/>
      <c r="R323" s="238"/>
      <c r="S323" s="238"/>
      <c r="T323" s="239"/>
      <c r="U323" s="14"/>
      <c r="V323" s="14"/>
      <c r="W323" s="14"/>
      <c r="X323" s="14"/>
      <c r="Y323" s="14"/>
      <c r="Z323" s="14"/>
      <c r="AA323" s="14"/>
      <c r="AB323" s="14"/>
      <c r="AC323" s="14"/>
      <c r="AD323" s="14"/>
      <c r="AE323" s="14"/>
      <c r="AT323" s="240" t="s">
        <v>149</v>
      </c>
      <c r="AU323" s="240" t="s">
        <v>263</v>
      </c>
      <c r="AV323" s="14" t="s">
        <v>86</v>
      </c>
      <c r="AW323" s="14" t="s">
        <v>37</v>
      </c>
      <c r="AX323" s="14" t="s">
        <v>84</v>
      </c>
      <c r="AY323" s="240" t="s">
        <v>140</v>
      </c>
    </row>
    <row r="324" s="2" customFormat="1" ht="16.5" customHeight="1">
      <c r="A324" s="40"/>
      <c r="B324" s="41"/>
      <c r="C324" s="206" t="s">
        <v>491</v>
      </c>
      <c r="D324" s="206" t="s">
        <v>142</v>
      </c>
      <c r="E324" s="207" t="s">
        <v>523</v>
      </c>
      <c r="F324" s="208" t="s">
        <v>524</v>
      </c>
      <c r="G324" s="209" t="s">
        <v>145</v>
      </c>
      <c r="H324" s="210">
        <v>17.518999999999998</v>
      </c>
      <c r="I324" s="211"/>
      <c r="J324" s="212">
        <f>ROUND(I324*H324,2)</f>
        <v>0</v>
      </c>
      <c r="K324" s="208" t="s">
        <v>525</v>
      </c>
      <c r="L324" s="46"/>
      <c r="M324" s="213" t="s">
        <v>31</v>
      </c>
      <c r="N324" s="214" t="s">
        <v>47</v>
      </c>
      <c r="O324" s="86"/>
      <c r="P324" s="215">
        <f>O324*H324</f>
        <v>0</v>
      </c>
      <c r="Q324" s="215">
        <v>0</v>
      </c>
      <c r="R324" s="215">
        <f>Q324*H324</f>
        <v>0</v>
      </c>
      <c r="S324" s="215">
        <v>0</v>
      </c>
      <c r="T324" s="216">
        <f>S324*H324</f>
        <v>0</v>
      </c>
      <c r="U324" s="40"/>
      <c r="V324" s="40"/>
      <c r="W324" s="40"/>
      <c r="X324" s="40"/>
      <c r="Y324" s="40"/>
      <c r="Z324" s="40"/>
      <c r="AA324" s="40"/>
      <c r="AB324" s="40"/>
      <c r="AC324" s="40"/>
      <c r="AD324" s="40"/>
      <c r="AE324" s="40"/>
      <c r="AR324" s="217" t="s">
        <v>147</v>
      </c>
      <c r="AT324" s="217" t="s">
        <v>142</v>
      </c>
      <c r="AU324" s="217" t="s">
        <v>263</v>
      </c>
      <c r="AY324" s="19" t="s">
        <v>140</v>
      </c>
      <c r="BE324" s="218">
        <f>IF(N324="základní",J324,0)</f>
        <v>0</v>
      </c>
      <c r="BF324" s="218">
        <f>IF(N324="snížená",J324,0)</f>
        <v>0</v>
      </c>
      <c r="BG324" s="218">
        <f>IF(N324="zákl. přenesená",J324,0)</f>
        <v>0</v>
      </c>
      <c r="BH324" s="218">
        <f>IF(N324="sníž. přenesená",J324,0)</f>
        <v>0</v>
      </c>
      <c r="BI324" s="218">
        <f>IF(N324="nulová",J324,0)</f>
        <v>0</v>
      </c>
      <c r="BJ324" s="19" t="s">
        <v>84</v>
      </c>
      <c r="BK324" s="218">
        <f>ROUND(I324*H324,2)</f>
        <v>0</v>
      </c>
      <c r="BL324" s="19" t="s">
        <v>147</v>
      </c>
      <c r="BM324" s="217" t="s">
        <v>1406</v>
      </c>
    </row>
    <row r="325" s="14" customFormat="1">
      <c r="A325" s="14"/>
      <c r="B325" s="230"/>
      <c r="C325" s="231"/>
      <c r="D325" s="221" t="s">
        <v>149</v>
      </c>
      <c r="E325" s="232" t="s">
        <v>31</v>
      </c>
      <c r="F325" s="233" t="s">
        <v>1407</v>
      </c>
      <c r="G325" s="231"/>
      <c r="H325" s="234">
        <v>17.518999999999998</v>
      </c>
      <c r="I325" s="235"/>
      <c r="J325" s="231"/>
      <c r="K325" s="231"/>
      <c r="L325" s="236"/>
      <c r="M325" s="237"/>
      <c r="N325" s="238"/>
      <c r="O325" s="238"/>
      <c r="P325" s="238"/>
      <c r="Q325" s="238"/>
      <c r="R325" s="238"/>
      <c r="S325" s="238"/>
      <c r="T325" s="239"/>
      <c r="U325" s="14"/>
      <c r="V325" s="14"/>
      <c r="W325" s="14"/>
      <c r="X325" s="14"/>
      <c r="Y325" s="14"/>
      <c r="Z325" s="14"/>
      <c r="AA325" s="14"/>
      <c r="AB325" s="14"/>
      <c r="AC325" s="14"/>
      <c r="AD325" s="14"/>
      <c r="AE325" s="14"/>
      <c r="AT325" s="240" t="s">
        <v>149</v>
      </c>
      <c r="AU325" s="240" t="s">
        <v>263</v>
      </c>
      <c r="AV325" s="14" t="s">
        <v>86</v>
      </c>
      <c r="AW325" s="14" t="s">
        <v>37</v>
      </c>
      <c r="AX325" s="14" t="s">
        <v>84</v>
      </c>
      <c r="AY325" s="240" t="s">
        <v>140</v>
      </c>
    </row>
    <row r="326" s="12" customFormat="1" ht="22.8" customHeight="1">
      <c r="A326" s="12"/>
      <c r="B326" s="190"/>
      <c r="C326" s="191"/>
      <c r="D326" s="192" t="s">
        <v>75</v>
      </c>
      <c r="E326" s="204" t="s">
        <v>86</v>
      </c>
      <c r="F326" s="204" t="s">
        <v>528</v>
      </c>
      <c r="G326" s="191"/>
      <c r="H326" s="191"/>
      <c r="I326" s="194"/>
      <c r="J326" s="205">
        <f>BK326</f>
        <v>0</v>
      </c>
      <c r="K326" s="191"/>
      <c r="L326" s="196"/>
      <c r="M326" s="197"/>
      <c r="N326" s="198"/>
      <c r="O326" s="198"/>
      <c r="P326" s="199">
        <f>SUM(P327:P328)</f>
        <v>0</v>
      </c>
      <c r="Q326" s="198"/>
      <c r="R326" s="199">
        <f>SUM(R327:R328)</f>
        <v>0.49865113999999994</v>
      </c>
      <c r="S326" s="198"/>
      <c r="T326" s="200">
        <f>SUM(T327:T328)</f>
        <v>0</v>
      </c>
      <c r="U326" s="12"/>
      <c r="V326" s="12"/>
      <c r="W326" s="12"/>
      <c r="X326" s="12"/>
      <c r="Y326" s="12"/>
      <c r="Z326" s="12"/>
      <c r="AA326" s="12"/>
      <c r="AB326" s="12"/>
      <c r="AC326" s="12"/>
      <c r="AD326" s="12"/>
      <c r="AE326" s="12"/>
      <c r="AR326" s="201" t="s">
        <v>84</v>
      </c>
      <c r="AT326" s="202" t="s">
        <v>75</v>
      </c>
      <c r="AU326" s="202" t="s">
        <v>84</v>
      </c>
      <c r="AY326" s="201" t="s">
        <v>140</v>
      </c>
      <c r="BK326" s="203">
        <f>SUM(BK327:BK328)</f>
        <v>0</v>
      </c>
    </row>
    <row r="327" s="2" customFormat="1" ht="21.75" customHeight="1">
      <c r="A327" s="40"/>
      <c r="B327" s="41"/>
      <c r="C327" s="206" t="s">
        <v>495</v>
      </c>
      <c r="D327" s="206" t="s">
        <v>142</v>
      </c>
      <c r="E327" s="207" t="s">
        <v>530</v>
      </c>
      <c r="F327" s="208" t="s">
        <v>531</v>
      </c>
      <c r="G327" s="209" t="s">
        <v>145</v>
      </c>
      <c r="H327" s="210">
        <v>0.221</v>
      </c>
      <c r="I327" s="211"/>
      <c r="J327" s="212">
        <f>ROUND(I327*H327,2)</f>
        <v>0</v>
      </c>
      <c r="K327" s="208" t="s">
        <v>146</v>
      </c>
      <c r="L327" s="46"/>
      <c r="M327" s="213" t="s">
        <v>31</v>
      </c>
      <c r="N327" s="214" t="s">
        <v>47</v>
      </c>
      <c r="O327" s="86"/>
      <c r="P327" s="215">
        <f>O327*H327</f>
        <v>0</v>
      </c>
      <c r="Q327" s="215">
        <v>2.2563399999999998</v>
      </c>
      <c r="R327" s="215">
        <f>Q327*H327</f>
        <v>0.49865113999999994</v>
      </c>
      <c r="S327" s="215">
        <v>0</v>
      </c>
      <c r="T327" s="216">
        <f>S327*H327</f>
        <v>0</v>
      </c>
      <c r="U327" s="40"/>
      <c r="V327" s="40"/>
      <c r="W327" s="40"/>
      <c r="X327" s="40"/>
      <c r="Y327" s="40"/>
      <c r="Z327" s="40"/>
      <c r="AA327" s="40"/>
      <c r="AB327" s="40"/>
      <c r="AC327" s="40"/>
      <c r="AD327" s="40"/>
      <c r="AE327" s="40"/>
      <c r="AR327" s="217" t="s">
        <v>147</v>
      </c>
      <c r="AT327" s="217" t="s">
        <v>142</v>
      </c>
      <c r="AU327" s="217" t="s">
        <v>86</v>
      </c>
      <c r="AY327" s="19" t="s">
        <v>140</v>
      </c>
      <c r="BE327" s="218">
        <f>IF(N327="základní",J327,0)</f>
        <v>0</v>
      </c>
      <c r="BF327" s="218">
        <f>IF(N327="snížená",J327,0)</f>
        <v>0</v>
      </c>
      <c r="BG327" s="218">
        <f>IF(N327="zákl. přenesená",J327,0)</f>
        <v>0</v>
      </c>
      <c r="BH327" s="218">
        <f>IF(N327="sníž. přenesená",J327,0)</f>
        <v>0</v>
      </c>
      <c r="BI327" s="218">
        <f>IF(N327="nulová",J327,0)</f>
        <v>0</v>
      </c>
      <c r="BJ327" s="19" t="s">
        <v>84</v>
      </c>
      <c r="BK327" s="218">
        <f>ROUND(I327*H327,2)</f>
        <v>0</v>
      </c>
      <c r="BL327" s="19" t="s">
        <v>147</v>
      </c>
      <c r="BM327" s="217" t="s">
        <v>1408</v>
      </c>
    </row>
    <row r="328" s="14" customFormat="1">
      <c r="A328" s="14"/>
      <c r="B328" s="230"/>
      <c r="C328" s="231"/>
      <c r="D328" s="221" t="s">
        <v>149</v>
      </c>
      <c r="E328" s="232" t="s">
        <v>31</v>
      </c>
      <c r="F328" s="233" t="s">
        <v>533</v>
      </c>
      <c r="G328" s="231"/>
      <c r="H328" s="234">
        <v>0.221</v>
      </c>
      <c r="I328" s="235"/>
      <c r="J328" s="231"/>
      <c r="K328" s="231"/>
      <c r="L328" s="236"/>
      <c r="M328" s="237"/>
      <c r="N328" s="238"/>
      <c r="O328" s="238"/>
      <c r="P328" s="238"/>
      <c r="Q328" s="238"/>
      <c r="R328" s="238"/>
      <c r="S328" s="238"/>
      <c r="T328" s="239"/>
      <c r="U328" s="14"/>
      <c r="V328" s="14"/>
      <c r="W328" s="14"/>
      <c r="X328" s="14"/>
      <c r="Y328" s="14"/>
      <c r="Z328" s="14"/>
      <c r="AA328" s="14"/>
      <c r="AB328" s="14"/>
      <c r="AC328" s="14"/>
      <c r="AD328" s="14"/>
      <c r="AE328" s="14"/>
      <c r="AT328" s="240" t="s">
        <v>149</v>
      </c>
      <c r="AU328" s="240" t="s">
        <v>86</v>
      </c>
      <c r="AV328" s="14" t="s">
        <v>86</v>
      </c>
      <c r="AW328" s="14" t="s">
        <v>37</v>
      </c>
      <c r="AX328" s="14" t="s">
        <v>84</v>
      </c>
      <c r="AY328" s="240" t="s">
        <v>140</v>
      </c>
    </row>
    <row r="329" s="12" customFormat="1" ht="22.8" customHeight="1">
      <c r="A329" s="12"/>
      <c r="B329" s="190"/>
      <c r="C329" s="191"/>
      <c r="D329" s="192" t="s">
        <v>75</v>
      </c>
      <c r="E329" s="204" t="s">
        <v>147</v>
      </c>
      <c r="F329" s="204" t="s">
        <v>927</v>
      </c>
      <c r="G329" s="191"/>
      <c r="H329" s="191"/>
      <c r="I329" s="194"/>
      <c r="J329" s="205">
        <f>BK329</f>
        <v>0</v>
      </c>
      <c r="K329" s="191"/>
      <c r="L329" s="196"/>
      <c r="M329" s="197"/>
      <c r="N329" s="198"/>
      <c r="O329" s="198"/>
      <c r="P329" s="199">
        <f>SUM(P330:P332)</f>
        <v>0</v>
      </c>
      <c r="Q329" s="198"/>
      <c r="R329" s="199">
        <f>SUM(R330:R332)</f>
        <v>0</v>
      </c>
      <c r="S329" s="198"/>
      <c r="T329" s="200">
        <f>SUM(T330:T332)</f>
        <v>0</v>
      </c>
      <c r="U329" s="12"/>
      <c r="V329" s="12"/>
      <c r="W329" s="12"/>
      <c r="X329" s="12"/>
      <c r="Y329" s="12"/>
      <c r="Z329" s="12"/>
      <c r="AA329" s="12"/>
      <c r="AB329" s="12"/>
      <c r="AC329" s="12"/>
      <c r="AD329" s="12"/>
      <c r="AE329" s="12"/>
      <c r="AR329" s="201" t="s">
        <v>84</v>
      </c>
      <c r="AT329" s="202" t="s">
        <v>75</v>
      </c>
      <c r="AU329" s="202" t="s">
        <v>84</v>
      </c>
      <c r="AY329" s="201" t="s">
        <v>140</v>
      </c>
      <c r="BK329" s="203">
        <f>SUM(BK330:BK332)</f>
        <v>0</v>
      </c>
    </row>
    <row r="330" s="2" customFormat="1" ht="21.75" customHeight="1">
      <c r="A330" s="40"/>
      <c r="B330" s="41"/>
      <c r="C330" s="206" t="s">
        <v>502</v>
      </c>
      <c r="D330" s="206" t="s">
        <v>142</v>
      </c>
      <c r="E330" s="207" t="s">
        <v>928</v>
      </c>
      <c r="F330" s="208" t="s">
        <v>929</v>
      </c>
      <c r="G330" s="209" t="s">
        <v>145</v>
      </c>
      <c r="H330" s="210">
        <v>0.47999999999999998</v>
      </c>
      <c r="I330" s="211"/>
      <c r="J330" s="212">
        <f>ROUND(I330*H330,2)</f>
        <v>0</v>
      </c>
      <c r="K330" s="208" t="s">
        <v>646</v>
      </c>
      <c r="L330" s="46"/>
      <c r="M330" s="213" t="s">
        <v>31</v>
      </c>
      <c r="N330" s="214" t="s">
        <v>47</v>
      </c>
      <c r="O330" s="86"/>
      <c r="P330" s="215">
        <f>O330*H330</f>
        <v>0</v>
      </c>
      <c r="Q330" s="215">
        <v>0</v>
      </c>
      <c r="R330" s="215">
        <f>Q330*H330</f>
        <v>0</v>
      </c>
      <c r="S330" s="215">
        <v>0</v>
      </c>
      <c r="T330" s="216">
        <f>S330*H330</f>
        <v>0</v>
      </c>
      <c r="U330" s="40"/>
      <c r="V330" s="40"/>
      <c r="W330" s="40"/>
      <c r="X330" s="40"/>
      <c r="Y330" s="40"/>
      <c r="Z330" s="40"/>
      <c r="AA330" s="40"/>
      <c r="AB330" s="40"/>
      <c r="AC330" s="40"/>
      <c r="AD330" s="40"/>
      <c r="AE330" s="40"/>
      <c r="AR330" s="217" t="s">
        <v>147</v>
      </c>
      <c r="AT330" s="217" t="s">
        <v>142</v>
      </c>
      <c r="AU330" s="217" t="s">
        <v>86</v>
      </c>
      <c r="AY330" s="19" t="s">
        <v>140</v>
      </c>
      <c r="BE330" s="218">
        <f>IF(N330="základní",J330,0)</f>
        <v>0</v>
      </c>
      <c r="BF330" s="218">
        <f>IF(N330="snížená",J330,0)</f>
        <v>0</v>
      </c>
      <c r="BG330" s="218">
        <f>IF(N330="zákl. přenesená",J330,0)</f>
        <v>0</v>
      </c>
      <c r="BH330" s="218">
        <f>IF(N330="sníž. přenesená",J330,0)</f>
        <v>0</v>
      </c>
      <c r="BI330" s="218">
        <f>IF(N330="nulová",J330,0)</f>
        <v>0</v>
      </c>
      <c r="BJ330" s="19" t="s">
        <v>84</v>
      </c>
      <c r="BK330" s="218">
        <f>ROUND(I330*H330,2)</f>
        <v>0</v>
      </c>
      <c r="BL330" s="19" t="s">
        <v>147</v>
      </c>
      <c r="BM330" s="217" t="s">
        <v>1409</v>
      </c>
    </row>
    <row r="331" s="13" customFormat="1">
      <c r="A331" s="13"/>
      <c r="B331" s="219"/>
      <c r="C331" s="220"/>
      <c r="D331" s="221" t="s">
        <v>149</v>
      </c>
      <c r="E331" s="222" t="s">
        <v>31</v>
      </c>
      <c r="F331" s="223" t="s">
        <v>772</v>
      </c>
      <c r="G331" s="220"/>
      <c r="H331" s="222" t="s">
        <v>31</v>
      </c>
      <c r="I331" s="224"/>
      <c r="J331" s="220"/>
      <c r="K331" s="220"/>
      <c r="L331" s="225"/>
      <c r="M331" s="226"/>
      <c r="N331" s="227"/>
      <c r="O331" s="227"/>
      <c r="P331" s="227"/>
      <c r="Q331" s="227"/>
      <c r="R331" s="227"/>
      <c r="S331" s="227"/>
      <c r="T331" s="228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T331" s="229" t="s">
        <v>149</v>
      </c>
      <c r="AU331" s="229" t="s">
        <v>86</v>
      </c>
      <c r="AV331" s="13" t="s">
        <v>84</v>
      </c>
      <c r="AW331" s="13" t="s">
        <v>37</v>
      </c>
      <c r="AX331" s="13" t="s">
        <v>76</v>
      </c>
      <c r="AY331" s="229" t="s">
        <v>140</v>
      </c>
    </row>
    <row r="332" s="14" customFormat="1">
      <c r="A332" s="14"/>
      <c r="B332" s="230"/>
      <c r="C332" s="231"/>
      <c r="D332" s="221" t="s">
        <v>149</v>
      </c>
      <c r="E332" s="232" t="s">
        <v>31</v>
      </c>
      <c r="F332" s="233" t="s">
        <v>1410</v>
      </c>
      <c r="G332" s="231"/>
      <c r="H332" s="234">
        <v>0.47999999999999998</v>
      </c>
      <c r="I332" s="235"/>
      <c r="J332" s="231"/>
      <c r="K332" s="231"/>
      <c r="L332" s="236"/>
      <c r="M332" s="237"/>
      <c r="N332" s="238"/>
      <c r="O332" s="238"/>
      <c r="P332" s="238"/>
      <c r="Q332" s="238"/>
      <c r="R332" s="238"/>
      <c r="S332" s="238"/>
      <c r="T332" s="239"/>
      <c r="U332" s="14"/>
      <c r="V332" s="14"/>
      <c r="W332" s="14"/>
      <c r="X332" s="14"/>
      <c r="Y332" s="14"/>
      <c r="Z332" s="14"/>
      <c r="AA332" s="14"/>
      <c r="AB332" s="14"/>
      <c r="AC332" s="14"/>
      <c r="AD332" s="14"/>
      <c r="AE332" s="14"/>
      <c r="AT332" s="240" t="s">
        <v>149</v>
      </c>
      <c r="AU332" s="240" t="s">
        <v>86</v>
      </c>
      <c r="AV332" s="14" t="s">
        <v>86</v>
      </c>
      <c r="AW332" s="14" t="s">
        <v>37</v>
      </c>
      <c r="AX332" s="14" t="s">
        <v>84</v>
      </c>
      <c r="AY332" s="240" t="s">
        <v>140</v>
      </c>
    </row>
    <row r="333" s="12" customFormat="1" ht="22.8" customHeight="1">
      <c r="A333" s="12"/>
      <c r="B333" s="190"/>
      <c r="C333" s="191"/>
      <c r="D333" s="192" t="s">
        <v>75</v>
      </c>
      <c r="E333" s="204" t="s">
        <v>278</v>
      </c>
      <c r="F333" s="204" t="s">
        <v>534</v>
      </c>
      <c r="G333" s="191"/>
      <c r="H333" s="191"/>
      <c r="I333" s="194"/>
      <c r="J333" s="205">
        <f>BK333</f>
        <v>0</v>
      </c>
      <c r="K333" s="191"/>
      <c r="L333" s="196"/>
      <c r="M333" s="197"/>
      <c r="N333" s="198"/>
      <c r="O333" s="198"/>
      <c r="P333" s="199">
        <f>SUM(P334:P355)</f>
        <v>0</v>
      </c>
      <c r="Q333" s="198"/>
      <c r="R333" s="199">
        <f>SUM(R334:R355)</f>
        <v>681.64700000000005</v>
      </c>
      <c r="S333" s="198"/>
      <c r="T333" s="200">
        <f>SUM(T334:T355)</f>
        <v>0</v>
      </c>
      <c r="U333" s="12"/>
      <c r="V333" s="12"/>
      <c r="W333" s="12"/>
      <c r="X333" s="12"/>
      <c r="Y333" s="12"/>
      <c r="Z333" s="12"/>
      <c r="AA333" s="12"/>
      <c r="AB333" s="12"/>
      <c r="AC333" s="12"/>
      <c r="AD333" s="12"/>
      <c r="AE333" s="12"/>
      <c r="AR333" s="201" t="s">
        <v>84</v>
      </c>
      <c r="AT333" s="202" t="s">
        <v>75</v>
      </c>
      <c r="AU333" s="202" t="s">
        <v>84</v>
      </c>
      <c r="AY333" s="201" t="s">
        <v>140</v>
      </c>
      <c r="BK333" s="203">
        <f>SUM(BK334:BK355)</f>
        <v>0</v>
      </c>
    </row>
    <row r="334" s="2" customFormat="1">
      <c r="A334" s="40"/>
      <c r="B334" s="41"/>
      <c r="C334" s="206" t="s">
        <v>507</v>
      </c>
      <c r="D334" s="206" t="s">
        <v>142</v>
      </c>
      <c r="E334" s="207" t="s">
        <v>1411</v>
      </c>
      <c r="F334" s="208" t="s">
        <v>1412</v>
      </c>
      <c r="G334" s="209" t="s">
        <v>411</v>
      </c>
      <c r="H334" s="210">
        <v>6261.5600000000004</v>
      </c>
      <c r="I334" s="211"/>
      <c r="J334" s="212">
        <f>ROUND(I334*H334,2)</f>
        <v>0</v>
      </c>
      <c r="K334" s="208" t="s">
        <v>146</v>
      </c>
      <c r="L334" s="46"/>
      <c r="M334" s="213" t="s">
        <v>31</v>
      </c>
      <c r="N334" s="214" t="s">
        <v>47</v>
      </c>
      <c r="O334" s="86"/>
      <c r="P334" s="215">
        <f>O334*H334</f>
        <v>0</v>
      </c>
      <c r="Q334" s="215">
        <v>0</v>
      </c>
      <c r="R334" s="215">
        <f>Q334*H334</f>
        <v>0</v>
      </c>
      <c r="S334" s="215">
        <v>0</v>
      </c>
      <c r="T334" s="216">
        <f>S334*H334</f>
        <v>0</v>
      </c>
      <c r="U334" s="40"/>
      <c r="V334" s="40"/>
      <c r="W334" s="40"/>
      <c r="X334" s="40"/>
      <c r="Y334" s="40"/>
      <c r="Z334" s="40"/>
      <c r="AA334" s="40"/>
      <c r="AB334" s="40"/>
      <c r="AC334" s="40"/>
      <c r="AD334" s="40"/>
      <c r="AE334" s="40"/>
      <c r="AR334" s="217" t="s">
        <v>147</v>
      </c>
      <c r="AT334" s="217" t="s">
        <v>142</v>
      </c>
      <c r="AU334" s="217" t="s">
        <v>86</v>
      </c>
      <c r="AY334" s="19" t="s">
        <v>140</v>
      </c>
      <c r="BE334" s="218">
        <f>IF(N334="základní",J334,0)</f>
        <v>0</v>
      </c>
      <c r="BF334" s="218">
        <f>IF(N334="snížená",J334,0)</f>
        <v>0</v>
      </c>
      <c r="BG334" s="218">
        <f>IF(N334="zákl. přenesená",J334,0)</f>
        <v>0</v>
      </c>
      <c r="BH334" s="218">
        <f>IF(N334="sníž. přenesená",J334,0)</f>
        <v>0</v>
      </c>
      <c r="BI334" s="218">
        <f>IF(N334="nulová",J334,0)</f>
        <v>0</v>
      </c>
      <c r="BJ334" s="19" t="s">
        <v>84</v>
      </c>
      <c r="BK334" s="218">
        <f>ROUND(I334*H334,2)</f>
        <v>0</v>
      </c>
      <c r="BL334" s="19" t="s">
        <v>147</v>
      </c>
      <c r="BM334" s="217" t="s">
        <v>1413</v>
      </c>
    </row>
    <row r="335" s="14" customFormat="1">
      <c r="A335" s="14"/>
      <c r="B335" s="230"/>
      <c r="C335" s="231"/>
      <c r="D335" s="221" t="s">
        <v>149</v>
      </c>
      <c r="E335" s="232" t="s">
        <v>31</v>
      </c>
      <c r="F335" s="233" t="s">
        <v>1414</v>
      </c>
      <c r="G335" s="231"/>
      <c r="H335" s="234">
        <v>6261.5600000000004</v>
      </c>
      <c r="I335" s="235"/>
      <c r="J335" s="231"/>
      <c r="K335" s="231"/>
      <c r="L335" s="236"/>
      <c r="M335" s="237"/>
      <c r="N335" s="238"/>
      <c r="O335" s="238"/>
      <c r="P335" s="238"/>
      <c r="Q335" s="238"/>
      <c r="R335" s="238"/>
      <c r="S335" s="238"/>
      <c r="T335" s="239"/>
      <c r="U335" s="14"/>
      <c r="V335" s="14"/>
      <c r="W335" s="14"/>
      <c r="X335" s="14"/>
      <c r="Y335" s="14"/>
      <c r="Z335" s="14"/>
      <c r="AA335" s="14"/>
      <c r="AB335" s="14"/>
      <c r="AC335" s="14"/>
      <c r="AD335" s="14"/>
      <c r="AE335" s="14"/>
      <c r="AT335" s="240" t="s">
        <v>149</v>
      </c>
      <c r="AU335" s="240" t="s">
        <v>86</v>
      </c>
      <c r="AV335" s="14" t="s">
        <v>86</v>
      </c>
      <c r="AW335" s="14" t="s">
        <v>37</v>
      </c>
      <c r="AX335" s="14" t="s">
        <v>84</v>
      </c>
      <c r="AY335" s="240" t="s">
        <v>140</v>
      </c>
    </row>
    <row r="336" s="2" customFormat="1" ht="16.5" customHeight="1">
      <c r="A336" s="40"/>
      <c r="B336" s="41"/>
      <c r="C336" s="263" t="s">
        <v>511</v>
      </c>
      <c r="D336" s="263" t="s">
        <v>331</v>
      </c>
      <c r="E336" s="264" t="s">
        <v>1415</v>
      </c>
      <c r="F336" s="265" t="s">
        <v>1416</v>
      </c>
      <c r="G336" s="266" t="s">
        <v>334</v>
      </c>
      <c r="H336" s="267">
        <v>150.28700000000001</v>
      </c>
      <c r="I336" s="268"/>
      <c r="J336" s="269">
        <f>ROUND(I336*H336,2)</f>
        <v>0</v>
      </c>
      <c r="K336" s="265" t="s">
        <v>146</v>
      </c>
      <c r="L336" s="270"/>
      <c r="M336" s="271" t="s">
        <v>31</v>
      </c>
      <c r="N336" s="272" t="s">
        <v>47</v>
      </c>
      <c r="O336" s="86"/>
      <c r="P336" s="215">
        <f>O336*H336</f>
        <v>0</v>
      </c>
      <c r="Q336" s="215">
        <v>1</v>
      </c>
      <c r="R336" s="215">
        <f>Q336*H336</f>
        <v>150.28700000000001</v>
      </c>
      <c r="S336" s="215">
        <v>0</v>
      </c>
      <c r="T336" s="216">
        <f>S336*H336</f>
        <v>0</v>
      </c>
      <c r="U336" s="40"/>
      <c r="V336" s="40"/>
      <c r="W336" s="40"/>
      <c r="X336" s="40"/>
      <c r="Y336" s="40"/>
      <c r="Z336" s="40"/>
      <c r="AA336" s="40"/>
      <c r="AB336" s="40"/>
      <c r="AC336" s="40"/>
      <c r="AD336" s="40"/>
      <c r="AE336" s="40"/>
      <c r="AR336" s="217" t="s">
        <v>297</v>
      </c>
      <c r="AT336" s="217" t="s">
        <v>331</v>
      </c>
      <c r="AU336" s="217" t="s">
        <v>86</v>
      </c>
      <c r="AY336" s="19" t="s">
        <v>140</v>
      </c>
      <c r="BE336" s="218">
        <f>IF(N336="základní",J336,0)</f>
        <v>0</v>
      </c>
      <c r="BF336" s="218">
        <f>IF(N336="snížená",J336,0)</f>
        <v>0</v>
      </c>
      <c r="BG336" s="218">
        <f>IF(N336="zákl. přenesená",J336,0)</f>
        <v>0</v>
      </c>
      <c r="BH336" s="218">
        <f>IF(N336="sníž. přenesená",J336,0)</f>
        <v>0</v>
      </c>
      <c r="BI336" s="218">
        <f>IF(N336="nulová",J336,0)</f>
        <v>0</v>
      </c>
      <c r="BJ336" s="19" t="s">
        <v>84</v>
      </c>
      <c r="BK336" s="218">
        <f>ROUND(I336*H336,2)</f>
        <v>0</v>
      </c>
      <c r="BL336" s="19" t="s">
        <v>147</v>
      </c>
      <c r="BM336" s="217" t="s">
        <v>1417</v>
      </c>
    </row>
    <row r="337" s="14" customFormat="1">
      <c r="A337" s="14"/>
      <c r="B337" s="230"/>
      <c r="C337" s="231"/>
      <c r="D337" s="221" t="s">
        <v>149</v>
      </c>
      <c r="E337" s="232" t="s">
        <v>31</v>
      </c>
      <c r="F337" s="233" t="s">
        <v>1418</v>
      </c>
      <c r="G337" s="231"/>
      <c r="H337" s="234">
        <v>150.28700000000001</v>
      </c>
      <c r="I337" s="235"/>
      <c r="J337" s="231"/>
      <c r="K337" s="231"/>
      <c r="L337" s="236"/>
      <c r="M337" s="237"/>
      <c r="N337" s="238"/>
      <c r="O337" s="238"/>
      <c r="P337" s="238"/>
      <c r="Q337" s="238"/>
      <c r="R337" s="238"/>
      <c r="S337" s="238"/>
      <c r="T337" s="239"/>
      <c r="U337" s="14"/>
      <c r="V337" s="14"/>
      <c r="W337" s="14"/>
      <c r="X337" s="14"/>
      <c r="Y337" s="14"/>
      <c r="Z337" s="14"/>
      <c r="AA337" s="14"/>
      <c r="AB337" s="14"/>
      <c r="AC337" s="14"/>
      <c r="AD337" s="14"/>
      <c r="AE337" s="14"/>
      <c r="AT337" s="240" t="s">
        <v>149</v>
      </c>
      <c r="AU337" s="240" t="s">
        <v>86</v>
      </c>
      <c r="AV337" s="14" t="s">
        <v>86</v>
      </c>
      <c r="AW337" s="14" t="s">
        <v>37</v>
      </c>
      <c r="AX337" s="14" t="s">
        <v>84</v>
      </c>
      <c r="AY337" s="240" t="s">
        <v>140</v>
      </c>
    </row>
    <row r="338" s="2" customFormat="1" ht="16.5" customHeight="1">
      <c r="A338" s="40"/>
      <c r="B338" s="41"/>
      <c r="C338" s="206" t="s">
        <v>517</v>
      </c>
      <c r="D338" s="206" t="s">
        <v>142</v>
      </c>
      <c r="E338" s="207" t="s">
        <v>536</v>
      </c>
      <c r="F338" s="208" t="s">
        <v>537</v>
      </c>
      <c r="G338" s="209" t="s">
        <v>411</v>
      </c>
      <c r="H338" s="210">
        <v>14383.16</v>
      </c>
      <c r="I338" s="211"/>
      <c r="J338" s="212">
        <f>ROUND(I338*H338,2)</f>
        <v>0</v>
      </c>
      <c r="K338" s="208" t="s">
        <v>146</v>
      </c>
      <c r="L338" s="46"/>
      <c r="M338" s="213" t="s">
        <v>31</v>
      </c>
      <c r="N338" s="214" t="s">
        <v>47</v>
      </c>
      <c r="O338" s="86"/>
      <c r="P338" s="215">
        <f>O338*H338</f>
        <v>0</v>
      </c>
      <c r="Q338" s="215">
        <v>0</v>
      </c>
      <c r="R338" s="215">
        <f>Q338*H338</f>
        <v>0</v>
      </c>
      <c r="S338" s="215">
        <v>0</v>
      </c>
      <c r="T338" s="216">
        <f>S338*H338</f>
        <v>0</v>
      </c>
      <c r="U338" s="40"/>
      <c r="V338" s="40"/>
      <c r="W338" s="40"/>
      <c r="X338" s="40"/>
      <c r="Y338" s="40"/>
      <c r="Z338" s="40"/>
      <c r="AA338" s="40"/>
      <c r="AB338" s="40"/>
      <c r="AC338" s="40"/>
      <c r="AD338" s="40"/>
      <c r="AE338" s="40"/>
      <c r="AR338" s="217" t="s">
        <v>147</v>
      </c>
      <c r="AT338" s="217" t="s">
        <v>142</v>
      </c>
      <c r="AU338" s="217" t="s">
        <v>86</v>
      </c>
      <c r="AY338" s="19" t="s">
        <v>140</v>
      </c>
      <c r="BE338" s="218">
        <f>IF(N338="základní",J338,0)</f>
        <v>0</v>
      </c>
      <c r="BF338" s="218">
        <f>IF(N338="snížená",J338,0)</f>
        <v>0</v>
      </c>
      <c r="BG338" s="218">
        <f>IF(N338="zákl. přenesená",J338,0)</f>
        <v>0</v>
      </c>
      <c r="BH338" s="218">
        <f>IF(N338="sníž. přenesená",J338,0)</f>
        <v>0</v>
      </c>
      <c r="BI338" s="218">
        <f>IF(N338="nulová",J338,0)</f>
        <v>0</v>
      </c>
      <c r="BJ338" s="19" t="s">
        <v>84</v>
      </c>
      <c r="BK338" s="218">
        <f>ROUND(I338*H338,2)</f>
        <v>0</v>
      </c>
      <c r="BL338" s="19" t="s">
        <v>147</v>
      </c>
      <c r="BM338" s="217" t="s">
        <v>1419</v>
      </c>
    </row>
    <row r="339" s="13" customFormat="1">
      <c r="A339" s="13"/>
      <c r="B339" s="219"/>
      <c r="C339" s="220"/>
      <c r="D339" s="221" t="s">
        <v>149</v>
      </c>
      <c r="E339" s="222" t="s">
        <v>31</v>
      </c>
      <c r="F339" s="223" t="s">
        <v>1420</v>
      </c>
      <c r="G339" s="220"/>
      <c r="H339" s="222" t="s">
        <v>31</v>
      </c>
      <c r="I339" s="224"/>
      <c r="J339" s="220"/>
      <c r="K339" s="220"/>
      <c r="L339" s="225"/>
      <c r="M339" s="226"/>
      <c r="N339" s="227"/>
      <c r="O339" s="227"/>
      <c r="P339" s="227"/>
      <c r="Q339" s="227"/>
      <c r="R339" s="227"/>
      <c r="S339" s="227"/>
      <c r="T339" s="228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229" t="s">
        <v>149</v>
      </c>
      <c r="AU339" s="229" t="s">
        <v>86</v>
      </c>
      <c r="AV339" s="13" t="s">
        <v>84</v>
      </c>
      <c r="AW339" s="13" t="s">
        <v>37</v>
      </c>
      <c r="AX339" s="13" t="s">
        <v>76</v>
      </c>
      <c r="AY339" s="229" t="s">
        <v>140</v>
      </c>
    </row>
    <row r="340" s="14" customFormat="1">
      <c r="A340" s="14"/>
      <c r="B340" s="230"/>
      <c r="C340" s="231"/>
      <c r="D340" s="221" t="s">
        <v>149</v>
      </c>
      <c r="E340" s="232" t="s">
        <v>31</v>
      </c>
      <c r="F340" s="233" t="s">
        <v>1421</v>
      </c>
      <c r="G340" s="231"/>
      <c r="H340" s="234">
        <v>6976.96</v>
      </c>
      <c r="I340" s="235"/>
      <c r="J340" s="231"/>
      <c r="K340" s="231"/>
      <c r="L340" s="236"/>
      <c r="M340" s="237"/>
      <c r="N340" s="238"/>
      <c r="O340" s="238"/>
      <c r="P340" s="238"/>
      <c r="Q340" s="238"/>
      <c r="R340" s="238"/>
      <c r="S340" s="238"/>
      <c r="T340" s="239"/>
      <c r="U340" s="14"/>
      <c r="V340" s="14"/>
      <c r="W340" s="14"/>
      <c r="X340" s="14"/>
      <c r="Y340" s="14"/>
      <c r="Z340" s="14"/>
      <c r="AA340" s="14"/>
      <c r="AB340" s="14"/>
      <c r="AC340" s="14"/>
      <c r="AD340" s="14"/>
      <c r="AE340" s="14"/>
      <c r="AT340" s="240" t="s">
        <v>149</v>
      </c>
      <c r="AU340" s="240" t="s">
        <v>86</v>
      </c>
      <c r="AV340" s="14" t="s">
        <v>86</v>
      </c>
      <c r="AW340" s="14" t="s">
        <v>37</v>
      </c>
      <c r="AX340" s="14" t="s">
        <v>76</v>
      </c>
      <c r="AY340" s="240" t="s">
        <v>140</v>
      </c>
    </row>
    <row r="341" s="14" customFormat="1">
      <c r="A341" s="14"/>
      <c r="B341" s="230"/>
      <c r="C341" s="231"/>
      <c r="D341" s="221" t="s">
        <v>149</v>
      </c>
      <c r="E341" s="232" t="s">
        <v>31</v>
      </c>
      <c r="F341" s="233" t="s">
        <v>1422</v>
      </c>
      <c r="G341" s="231"/>
      <c r="H341" s="234">
        <v>7406.1999999999998</v>
      </c>
      <c r="I341" s="235"/>
      <c r="J341" s="231"/>
      <c r="K341" s="231"/>
      <c r="L341" s="236"/>
      <c r="M341" s="237"/>
      <c r="N341" s="238"/>
      <c r="O341" s="238"/>
      <c r="P341" s="238"/>
      <c r="Q341" s="238"/>
      <c r="R341" s="238"/>
      <c r="S341" s="238"/>
      <c r="T341" s="239"/>
      <c r="U341" s="14"/>
      <c r="V341" s="14"/>
      <c r="W341" s="14"/>
      <c r="X341" s="14"/>
      <c r="Y341" s="14"/>
      <c r="Z341" s="14"/>
      <c r="AA341" s="14"/>
      <c r="AB341" s="14"/>
      <c r="AC341" s="14"/>
      <c r="AD341" s="14"/>
      <c r="AE341" s="14"/>
      <c r="AT341" s="240" t="s">
        <v>149</v>
      </c>
      <c r="AU341" s="240" t="s">
        <v>86</v>
      </c>
      <c r="AV341" s="14" t="s">
        <v>86</v>
      </c>
      <c r="AW341" s="14" t="s">
        <v>37</v>
      </c>
      <c r="AX341" s="14" t="s">
        <v>76</v>
      </c>
      <c r="AY341" s="240" t="s">
        <v>140</v>
      </c>
    </row>
    <row r="342" s="15" customFormat="1">
      <c r="A342" s="15"/>
      <c r="B342" s="241"/>
      <c r="C342" s="242"/>
      <c r="D342" s="221" t="s">
        <v>149</v>
      </c>
      <c r="E342" s="243" t="s">
        <v>31</v>
      </c>
      <c r="F342" s="244" t="s">
        <v>204</v>
      </c>
      <c r="G342" s="242"/>
      <c r="H342" s="245">
        <v>14383.16</v>
      </c>
      <c r="I342" s="246"/>
      <c r="J342" s="242"/>
      <c r="K342" s="242"/>
      <c r="L342" s="247"/>
      <c r="M342" s="248"/>
      <c r="N342" s="249"/>
      <c r="O342" s="249"/>
      <c r="P342" s="249"/>
      <c r="Q342" s="249"/>
      <c r="R342" s="249"/>
      <c r="S342" s="249"/>
      <c r="T342" s="250"/>
      <c r="U342" s="15"/>
      <c r="V342" s="15"/>
      <c r="W342" s="15"/>
      <c r="X342" s="15"/>
      <c r="Y342" s="15"/>
      <c r="Z342" s="15"/>
      <c r="AA342" s="15"/>
      <c r="AB342" s="15"/>
      <c r="AC342" s="15"/>
      <c r="AD342" s="15"/>
      <c r="AE342" s="15"/>
      <c r="AT342" s="251" t="s">
        <v>149</v>
      </c>
      <c r="AU342" s="251" t="s">
        <v>86</v>
      </c>
      <c r="AV342" s="15" t="s">
        <v>147</v>
      </c>
      <c r="AW342" s="15" t="s">
        <v>37</v>
      </c>
      <c r="AX342" s="15" t="s">
        <v>84</v>
      </c>
      <c r="AY342" s="251" t="s">
        <v>140</v>
      </c>
    </row>
    <row r="343" s="2" customFormat="1">
      <c r="A343" s="40"/>
      <c r="B343" s="41"/>
      <c r="C343" s="206" t="s">
        <v>522</v>
      </c>
      <c r="D343" s="206" t="s">
        <v>142</v>
      </c>
      <c r="E343" s="207" t="s">
        <v>1423</v>
      </c>
      <c r="F343" s="208" t="s">
        <v>1424</v>
      </c>
      <c r="G343" s="209" t="s">
        <v>411</v>
      </c>
      <c r="H343" s="210">
        <v>790</v>
      </c>
      <c r="I343" s="211"/>
      <c r="J343" s="212">
        <f>ROUND(I343*H343,2)</f>
        <v>0</v>
      </c>
      <c r="K343" s="208" t="s">
        <v>146</v>
      </c>
      <c r="L343" s="46"/>
      <c r="M343" s="213" t="s">
        <v>31</v>
      </c>
      <c r="N343" s="214" t="s">
        <v>47</v>
      </c>
      <c r="O343" s="86"/>
      <c r="P343" s="215">
        <f>O343*H343</f>
        <v>0</v>
      </c>
      <c r="Q343" s="215">
        <v>0</v>
      </c>
      <c r="R343" s="215">
        <f>Q343*H343</f>
        <v>0</v>
      </c>
      <c r="S343" s="215">
        <v>0</v>
      </c>
      <c r="T343" s="216">
        <f>S343*H343</f>
        <v>0</v>
      </c>
      <c r="U343" s="40"/>
      <c r="V343" s="40"/>
      <c r="W343" s="40"/>
      <c r="X343" s="40"/>
      <c r="Y343" s="40"/>
      <c r="Z343" s="40"/>
      <c r="AA343" s="40"/>
      <c r="AB343" s="40"/>
      <c r="AC343" s="40"/>
      <c r="AD343" s="40"/>
      <c r="AE343" s="40"/>
      <c r="AR343" s="217" t="s">
        <v>147</v>
      </c>
      <c r="AT343" s="217" t="s">
        <v>142</v>
      </c>
      <c r="AU343" s="217" t="s">
        <v>86</v>
      </c>
      <c r="AY343" s="19" t="s">
        <v>140</v>
      </c>
      <c r="BE343" s="218">
        <f>IF(N343="základní",J343,0)</f>
        <v>0</v>
      </c>
      <c r="BF343" s="218">
        <f>IF(N343="snížená",J343,0)</f>
        <v>0</v>
      </c>
      <c r="BG343" s="218">
        <f>IF(N343="zákl. přenesená",J343,0)</f>
        <v>0</v>
      </c>
      <c r="BH343" s="218">
        <f>IF(N343="sníž. přenesená",J343,0)</f>
        <v>0</v>
      </c>
      <c r="BI343" s="218">
        <f>IF(N343="nulová",J343,0)</f>
        <v>0</v>
      </c>
      <c r="BJ343" s="19" t="s">
        <v>84</v>
      </c>
      <c r="BK343" s="218">
        <f>ROUND(I343*H343,2)</f>
        <v>0</v>
      </c>
      <c r="BL343" s="19" t="s">
        <v>147</v>
      </c>
      <c r="BM343" s="217" t="s">
        <v>1425</v>
      </c>
    </row>
    <row r="344" s="14" customFormat="1">
      <c r="A344" s="14"/>
      <c r="B344" s="230"/>
      <c r="C344" s="231"/>
      <c r="D344" s="221" t="s">
        <v>149</v>
      </c>
      <c r="E344" s="232" t="s">
        <v>31</v>
      </c>
      <c r="F344" s="233" t="s">
        <v>1426</v>
      </c>
      <c r="G344" s="231"/>
      <c r="H344" s="234">
        <v>790</v>
      </c>
      <c r="I344" s="235"/>
      <c r="J344" s="231"/>
      <c r="K344" s="231"/>
      <c r="L344" s="236"/>
      <c r="M344" s="237"/>
      <c r="N344" s="238"/>
      <c r="O344" s="238"/>
      <c r="P344" s="238"/>
      <c r="Q344" s="238"/>
      <c r="R344" s="238"/>
      <c r="S344" s="238"/>
      <c r="T344" s="239"/>
      <c r="U344" s="14"/>
      <c r="V344" s="14"/>
      <c r="W344" s="14"/>
      <c r="X344" s="14"/>
      <c r="Y344" s="14"/>
      <c r="Z344" s="14"/>
      <c r="AA344" s="14"/>
      <c r="AB344" s="14"/>
      <c r="AC344" s="14"/>
      <c r="AD344" s="14"/>
      <c r="AE344" s="14"/>
      <c r="AT344" s="240" t="s">
        <v>149</v>
      </c>
      <c r="AU344" s="240" t="s">
        <v>86</v>
      </c>
      <c r="AV344" s="14" t="s">
        <v>86</v>
      </c>
      <c r="AW344" s="14" t="s">
        <v>37</v>
      </c>
      <c r="AX344" s="14" t="s">
        <v>84</v>
      </c>
      <c r="AY344" s="240" t="s">
        <v>140</v>
      </c>
    </row>
    <row r="345" s="2" customFormat="1">
      <c r="A345" s="40"/>
      <c r="B345" s="41"/>
      <c r="C345" s="206" t="s">
        <v>529</v>
      </c>
      <c r="D345" s="206" t="s">
        <v>142</v>
      </c>
      <c r="E345" s="207" t="s">
        <v>544</v>
      </c>
      <c r="F345" s="208" t="s">
        <v>545</v>
      </c>
      <c r="G345" s="209" t="s">
        <v>411</v>
      </c>
      <c r="H345" s="210">
        <v>5260</v>
      </c>
      <c r="I345" s="211"/>
      <c r="J345" s="212">
        <f>ROUND(I345*H345,2)</f>
        <v>0</v>
      </c>
      <c r="K345" s="208" t="s">
        <v>146</v>
      </c>
      <c r="L345" s="46"/>
      <c r="M345" s="213" t="s">
        <v>31</v>
      </c>
      <c r="N345" s="214" t="s">
        <v>47</v>
      </c>
      <c r="O345" s="86"/>
      <c r="P345" s="215">
        <f>O345*H345</f>
        <v>0</v>
      </c>
      <c r="Q345" s="215">
        <v>0</v>
      </c>
      <c r="R345" s="215">
        <f>Q345*H345</f>
        <v>0</v>
      </c>
      <c r="S345" s="215">
        <v>0</v>
      </c>
      <c r="T345" s="216">
        <f>S345*H345</f>
        <v>0</v>
      </c>
      <c r="U345" s="40"/>
      <c r="V345" s="40"/>
      <c r="W345" s="40"/>
      <c r="X345" s="40"/>
      <c r="Y345" s="40"/>
      <c r="Z345" s="40"/>
      <c r="AA345" s="40"/>
      <c r="AB345" s="40"/>
      <c r="AC345" s="40"/>
      <c r="AD345" s="40"/>
      <c r="AE345" s="40"/>
      <c r="AR345" s="217" t="s">
        <v>147</v>
      </c>
      <c r="AT345" s="217" t="s">
        <v>142</v>
      </c>
      <c r="AU345" s="217" t="s">
        <v>86</v>
      </c>
      <c r="AY345" s="19" t="s">
        <v>140</v>
      </c>
      <c r="BE345" s="218">
        <f>IF(N345="základní",J345,0)</f>
        <v>0</v>
      </c>
      <c r="BF345" s="218">
        <f>IF(N345="snížená",J345,0)</f>
        <v>0</v>
      </c>
      <c r="BG345" s="218">
        <f>IF(N345="zákl. přenesená",J345,0)</f>
        <v>0</v>
      </c>
      <c r="BH345" s="218">
        <f>IF(N345="sníž. přenesená",J345,0)</f>
        <v>0</v>
      </c>
      <c r="BI345" s="218">
        <f>IF(N345="nulová",J345,0)</f>
        <v>0</v>
      </c>
      <c r="BJ345" s="19" t="s">
        <v>84</v>
      </c>
      <c r="BK345" s="218">
        <f>ROUND(I345*H345,2)</f>
        <v>0</v>
      </c>
      <c r="BL345" s="19" t="s">
        <v>147</v>
      </c>
      <c r="BM345" s="217" t="s">
        <v>1427</v>
      </c>
    </row>
    <row r="346" s="14" customFormat="1">
      <c r="A346" s="14"/>
      <c r="B346" s="230"/>
      <c r="C346" s="231"/>
      <c r="D346" s="221" t="s">
        <v>149</v>
      </c>
      <c r="E346" s="232" t="s">
        <v>31</v>
      </c>
      <c r="F346" s="233" t="s">
        <v>1428</v>
      </c>
      <c r="G346" s="231"/>
      <c r="H346" s="234">
        <v>5260</v>
      </c>
      <c r="I346" s="235"/>
      <c r="J346" s="231"/>
      <c r="K346" s="231"/>
      <c r="L346" s="236"/>
      <c r="M346" s="237"/>
      <c r="N346" s="238"/>
      <c r="O346" s="238"/>
      <c r="P346" s="238"/>
      <c r="Q346" s="238"/>
      <c r="R346" s="238"/>
      <c r="S346" s="238"/>
      <c r="T346" s="239"/>
      <c r="U346" s="14"/>
      <c r="V346" s="14"/>
      <c r="W346" s="14"/>
      <c r="X346" s="14"/>
      <c r="Y346" s="14"/>
      <c r="Z346" s="14"/>
      <c r="AA346" s="14"/>
      <c r="AB346" s="14"/>
      <c r="AC346" s="14"/>
      <c r="AD346" s="14"/>
      <c r="AE346" s="14"/>
      <c r="AT346" s="240" t="s">
        <v>149</v>
      </c>
      <c r="AU346" s="240" t="s">
        <v>86</v>
      </c>
      <c r="AV346" s="14" t="s">
        <v>86</v>
      </c>
      <c r="AW346" s="14" t="s">
        <v>37</v>
      </c>
      <c r="AX346" s="14" t="s">
        <v>84</v>
      </c>
      <c r="AY346" s="240" t="s">
        <v>140</v>
      </c>
    </row>
    <row r="347" s="2" customFormat="1">
      <c r="A347" s="40"/>
      <c r="B347" s="41"/>
      <c r="C347" s="206" t="s">
        <v>535</v>
      </c>
      <c r="D347" s="206" t="s">
        <v>142</v>
      </c>
      <c r="E347" s="207" t="s">
        <v>549</v>
      </c>
      <c r="F347" s="208" t="s">
        <v>550</v>
      </c>
      <c r="G347" s="209" t="s">
        <v>411</v>
      </c>
      <c r="H347" s="210">
        <v>1640</v>
      </c>
      <c r="I347" s="211"/>
      <c r="J347" s="212">
        <f>ROUND(I347*H347,2)</f>
        <v>0</v>
      </c>
      <c r="K347" s="208" t="s">
        <v>146</v>
      </c>
      <c r="L347" s="46"/>
      <c r="M347" s="213" t="s">
        <v>31</v>
      </c>
      <c r="N347" s="214" t="s">
        <v>47</v>
      </c>
      <c r="O347" s="86"/>
      <c r="P347" s="215">
        <f>O347*H347</f>
        <v>0</v>
      </c>
      <c r="Q347" s="215">
        <v>0.32400000000000001</v>
      </c>
      <c r="R347" s="215">
        <f>Q347*H347</f>
        <v>531.36000000000001</v>
      </c>
      <c r="S347" s="215">
        <v>0</v>
      </c>
      <c r="T347" s="216">
        <f>S347*H347</f>
        <v>0</v>
      </c>
      <c r="U347" s="40"/>
      <c r="V347" s="40"/>
      <c r="W347" s="40"/>
      <c r="X347" s="40"/>
      <c r="Y347" s="40"/>
      <c r="Z347" s="40"/>
      <c r="AA347" s="40"/>
      <c r="AB347" s="40"/>
      <c r="AC347" s="40"/>
      <c r="AD347" s="40"/>
      <c r="AE347" s="40"/>
      <c r="AR347" s="217" t="s">
        <v>147</v>
      </c>
      <c r="AT347" s="217" t="s">
        <v>142</v>
      </c>
      <c r="AU347" s="217" t="s">
        <v>86</v>
      </c>
      <c r="AY347" s="19" t="s">
        <v>140</v>
      </c>
      <c r="BE347" s="218">
        <f>IF(N347="základní",J347,0)</f>
        <v>0</v>
      </c>
      <c r="BF347" s="218">
        <f>IF(N347="snížená",J347,0)</f>
        <v>0</v>
      </c>
      <c r="BG347" s="218">
        <f>IF(N347="zákl. přenesená",J347,0)</f>
        <v>0</v>
      </c>
      <c r="BH347" s="218">
        <f>IF(N347="sníž. přenesená",J347,0)</f>
        <v>0</v>
      </c>
      <c r="BI347" s="218">
        <f>IF(N347="nulová",J347,0)</f>
        <v>0</v>
      </c>
      <c r="BJ347" s="19" t="s">
        <v>84</v>
      </c>
      <c r="BK347" s="218">
        <f>ROUND(I347*H347,2)</f>
        <v>0</v>
      </c>
      <c r="BL347" s="19" t="s">
        <v>147</v>
      </c>
      <c r="BM347" s="217" t="s">
        <v>1429</v>
      </c>
    </row>
    <row r="348" s="2" customFormat="1" ht="16.5" customHeight="1">
      <c r="A348" s="40"/>
      <c r="B348" s="41"/>
      <c r="C348" s="206" t="s">
        <v>543</v>
      </c>
      <c r="D348" s="206" t="s">
        <v>142</v>
      </c>
      <c r="E348" s="207" t="s">
        <v>1430</v>
      </c>
      <c r="F348" s="208" t="s">
        <v>1431</v>
      </c>
      <c r="G348" s="209" t="s">
        <v>411</v>
      </c>
      <c r="H348" s="210">
        <v>6840</v>
      </c>
      <c r="I348" s="211"/>
      <c r="J348" s="212">
        <f>ROUND(I348*H348,2)</f>
        <v>0</v>
      </c>
      <c r="K348" s="208" t="s">
        <v>146</v>
      </c>
      <c r="L348" s="46"/>
      <c r="M348" s="213" t="s">
        <v>31</v>
      </c>
      <c r="N348" s="214" t="s">
        <v>47</v>
      </c>
      <c r="O348" s="86"/>
      <c r="P348" s="215">
        <f>O348*H348</f>
        <v>0</v>
      </c>
      <c r="Q348" s="215">
        <v>0</v>
      </c>
      <c r="R348" s="215">
        <f>Q348*H348</f>
        <v>0</v>
      </c>
      <c r="S348" s="215">
        <v>0</v>
      </c>
      <c r="T348" s="216">
        <f>S348*H348</f>
        <v>0</v>
      </c>
      <c r="U348" s="40"/>
      <c r="V348" s="40"/>
      <c r="W348" s="40"/>
      <c r="X348" s="40"/>
      <c r="Y348" s="40"/>
      <c r="Z348" s="40"/>
      <c r="AA348" s="40"/>
      <c r="AB348" s="40"/>
      <c r="AC348" s="40"/>
      <c r="AD348" s="40"/>
      <c r="AE348" s="40"/>
      <c r="AR348" s="217" t="s">
        <v>147</v>
      </c>
      <c r="AT348" s="217" t="s">
        <v>142</v>
      </c>
      <c r="AU348" s="217" t="s">
        <v>86</v>
      </c>
      <c r="AY348" s="19" t="s">
        <v>140</v>
      </c>
      <c r="BE348" s="218">
        <f>IF(N348="základní",J348,0)</f>
        <v>0</v>
      </c>
      <c r="BF348" s="218">
        <f>IF(N348="snížená",J348,0)</f>
        <v>0</v>
      </c>
      <c r="BG348" s="218">
        <f>IF(N348="zákl. přenesená",J348,0)</f>
        <v>0</v>
      </c>
      <c r="BH348" s="218">
        <f>IF(N348="sníž. přenesená",J348,0)</f>
        <v>0</v>
      </c>
      <c r="BI348" s="218">
        <f>IF(N348="nulová",J348,0)</f>
        <v>0</v>
      </c>
      <c r="BJ348" s="19" t="s">
        <v>84</v>
      </c>
      <c r="BK348" s="218">
        <f>ROUND(I348*H348,2)</f>
        <v>0</v>
      </c>
      <c r="BL348" s="19" t="s">
        <v>147</v>
      </c>
      <c r="BM348" s="217" t="s">
        <v>1432</v>
      </c>
    </row>
    <row r="349" s="14" customFormat="1">
      <c r="A349" s="14"/>
      <c r="B349" s="230"/>
      <c r="C349" s="231"/>
      <c r="D349" s="221" t="s">
        <v>149</v>
      </c>
      <c r="E349" s="232" t="s">
        <v>31</v>
      </c>
      <c r="F349" s="233" t="s">
        <v>1433</v>
      </c>
      <c r="G349" s="231"/>
      <c r="H349" s="234">
        <v>5260</v>
      </c>
      <c r="I349" s="235"/>
      <c r="J349" s="231"/>
      <c r="K349" s="231"/>
      <c r="L349" s="236"/>
      <c r="M349" s="237"/>
      <c r="N349" s="238"/>
      <c r="O349" s="238"/>
      <c r="P349" s="238"/>
      <c r="Q349" s="238"/>
      <c r="R349" s="238"/>
      <c r="S349" s="238"/>
      <c r="T349" s="239"/>
      <c r="U349" s="14"/>
      <c r="V349" s="14"/>
      <c r="W349" s="14"/>
      <c r="X349" s="14"/>
      <c r="Y349" s="14"/>
      <c r="Z349" s="14"/>
      <c r="AA349" s="14"/>
      <c r="AB349" s="14"/>
      <c r="AC349" s="14"/>
      <c r="AD349" s="14"/>
      <c r="AE349" s="14"/>
      <c r="AT349" s="240" t="s">
        <v>149</v>
      </c>
      <c r="AU349" s="240" t="s">
        <v>86</v>
      </c>
      <c r="AV349" s="14" t="s">
        <v>86</v>
      </c>
      <c r="AW349" s="14" t="s">
        <v>37</v>
      </c>
      <c r="AX349" s="14" t="s">
        <v>76</v>
      </c>
      <c r="AY349" s="240" t="s">
        <v>140</v>
      </c>
    </row>
    <row r="350" s="14" customFormat="1">
      <c r="A350" s="14"/>
      <c r="B350" s="230"/>
      <c r="C350" s="231"/>
      <c r="D350" s="221" t="s">
        <v>149</v>
      </c>
      <c r="E350" s="232" t="s">
        <v>31</v>
      </c>
      <c r="F350" s="233" t="s">
        <v>1434</v>
      </c>
      <c r="G350" s="231"/>
      <c r="H350" s="234">
        <v>1580</v>
      </c>
      <c r="I350" s="235"/>
      <c r="J350" s="231"/>
      <c r="K350" s="231"/>
      <c r="L350" s="236"/>
      <c r="M350" s="237"/>
      <c r="N350" s="238"/>
      <c r="O350" s="238"/>
      <c r="P350" s="238"/>
      <c r="Q350" s="238"/>
      <c r="R350" s="238"/>
      <c r="S350" s="238"/>
      <c r="T350" s="239"/>
      <c r="U350" s="14"/>
      <c r="V350" s="14"/>
      <c r="W350" s="14"/>
      <c r="X350" s="14"/>
      <c r="Y350" s="14"/>
      <c r="Z350" s="14"/>
      <c r="AA350" s="14"/>
      <c r="AB350" s="14"/>
      <c r="AC350" s="14"/>
      <c r="AD350" s="14"/>
      <c r="AE350" s="14"/>
      <c r="AT350" s="240" t="s">
        <v>149</v>
      </c>
      <c r="AU350" s="240" t="s">
        <v>86</v>
      </c>
      <c r="AV350" s="14" t="s">
        <v>86</v>
      </c>
      <c r="AW350" s="14" t="s">
        <v>37</v>
      </c>
      <c r="AX350" s="14" t="s">
        <v>76</v>
      </c>
      <c r="AY350" s="240" t="s">
        <v>140</v>
      </c>
    </row>
    <row r="351" s="15" customFormat="1">
      <c r="A351" s="15"/>
      <c r="B351" s="241"/>
      <c r="C351" s="242"/>
      <c r="D351" s="221" t="s">
        <v>149</v>
      </c>
      <c r="E351" s="243" t="s">
        <v>31</v>
      </c>
      <c r="F351" s="244" t="s">
        <v>204</v>
      </c>
      <c r="G351" s="242"/>
      <c r="H351" s="245">
        <v>6840</v>
      </c>
      <c r="I351" s="246"/>
      <c r="J351" s="242"/>
      <c r="K351" s="242"/>
      <c r="L351" s="247"/>
      <c r="M351" s="248"/>
      <c r="N351" s="249"/>
      <c r="O351" s="249"/>
      <c r="P351" s="249"/>
      <c r="Q351" s="249"/>
      <c r="R351" s="249"/>
      <c r="S351" s="249"/>
      <c r="T351" s="250"/>
      <c r="U351" s="15"/>
      <c r="V351" s="15"/>
      <c r="W351" s="15"/>
      <c r="X351" s="15"/>
      <c r="Y351" s="15"/>
      <c r="Z351" s="15"/>
      <c r="AA351" s="15"/>
      <c r="AB351" s="15"/>
      <c r="AC351" s="15"/>
      <c r="AD351" s="15"/>
      <c r="AE351" s="15"/>
      <c r="AT351" s="251" t="s">
        <v>149</v>
      </c>
      <c r="AU351" s="251" t="s">
        <v>86</v>
      </c>
      <c r="AV351" s="15" t="s">
        <v>147</v>
      </c>
      <c r="AW351" s="15" t="s">
        <v>37</v>
      </c>
      <c r="AX351" s="15" t="s">
        <v>84</v>
      </c>
      <c r="AY351" s="251" t="s">
        <v>140</v>
      </c>
    </row>
    <row r="352" s="2" customFormat="1">
      <c r="A352" s="40"/>
      <c r="B352" s="41"/>
      <c r="C352" s="206" t="s">
        <v>548</v>
      </c>
      <c r="D352" s="206" t="s">
        <v>142</v>
      </c>
      <c r="E352" s="207" t="s">
        <v>558</v>
      </c>
      <c r="F352" s="208" t="s">
        <v>559</v>
      </c>
      <c r="G352" s="209" t="s">
        <v>411</v>
      </c>
      <c r="H352" s="210">
        <v>5260</v>
      </c>
      <c r="I352" s="211"/>
      <c r="J352" s="212">
        <f>ROUND(I352*H352,2)</f>
        <v>0</v>
      </c>
      <c r="K352" s="208" t="s">
        <v>146</v>
      </c>
      <c r="L352" s="46"/>
      <c r="M352" s="213" t="s">
        <v>31</v>
      </c>
      <c r="N352" s="214" t="s">
        <v>47</v>
      </c>
      <c r="O352" s="86"/>
      <c r="P352" s="215">
        <f>O352*H352</f>
        <v>0</v>
      </c>
      <c r="Q352" s="215">
        <v>0</v>
      </c>
      <c r="R352" s="215">
        <f>Q352*H352</f>
        <v>0</v>
      </c>
      <c r="S352" s="215">
        <v>0</v>
      </c>
      <c r="T352" s="216">
        <f>S352*H352</f>
        <v>0</v>
      </c>
      <c r="U352" s="40"/>
      <c r="V352" s="40"/>
      <c r="W352" s="40"/>
      <c r="X352" s="40"/>
      <c r="Y352" s="40"/>
      <c r="Z352" s="40"/>
      <c r="AA352" s="40"/>
      <c r="AB352" s="40"/>
      <c r="AC352" s="40"/>
      <c r="AD352" s="40"/>
      <c r="AE352" s="40"/>
      <c r="AR352" s="217" t="s">
        <v>147</v>
      </c>
      <c r="AT352" s="217" t="s">
        <v>142</v>
      </c>
      <c r="AU352" s="217" t="s">
        <v>86</v>
      </c>
      <c r="AY352" s="19" t="s">
        <v>140</v>
      </c>
      <c r="BE352" s="218">
        <f>IF(N352="základní",J352,0)</f>
        <v>0</v>
      </c>
      <c r="BF352" s="218">
        <f>IF(N352="snížená",J352,0)</f>
        <v>0</v>
      </c>
      <c r="BG352" s="218">
        <f>IF(N352="zákl. přenesená",J352,0)</f>
        <v>0</v>
      </c>
      <c r="BH352" s="218">
        <f>IF(N352="sníž. přenesená",J352,0)</f>
        <v>0</v>
      </c>
      <c r="BI352" s="218">
        <f>IF(N352="nulová",J352,0)</f>
        <v>0</v>
      </c>
      <c r="BJ352" s="19" t="s">
        <v>84</v>
      </c>
      <c r="BK352" s="218">
        <f>ROUND(I352*H352,2)</f>
        <v>0</v>
      </c>
      <c r="BL352" s="19" t="s">
        <v>147</v>
      </c>
      <c r="BM352" s="217" t="s">
        <v>1435</v>
      </c>
    </row>
    <row r="353" s="14" customFormat="1">
      <c r="A353" s="14"/>
      <c r="B353" s="230"/>
      <c r="C353" s="231"/>
      <c r="D353" s="221" t="s">
        <v>149</v>
      </c>
      <c r="E353" s="232" t="s">
        <v>31</v>
      </c>
      <c r="F353" s="233" t="s">
        <v>1436</v>
      </c>
      <c r="G353" s="231"/>
      <c r="H353" s="234">
        <v>5260</v>
      </c>
      <c r="I353" s="235"/>
      <c r="J353" s="231"/>
      <c r="K353" s="231"/>
      <c r="L353" s="236"/>
      <c r="M353" s="237"/>
      <c r="N353" s="238"/>
      <c r="O353" s="238"/>
      <c r="P353" s="238"/>
      <c r="Q353" s="238"/>
      <c r="R353" s="238"/>
      <c r="S353" s="238"/>
      <c r="T353" s="239"/>
      <c r="U353" s="14"/>
      <c r="V353" s="14"/>
      <c r="W353" s="14"/>
      <c r="X353" s="14"/>
      <c r="Y353" s="14"/>
      <c r="Z353" s="14"/>
      <c r="AA353" s="14"/>
      <c r="AB353" s="14"/>
      <c r="AC353" s="14"/>
      <c r="AD353" s="14"/>
      <c r="AE353" s="14"/>
      <c r="AT353" s="240" t="s">
        <v>149</v>
      </c>
      <c r="AU353" s="240" t="s">
        <v>86</v>
      </c>
      <c r="AV353" s="14" t="s">
        <v>86</v>
      </c>
      <c r="AW353" s="14" t="s">
        <v>37</v>
      </c>
      <c r="AX353" s="14" t="s">
        <v>84</v>
      </c>
      <c r="AY353" s="240" t="s">
        <v>140</v>
      </c>
    </row>
    <row r="354" s="2" customFormat="1">
      <c r="A354" s="40"/>
      <c r="B354" s="41"/>
      <c r="C354" s="206" t="s">
        <v>553</v>
      </c>
      <c r="D354" s="206" t="s">
        <v>142</v>
      </c>
      <c r="E354" s="207" t="s">
        <v>1437</v>
      </c>
      <c r="F354" s="208" t="s">
        <v>1438</v>
      </c>
      <c r="G354" s="209" t="s">
        <v>411</v>
      </c>
      <c r="H354" s="210">
        <v>790</v>
      </c>
      <c r="I354" s="211"/>
      <c r="J354" s="212">
        <f>ROUND(I354*H354,2)</f>
        <v>0</v>
      </c>
      <c r="K354" s="208" t="s">
        <v>146</v>
      </c>
      <c r="L354" s="46"/>
      <c r="M354" s="213" t="s">
        <v>31</v>
      </c>
      <c r="N354" s="214" t="s">
        <v>47</v>
      </c>
      <c r="O354" s="86"/>
      <c r="P354" s="215">
        <f>O354*H354</f>
        <v>0</v>
      </c>
      <c r="Q354" s="215">
        <v>0</v>
      </c>
      <c r="R354" s="215">
        <f>Q354*H354</f>
        <v>0</v>
      </c>
      <c r="S354" s="215">
        <v>0</v>
      </c>
      <c r="T354" s="216">
        <f>S354*H354</f>
        <v>0</v>
      </c>
      <c r="U354" s="40"/>
      <c r="V354" s="40"/>
      <c r="W354" s="40"/>
      <c r="X354" s="40"/>
      <c r="Y354" s="40"/>
      <c r="Z354" s="40"/>
      <c r="AA354" s="40"/>
      <c r="AB354" s="40"/>
      <c r="AC354" s="40"/>
      <c r="AD354" s="40"/>
      <c r="AE354" s="40"/>
      <c r="AR354" s="217" t="s">
        <v>147</v>
      </c>
      <c r="AT354" s="217" t="s">
        <v>142</v>
      </c>
      <c r="AU354" s="217" t="s">
        <v>86</v>
      </c>
      <c r="AY354" s="19" t="s">
        <v>140</v>
      </c>
      <c r="BE354" s="218">
        <f>IF(N354="základní",J354,0)</f>
        <v>0</v>
      </c>
      <c r="BF354" s="218">
        <f>IF(N354="snížená",J354,0)</f>
        <v>0</v>
      </c>
      <c r="BG354" s="218">
        <f>IF(N354="zákl. přenesená",J354,0)</f>
        <v>0</v>
      </c>
      <c r="BH354" s="218">
        <f>IF(N354="sníž. přenesená",J354,0)</f>
        <v>0</v>
      </c>
      <c r="BI354" s="218">
        <f>IF(N354="nulová",J354,0)</f>
        <v>0</v>
      </c>
      <c r="BJ354" s="19" t="s">
        <v>84</v>
      </c>
      <c r="BK354" s="218">
        <f>ROUND(I354*H354,2)</f>
        <v>0</v>
      </c>
      <c r="BL354" s="19" t="s">
        <v>147</v>
      </c>
      <c r="BM354" s="217" t="s">
        <v>1439</v>
      </c>
    </row>
    <row r="355" s="14" customFormat="1">
      <c r="A355" s="14"/>
      <c r="B355" s="230"/>
      <c r="C355" s="231"/>
      <c r="D355" s="221" t="s">
        <v>149</v>
      </c>
      <c r="E355" s="232" t="s">
        <v>31</v>
      </c>
      <c r="F355" s="233" t="s">
        <v>1440</v>
      </c>
      <c r="G355" s="231"/>
      <c r="H355" s="234">
        <v>790</v>
      </c>
      <c r="I355" s="235"/>
      <c r="J355" s="231"/>
      <c r="K355" s="231"/>
      <c r="L355" s="236"/>
      <c r="M355" s="237"/>
      <c r="N355" s="238"/>
      <c r="O355" s="238"/>
      <c r="P355" s="238"/>
      <c r="Q355" s="238"/>
      <c r="R355" s="238"/>
      <c r="S355" s="238"/>
      <c r="T355" s="239"/>
      <c r="U355" s="14"/>
      <c r="V355" s="14"/>
      <c r="W355" s="14"/>
      <c r="X355" s="14"/>
      <c r="Y355" s="14"/>
      <c r="Z355" s="14"/>
      <c r="AA355" s="14"/>
      <c r="AB355" s="14"/>
      <c r="AC355" s="14"/>
      <c r="AD355" s="14"/>
      <c r="AE355" s="14"/>
      <c r="AT355" s="240" t="s">
        <v>149</v>
      </c>
      <c r="AU355" s="240" t="s">
        <v>86</v>
      </c>
      <c r="AV355" s="14" t="s">
        <v>86</v>
      </c>
      <c r="AW355" s="14" t="s">
        <v>37</v>
      </c>
      <c r="AX355" s="14" t="s">
        <v>84</v>
      </c>
      <c r="AY355" s="240" t="s">
        <v>140</v>
      </c>
    </row>
    <row r="356" s="12" customFormat="1" ht="22.8" customHeight="1">
      <c r="A356" s="12"/>
      <c r="B356" s="190"/>
      <c r="C356" s="191"/>
      <c r="D356" s="192" t="s">
        <v>75</v>
      </c>
      <c r="E356" s="204" t="s">
        <v>302</v>
      </c>
      <c r="F356" s="204" t="s">
        <v>570</v>
      </c>
      <c r="G356" s="191"/>
      <c r="H356" s="191"/>
      <c r="I356" s="194"/>
      <c r="J356" s="205">
        <f>BK356</f>
        <v>0</v>
      </c>
      <c r="K356" s="191"/>
      <c r="L356" s="196"/>
      <c r="M356" s="197"/>
      <c r="N356" s="198"/>
      <c r="O356" s="198"/>
      <c r="P356" s="199">
        <f>SUM(P357:P391)</f>
        <v>0</v>
      </c>
      <c r="Q356" s="198"/>
      <c r="R356" s="199">
        <f>SUM(R357:R391)</f>
        <v>1.6569802399999998</v>
      </c>
      <c r="S356" s="198"/>
      <c r="T356" s="200">
        <f>SUM(T357:T391)</f>
        <v>2804.3901999999998</v>
      </c>
      <c r="U356" s="12"/>
      <c r="V356" s="12"/>
      <c r="W356" s="12"/>
      <c r="X356" s="12"/>
      <c r="Y356" s="12"/>
      <c r="Z356" s="12"/>
      <c r="AA356" s="12"/>
      <c r="AB356" s="12"/>
      <c r="AC356" s="12"/>
      <c r="AD356" s="12"/>
      <c r="AE356" s="12"/>
      <c r="AR356" s="201" t="s">
        <v>84</v>
      </c>
      <c r="AT356" s="202" t="s">
        <v>75</v>
      </c>
      <c r="AU356" s="202" t="s">
        <v>84</v>
      </c>
      <c r="AY356" s="201" t="s">
        <v>140</v>
      </c>
      <c r="BK356" s="203">
        <f>SUM(BK357:BK391)</f>
        <v>0</v>
      </c>
    </row>
    <row r="357" s="2" customFormat="1" ht="33" customHeight="1">
      <c r="A357" s="40"/>
      <c r="B357" s="41"/>
      <c r="C357" s="206" t="s">
        <v>557</v>
      </c>
      <c r="D357" s="206" t="s">
        <v>142</v>
      </c>
      <c r="E357" s="207" t="s">
        <v>1441</v>
      </c>
      <c r="F357" s="208" t="s">
        <v>1442</v>
      </c>
      <c r="G357" s="209" t="s">
        <v>411</v>
      </c>
      <c r="H357" s="210">
        <v>4472.3999999999996</v>
      </c>
      <c r="I357" s="211"/>
      <c r="J357" s="212">
        <f>ROUND(I357*H357,2)</f>
        <v>0</v>
      </c>
      <c r="K357" s="208" t="s">
        <v>146</v>
      </c>
      <c r="L357" s="46"/>
      <c r="M357" s="213" t="s">
        <v>31</v>
      </c>
      <c r="N357" s="214" t="s">
        <v>47</v>
      </c>
      <c r="O357" s="86"/>
      <c r="P357" s="215">
        <f>O357*H357</f>
        <v>0</v>
      </c>
      <c r="Q357" s="215">
        <v>0</v>
      </c>
      <c r="R357" s="215">
        <f>Q357*H357</f>
        <v>0</v>
      </c>
      <c r="S357" s="215">
        <v>0.17999999999999999</v>
      </c>
      <c r="T357" s="216">
        <f>S357*H357</f>
        <v>805.03199999999993</v>
      </c>
      <c r="U357" s="40"/>
      <c r="V357" s="40"/>
      <c r="W357" s="40"/>
      <c r="X357" s="40"/>
      <c r="Y357" s="40"/>
      <c r="Z357" s="40"/>
      <c r="AA357" s="40"/>
      <c r="AB357" s="40"/>
      <c r="AC357" s="40"/>
      <c r="AD357" s="40"/>
      <c r="AE357" s="40"/>
      <c r="AR357" s="217" t="s">
        <v>147</v>
      </c>
      <c r="AT357" s="217" t="s">
        <v>142</v>
      </c>
      <c r="AU357" s="217" t="s">
        <v>86</v>
      </c>
      <c r="AY357" s="19" t="s">
        <v>140</v>
      </c>
      <c r="BE357" s="218">
        <f>IF(N357="základní",J357,0)</f>
        <v>0</v>
      </c>
      <c r="BF357" s="218">
        <f>IF(N357="snížená",J357,0)</f>
        <v>0</v>
      </c>
      <c r="BG357" s="218">
        <f>IF(N357="zákl. přenesená",J357,0)</f>
        <v>0</v>
      </c>
      <c r="BH357" s="218">
        <f>IF(N357="sníž. přenesená",J357,0)</f>
        <v>0</v>
      </c>
      <c r="BI357" s="218">
        <f>IF(N357="nulová",J357,0)</f>
        <v>0</v>
      </c>
      <c r="BJ357" s="19" t="s">
        <v>84</v>
      </c>
      <c r="BK357" s="218">
        <f>ROUND(I357*H357,2)</f>
        <v>0</v>
      </c>
      <c r="BL357" s="19" t="s">
        <v>147</v>
      </c>
      <c r="BM357" s="217" t="s">
        <v>1443</v>
      </c>
    </row>
    <row r="358" s="14" customFormat="1">
      <c r="A358" s="14"/>
      <c r="B358" s="230"/>
      <c r="C358" s="231"/>
      <c r="D358" s="221" t="s">
        <v>149</v>
      </c>
      <c r="E358" s="232" t="s">
        <v>31</v>
      </c>
      <c r="F358" s="233" t="s">
        <v>1444</v>
      </c>
      <c r="G358" s="231"/>
      <c r="H358" s="234">
        <v>4472.3999999999996</v>
      </c>
      <c r="I358" s="235"/>
      <c r="J358" s="231"/>
      <c r="K358" s="231"/>
      <c r="L358" s="236"/>
      <c r="M358" s="237"/>
      <c r="N358" s="238"/>
      <c r="O358" s="238"/>
      <c r="P358" s="238"/>
      <c r="Q358" s="238"/>
      <c r="R358" s="238"/>
      <c r="S358" s="238"/>
      <c r="T358" s="239"/>
      <c r="U358" s="14"/>
      <c r="V358" s="14"/>
      <c r="W358" s="14"/>
      <c r="X358" s="14"/>
      <c r="Y358" s="14"/>
      <c r="Z358" s="14"/>
      <c r="AA358" s="14"/>
      <c r="AB358" s="14"/>
      <c r="AC358" s="14"/>
      <c r="AD358" s="14"/>
      <c r="AE358" s="14"/>
      <c r="AT358" s="240" t="s">
        <v>149</v>
      </c>
      <c r="AU358" s="240" t="s">
        <v>86</v>
      </c>
      <c r="AV358" s="14" t="s">
        <v>86</v>
      </c>
      <c r="AW358" s="14" t="s">
        <v>37</v>
      </c>
      <c r="AX358" s="14" t="s">
        <v>84</v>
      </c>
      <c r="AY358" s="240" t="s">
        <v>140</v>
      </c>
    </row>
    <row r="359" s="2" customFormat="1" ht="33" customHeight="1">
      <c r="A359" s="40"/>
      <c r="B359" s="41"/>
      <c r="C359" s="206" t="s">
        <v>561</v>
      </c>
      <c r="D359" s="206" t="s">
        <v>142</v>
      </c>
      <c r="E359" s="207" t="s">
        <v>1445</v>
      </c>
      <c r="F359" s="208" t="s">
        <v>1446</v>
      </c>
      <c r="G359" s="209" t="s">
        <v>411</v>
      </c>
      <c r="H359" s="210">
        <v>2136.9000000000001</v>
      </c>
      <c r="I359" s="211"/>
      <c r="J359" s="212">
        <f>ROUND(I359*H359,2)</f>
        <v>0</v>
      </c>
      <c r="K359" s="208" t="s">
        <v>146</v>
      </c>
      <c r="L359" s="46"/>
      <c r="M359" s="213" t="s">
        <v>31</v>
      </c>
      <c r="N359" s="214" t="s">
        <v>47</v>
      </c>
      <c r="O359" s="86"/>
      <c r="P359" s="215">
        <f>O359*H359</f>
        <v>0</v>
      </c>
      <c r="Q359" s="215">
        <v>0</v>
      </c>
      <c r="R359" s="215">
        <f>Q359*H359</f>
        <v>0</v>
      </c>
      <c r="S359" s="215">
        <v>0.098000000000000004</v>
      </c>
      <c r="T359" s="216">
        <f>S359*H359</f>
        <v>209.4162</v>
      </c>
      <c r="U359" s="40"/>
      <c r="V359" s="40"/>
      <c r="W359" s="40"/>
      <c r="X359" s="40"/>
      <c r="Y359" s="40"/>
      <c r="Z359" s="40"/>
      <c r="AA359" s="40"/>
      <c r="AB359" s="40"/>
      <c r="AC359" s="40"/>
      <c r="AD359" s="40"/>
      <c r="AE359" s="40"/>
      <c r="AR359" s="217" t="s">
        <v>147</v>
      </c>
      <c r="AT359" s="217" t="s">
        <v>142</v>
      </c>
      <c r="AU359" s="217" t="s">
        <v>86</v>
      </c>
      <c r="AY359" s="19" t="s">
        <v>140</v>
      </c>
      <c r="BE359" s="218">
        <f>IF(N359="základní",J359,0)</f>
        <v>0</v>
      </c>
      <c r="BF359" s="218">
        <f>IF(N359="snížená",J359,0)</f>
        <v>0</v>
      </c>
      <c r="BG359" s="218">
        <f>IF(N359="zákl. přenesená",J359,0)</f>
        <v>0</v>
      </c>
      <c r="BH359" s="218">
        <f>IF(N359="sníž. přenesená",J359,0)</f>
        <v>0</v>
      </c>
      <c r="BI359" s="218">
        <f>IF(N359="nulová",J359,0)</f>
        <v>0</v>
      </c>
      <c r="BJ359" s="19" t="s">
        <v>84</v>
      </c>
      <c r="BK359" s="218">
        <f>ROUND(I359*H359,2)</f>
        <v>0</v>
      </c>
      <c r="BL359" s="19" t="s">
        <v>147</v>
      </c>
      <c r="BM359" s="217" t="s">
        <v>1447</v>
      </c>
    </row>
    <row r="360" s="14" customFormat="1">
      <c r="A360" s="14"/>
      <c r="B360" s="230"/>
      <c r="C360" s="231"/>
      <c r="D360" s="221" t="s">
        <v>149</v>
      </c>
      <c r="E360" s="232" t="s">
        <v>31</v>
      </c>
      <c r="F360" s="233" t="s">
        <v>1448</v>
      </c>
      <c r="G360" s="231"/>
      <c r="H360" s="234">
        <v>2136.9000000000001</v>
      </c>
      <c r="I360" s="235"/>
      <c r="J360" s="231"/>
      <c r="K360" s="231"/>
      <c r="L360" s="236"/>
      <c r="M360" s="237"/>
      <c r="N360" s="238"/>
      <c r="O360" s="238"/>
      <c r="P360" s="238"/>
      <c r="Q360" s="238"/>
      <c r="R360" s="238"/>
      <c r="S360" s="238"/>
      <c r="T360" s="239"/>
      <c r="U360" s="14"/>
      <c r="V360" s="14"/>
      <c r="W360" s="14"/>
      <c r="X360" s="14"/>
      <c r="Y360" s="14"/>
      <c r="Z360" s="14"/>
      <c r="AA360" s="14"/>
      <c r="AB360" s="14"/>
      <c r="AC360" s="14"/>
      <c r="AD360" s="14"/>
      <c r="AE360" s="14"/>
      <c r="AT360" s="240" t="s">
        <v>149</v>
      </c>
      <c r="AU360" s="240" t="s">
        <v>86</v>
      </c>
      <c r="AV360" s="14" t="s">
        <v>86</v>
      </c>
      <c r="AW360" s="14" t="s">
        <v>37</v>
      </c>
      <c r="AX360" s="14" t="s">
        <v>84</v>
      </c>
      <c r="AY360" s="240" t="s">
        <v>140</v>
      </c>
    </row>
    <row r="361" s="2" customFormat="1">
      <c r="A361" s="40"/>
      <c r="B361" s="41"/>
      <c r="C361" s="206" t="s">
        <v>571</v>
      </c>
      <c r="D361" s="206" t="s">
        <v>142</v>
      </c>
      <c r="E361" s="207" t="s">
        <v>1449</v>
      </c>
      <c r="F361" s="208" t="s">
        <v>1450</v>
      </c>
      <c r="G361" s="209" t="s">
        <v>411</v>
      </c>
      <c r="H361" s="210">
        <v>790</v>
      </c>
      <c r="I361" s="211"/>
      <c r="J361" s="212">
        <f>ROUND(I361*H361,2)</f>
        <v>0</v>
      </c>
      <c r="K361" s="208" t="s">
        <v>146</v>
      </c>
      <c r="L361" s="46"/>
      <c r="M361" s="213" t="s">
        <v>31</v>
      </c>
      <c r="N361" s="214" t="s">
        <v>47</v>
      </c>
      <c r="O361" s="86"/>
      <c r="P361" s="215">
        <f>O361*H361</f>
        <v>0</v>
      </c>
      <c r="Q361" s="215">
        <v>0.00012999999999999999</v>
      </c>
      <c r="R361" s="215">
        <f>Q361*H361</f>
        <v>0.10269999999999999</v>
      </c>
      <c r="S361" s="215">
        <v>0.25600000000000001</v>
      </c>
      <c r="T361" s="216">
        <f>S361*H361</f>
        <v>202.24000000000001</v>
      </c>
      <c r="U361" s="40"/>
      <c r="V361" s="40"/>
      <c r="W361" s="40"/>
      <c r="X361" s="40"/>
      <c r="Y361" s="40"/>
      <c r="Z361" s="40"/>
      <c r="AA361" s="40"/>
      <c r="AB361" s="40"/>
      <c r="AC361" s="40"/>
      <c r="AD361" s="40"/>
      <c r="AE361" s="40"/>
      <c r="AR361" s="217" t="s">
        <v>147</v>
      </c>
      <c r="AT361" s="217" t="s">
        <v>142</v>
      </c>
      <c r="AU361" s="217" t="s">
        <v>86</v>
      </c>
      <c r="AY361" s="19" t="s">
        <v>140</v>
      </c>
      <c r="BE361" s="218">
        <f>IF(N361="základní",J361,0)</f>
        <v>0</v>
      </c>
      <c r="BF361" s="218">
        <f>IF(N361="snížená",J361,0)</f>
        <v>0</v>
      </c>
      <c r="BG361" s="218">
        <f>IF(N361="zákl. přenesená",J361,0)</f>
        <v>0</v>
      </c>
      <c r="BH361" s="218">
        <f>IF(N361="sníž. přenesená",J361,0)</f>
        <v>0</v>
      </c>
      <c r="BI361" s="218">
        <f>IF(N361="nulová",J361,0)</f>
        <v>0</v>
      </c>
      <c r="BJ361" s="19" t="s">
        <v>84</v>
      </c>
      <c r="BK361" s="218">
        <f>ROUND(I361*H361,2)</f>
        <v>0</v>
      </c>
      <c r="BL361" s="19" t="s">
        <v>147</v>
      </c>
      <c r="BM361" s="217" t="s">
        <v>1451</v>
      </c>
    </row>
    <row r="362" s="14" customFormat="1">
      <c r="A362" s="14"/>
      <c r="B362" s="230"/>
      <c r="C362" s="231"/>
      <c r="D362" s="221" t="s">
        <v>149</v>
      </c>
      <c r="E362" s="232" t="s">
        <v>31</v>
      </c>
      <c r="F362" s="233" t="s">
        <v>1452</v>
      </c>
      <c r="G362" s="231"/>
      <c r="H362" s="234">
        <v>790</v>
      </c>
      <c r="I362" s="235"/>
      <c r="J362" s="231"/>
      <c r="K362" s="231"/>
      <c r="L362" s="236"/>
      <c r="M362" s="237"/>
      <c r="N362" s="238"/>
      <c r="O362" s="238"/>
      <c r="P362" s="238"/>
      <c r="Q362" s="238"/>
      <c r="R362" s="238"/>
      <c r="S362" s="238"/>
      <c r="T362" s="239"/>
      <c r="U362" s="14"/>
      <c r="V362" s="14"/>
      <c r="W362" s="14"/>
      <c r="X362" s="14"/>
      <c r="Y362" s="14"/>
      <c r="Z362" s="14"/>
      <c r="AA362" s="14"/>
      <c r="AB362" s="14"/>
      <c r="AC362" s="14"/>
      <c r="AD362" s="14"/>
      <c r="AE362" s="14"/>
      <c r="AT362" s="240" t="s">
        <v>149</v>
      </c>
      <c r="AU362" s="240" t="s">
        <v>86</v>
      </c>
      <c r="AV362" s="14" t="s">
        <v>86</v>
      </c>
      <c r="AW362" s="14" t="s">
        <v>37</v>
      </c>
      <c r="AX362" s="14" t="s">
        <v>84</v>
      </c>
      <c r="AY362" s="240" t="s">
        <v>140</v>
      </c>
    </row>
    <row r="363" s="2" customFormat="1">
      <c r="A363" s="40"/>
      <c r="B363" s="41"/>
      <c r="C363" s="206" t="s">
        <v>576</v>
      </c>
      <c r="D363" s="206" t="s">
        <v>142</v>
      </c>
      <c r="E363" s="207" t="s">
        <v>1453</v>
      </c>
      <c r="F363" s="208" t="s">
        <v>1454</v>
      </c>
      <c r="G363" s="209" t="s">
        <v>411</v>
      </c>
      <c r="H363" s="210">
        <v>4472.3999999999996</v>
      </c>
      <c r="I363" s="211"/>
      <c r="J363" s="212">
        <f>ROUND(I363*H363,2)</f>
        <v>0</v>
      </c>
      <c r="K363" s="208" t="s">
        <v>146</v>
      </c>
      <c r="L363" s="46"/>
      <c r="M363" s="213" t="s">
        <v>31</v>
      </c>
      <c r="N363" s="214" t="s">
        <v>47</v>
      </c>
      <c r="O363" s="86"/>
      <c r="P363" s="215">
        <f>O363*H363</f>
        <v>0</v>
      </c>
      <c r="Q363" s="215">
        <v>0</v>
      </c>
      <c r="R363" s="215">
        <f>Q363*H363</f>
        <v>0</v>
      </c>
      <c r="S363" s="215">
        <v>0.35499999999999998</v>
      </c>
      <c r="T363" s="216">
        <f>S363*H363</f>
        <v>1587.7019999999998</v>
      </c>
      <c r="U363" s="40"/>
      <c r="V363" s="40"/>
      <c r="W363" s="40"/>
      <c r="X363" s="40"/>
      <c r="Y363" s="40"/>
      <c r="Z363" s="40"/>
      <c r="AA363" s="40"/>
      <c r="AB363" s="40"/>
      <c r="AC363" s="40"/>
      <c r="AD363" s="40"/>
      <c r="AE363" s="40"/>
      <c r="AR363" s="217" t="s">
        <v>147</v>
      </c>
      <c r="AT363" s="217" t="s">
        <v>142</v>
      </c>
      <c r="AU363" s="217" t="s">
        <v>86</v>
      </c>
      <c r="AY363" s="19" t="s">
        <v>140</v>
      </c>
      <c r="BE363" s="218">
        <f>IF(N363="základní",J363,0)</f>
        <v>0</v>
      </c>
      <c r="BF363" s="218">
        <f>IF(N363="snížená",J363,0)</f>
        <v>0</v>
      </c>
      <c r="BG363" s="218">
        <f>IF(N363="zákl. přenesená",J363,0)</f>
        <v>0</v>
      </c>
      <c r="BH363" s="218">
        <f>IF(N363="sníž. přenesená",J363,0)</f>
        <v>0</v>
      </c>
      <c r="BI363" s="218">
        <f>IF(N363="nulová",J363,0)</f>
        <v>0</v>
      </c>
      <c r="BJ363" s="19" t="s">
        <v>84</v>
      </c>
      <c r="BK363" s="218">
        <f>ROUND(I363*H363,2)</f>
        <v>0</v>
      </c>
      <c r="BL363" s="19" t="s">
        <v>147</v>
      </c>
      <c r="BM363" s="217" t="s">
        <v>1455</v>
      </c>
    </row>
    <row r="364" s="14" customFormat="1">
      <c r="A364" s="14"/>
      <c r="B364" s="230"/>
      <c r="C364" s="231"/>
      <c r="D364" s="221" t="s">
        <v>149</v>
      </c>
      <c r="E364" s="232" t="s">
        <v>31</v>
      </c>
      <c r="F364" s="233" t="s">
        <v>1456</v>
      </c>
      <c r="G364" s="231"/>
      <c r="H364" s="234">
        <v>4472.3999999999996</v>
      </c>
      <c r="I364" s="235"/>
      <c r="J364" s="231"/>
      <c r="K364" s="231"/>
      <c r="L364" s="236"/>
      <c r="M364" s="237"/>
      <c r="N364" s="238"/>
      <c r="O364" s="238"/>
      <c r="P364" s="238"/>
      <c r="Q364" s="238"/>
      <c r="R364" s="238"/>
      <c r="S364" s="238"/>
      <c r="T364" s="239"/>
      <c r="U364" s="14"/>
      <c r="V364" s="14"/>
      <c r="W364" s="14"/>
      <c r="X364" s="14"/>
      <c r="Y364" s="14"/>
      <c r="Z364" s="14"/>
      <c r="AA364" s="14"/>
      <c r="AB364" s="14"/>
      <c r="AC364" s="14"/>
      <c r="AD364" s="14"/>
      <c r="AE364" s="14"/>
      <c r="AT364" s="240" t="s">
        <v>149</v>
      </c>
      <c r="AU364" s="240" t="s">
        <v>86</v>
      </c>
      <c r="AV364" s="14" t="s">
        <v>86</v>
      </c>
      <c r="AW364" s="14" t="s">
        <v>37</v>
      </c>
      <c r="AX364" s="14" t="s">
        <v>84</v>
      </c>
      <c r="AY364" s="240" t="s">
        <v>140</v>
      </c>
    </row>
    <row r="365" s="2" customFormat="1" ht="16.5" customHeight="1">
      <c r="A365" s="40"/>
      <c r="B365" s="41"/>
      <c r="C365" s="206" t="s">
        <v>580</v>
      </c>
      <c r="D365" s="206" t="s">
        <v>142</v>
      </c>
      <c r="E365" s="207" t="s">
        <v>585</v>
      </c>
      <c r="F365" s="208" t="s">
        <v>586</v>
      </c>
      <c r="G365" s="209" t="s">
        <v>574</v>
      </c>
      <c r="H365" s="210">
        <v>2</v>
      </c>
      <c r="I365" s="211"/>
      <c r="J365" s="212">
        <f>ROUND(I365*H365,2)</f>
        <v>0</v>
      </c>
      <c r="K365" s="208" t="s">
        <v>146</v>
      </c>
      <c r="L365" s="46"/>
      <c r="M365" s="213" t="s">
        <v>31</v>
      </c>
      <c r="N365" s="214" t="s">
        <v>47</v>
      </c>
      <c r="O365" s="86"/>
      <c r="P365" s="215">
        <f>O365*H365</f>
        <v>0</v>
      </c>
      <c r="Q365" s="215">
        <v>0.00069999999999999999</v>
      </c>
      <c r="R365" s="215">
        <f>Q365*H365</f>
        <v>0.0014</v>
      </c>
      <c r="S365" s="215">
        <v>0</v>
      </c>
      <c r="T365" s="216">
        <f>S365*H365</f>
        <v>0</v>
      </c>
      <c r="U365" s="40"/>
      <c r="V365" s="40"/>
      <c r="W365" s="40"/>
      <c r="X365" s="40"/>
      <c r="Y365" s="40"/>
      <c r="Z365" s="40"/>
      <c r="AA365" s="40"/>
      <c r="AB365" s="40"/>
      <c r="AC365" s="40"/>
      <c r="AD365" s="40"/>
      <c r="AE365" s="40"/>
      <c r="AR365" s="217" t="s">
        <v>147</v>
      </c>
      <c r="AT365" s="217" t="s">
        <v>142</v>
      </c>
      <c r="AU365" s="217" t="s">
        <v>86</v>
      </c>
      <c r="AY365" s="19" t="s">
        <v>140</v>
      </c>
      <c r="BE365" s="218">
        <f>IF(N365="základní",J365,0)</f>
        <v>0</v>
      </c>
      <c r="BF365" s="218">
        <f>IF(N365="snížená",J365,0)</f>
        <v>0</v>
      </c>
      <c r="BG365" s="218">
        <f>IF(N365="zákl. přenesená",J365,0)</f>
        <v>0</v>
      </c>
      <c r="BH365" s="218">
        <f>IF(N365="sníž. přenesená",J365,0)</f>
        <v>0</v>
      </c>
      <c r="BI365" s="218">
        <f>IF(N365="nulová",J365,0)</f>
        <v>0</v>
      </c>
      <c r="BJ365" s="19" t="s">
        <v>84</v>
      </c>
      <c r="BK365" s="218">
        <f>ROUND(I365*H365,2)</f>
        <v>0</v>
      </c>
      <c r="BL365" s="19" t="s">
        <v>147</v>
      </c>
      <c r="BM365" s="217" t="s">
        <v>1457</v>
      </c>
    </row>
    <row r="366" s="2" customFormat="1" ht="16.5" customHeight="1">
      <c r="A366" s="40"/>
      <c r="B366" s="41"/>
      <c r="C366" s="263" t="s">
        <v>584</v>
      </c>
      <c r="D366" s="263" t="s">
        <v>331</v>
      </c>
      <c r="E366" s="264" t="s">
        <v>589</v>
      </c>
      <c r="F366" s="265" t="s">
        <v>590</v>
      </c>
      <c r="G366" s="266" t="s">
        <v>574</v>
      </c>
      <c r="H366" s="267">
        <v>2</v>
      </c>
      <c r="I366" s="268"/>
      <c r="J366" s="269">
        <f>ROUND(I366*H366,2)</f>
        <v>0</v>
      </c>
      <c r="K366" s="265" t="s">
        <v>146</v>
      </c>
      <c r="L366" s="270"/>
      <c r="M366" s="271" t="s">
        <v>31</v>
      </c>
      <c r="N366" s="272" t="s">
        <v>47</v>
      </c>
      <c r="O366" s="86"/>
      <c r="P366" s="215">
        <f>O366*H366</f>
        <v>0</v>
      </c>
      <c r="Q366" s="215">
        <v>0.00010000000000000001</v>
      </c>
      <c r="R366" s="215">
        <f>Q366*H366</f>
        <v>0.00020000000000000001</v>
      </c>
      <c r="S366" s="215">
        <v>0</v>
      </c>
      <c r="T366" s="216">
        <f>S366*H366</f>
        <v>0</v>
      </c>
      <c r="U366" s="40"/>
      <c r="V366" s="40"/>
      <c r="W366" s="40"/>
      <c r="X366" s="40"/>
      <c r="Y366" s="40"/>
      <c r="Z366" s="40"/>
      <c r="AA366" s="40"/>
      <c r="AB366" s="40"/>
      <c r="AC366" s="40"/>
      <c r="AD366" s="40"/>
      <c r="AE366" s="40"/>
      <c r="AR366" s="217" t="s">
        <v>297</v>
      </c>
      <c r="AT366" s="217" t="s">
        <v>331</v>
      </c>
      <c r="AU366" s="217" t="s">
        <v>86</v>
      </c>
      <c r="AY366" s="19" t="s">
        <v>140</v>
      </c>
      <c r="BE366" s="218">
        <f>IF(N366="základní",J366,0)</f>
        <v>0</v>
      </c>
      <c r="BF366" s="218">
        <f>IF(N366="snížená",J366,0)</f>
        <v>0</v>
      </c>
      <c r="BG366" s="218">
        <f>IF(N366="zákl. přenesená",J366,0)</f>
        <v>0</v>
      </c>
      <c r="BH366" s="218">
        <f>IF(N366="sníž. přenesená",J366,0)</f>
        <v>0</v>
      </c>
      <c r="BI366" s="218">
        <f>IF(N366="nulová",J366,0)</f>
        <v>0</v>
      </c>
      <c r="BJ366" s="19" t="s">
        <v>84</v>
      </c>
      <c r="BK366" s="218">
        <f>ROUND(I366*H366,2)</f>
        <v>0</v>
      </c>
      <c r="BL366" s="19" t="s">
        <v>147</v>
      </c>
      <c r="BM366" s="217" t="s">
        <v>1458</v>
      </c>
    </row>
    <row r="367" s="2" customFormat="1" ht="16.5" customHeight="1">
      <c r="A367" s="40"/>
      <c r="B367" s="41"/>
      <c r="C367" s="263" t="s">
        <v>588</v>
      </c>
      <c r="D367" s="263" t="s">
        <v>331</v>
      </c>
      <c r="E367" s="264" t="s">
        <v>593</v>
      </c>
      <c r="F367" s="265" t="s">
        <v>594</v>
      </c>
      <c r="G367" s="266" t="s">
        <v>574</v>
      </c>
      <c r="H367" s="267">
        <v>4</v>
      </c>
      <c r="I367" s="268"/>
      <c r="J367" s="269">
        <f>ROUND(I367*H367,2)</f>
        <v>0</v>
      </c>
      <c r="K367" s="265" t="s">
        <v>146</v>
      </c>
      <c r="L367" s="270"/>
      <c r="M367" s="271" t="s">
        <v>31</v>
      </c>
      <c r="N367" s="272" t="s">
        <v>47</v>
      </c>
      <c r="O367" s="86"/>
      <c r="P367" s="215">
        <f>O367*H367</f>
        <v>0</v>
      </c>
      <c r="Q367" s="215">
        <v>0.00035</v>
      </c>
      <c r="R367" s="215">
        <f>Q367*H367</f>
        <v>0.0014</v>
      </c>
      <c r="S367" s="215">
        <v>0</v>
      </c>
      <c r="T367" s="216">
        <f>S367*H367</f>
        <v>0</v>
      </c>
      <c r="U367" s="40"/>
      <c r="V367" s="40"/>
      <c r="W367" s="40"/>
      <c r="X367" s="40"/>
      <c r="Y367" s="40"/>
      <c r="Z367" s="40"/>
      <c r="AA367" s="40"/>
      <c r="AB367" s="40"/>
      <c r="AC367" s="40"/>
      <c r="AD367" s="40"/>
      <c r="AE367" s="40"/>
      <c r="AR367" s="217" t="s">
        <v>297</v>
      </c>
      <c r="AT367" s="217" t="s">
        <v>331</v>
      </c>
      <c r="AU367" s="217" t="s">
        <v>86</v>
      </c>
      <c r="AY367" s="19" t="s">
        <v>140</v>
      </c>
      <c r="BE367" s="218">
        <f>IF(N367="základní",J367,0)</f>
        <v>0</v>
      </c>
      <c r="BF367" s="218">
        <f>IF(N367="snížená",J367,0)</f>
        <v>0</v>
      </c>
      <c r="BG367" s="218">
        <f>IF(N367="zákl. přenesená",J367,0)</f>
        <v>0</v>
      </c>
      <c r="BH367" s="218">
        <f>IF(N367="sníž. přenesená",J367,0)</f>
        <v>0</v>
      </c>
      <c r="BI367" s="218">
        <f>IF(N367="nulová",J367,0)</f>
        <v>0</v>
      </c>
      <c r="BJ367" s="19" t="s">
        <v>84</v>
      </c>
      <c r="BK367" s="218">
        <f>ROUND(I367*H367,2)</f>
        <v>0</v>
      </c>
      <c r="BL367" s="19" t="s">
        <v>147</v>
      </c>
      <c r="BM367" s="217" t="s">
        <v>1459</v>
      </c>
    </row>
    <row r="368" s="2" customFormat="1" ht="16.5" customHeight="1">
      <c r="A368" s="40"/>
      <c r="B368" s="41"/>
      <c r="C368" s="263" t="s">
        <v>592</v>
      </c>
      <c r="D368" s="263" t="s">
        <v>331</v>
      </c>
      <c r="E368" s="264" t="s">
        <v>597</v>
      </c>
      <c r="F368" s="265" t="s">
        <v>598</v>
      </c>
      <c r="G368" s="266" t="s">
        <v>574</v>
      </c>
      <c r="H368" s="267">
        <v>2</v>
      </c>
      <c r="I368" s="268"/>
      <c r="J368" s="269">
        <f>ROUND(I368*H368,2)</f>
        <v>0</v>
      </c>
      <c r="K368" s="265" t="s">
        <v>146</v>
      </c>
      <c r="L368" s="270"/>
      <c r="M368" s="271" t="s">
        <v>31</v>
      </c>
      <c r="N368" s="272" t="s">
        <v>47</v>
      </c>
      <c r="O368" s="86"/>
      <c r="P368" s="215">
        <f>O368*H368</f>
        <v>0</v>
      </c>
      <c r="Q368" s="215">
        <v>0.0016999999999999999</v>
      </c>
      <c r="R368" s="215">
        <f>Q368*H368</f>
        <v>0.0033999999999999998</v>
      </c>
      <c r="S368" s="215">
        <v>0</v>
      </c>
      <c r="T368" s="216">
        <f>S368*H368</f>
        <v>0</v>
      </c>
      <c r="U368" s="40"/>
      <c r="V368" s="40"/>
      <c r="W368" s="40"/>
      <c r="X368" s="40"/>
      <c r="Y368" s="40"/>
      <c r="Z368" s="40"/>
      <c r="AA368" s="40"/>
      <c r="AB368" s="40"/>
      <c r="AC368" s="40"/>
      <c r="AD368" s="40"/>
      <c r="AE368" s="40"/>
      <c r="AR368" s="217" t="s">
        <v>297</v>
      </c>
      <c r="AT368" s="217" t="s">
        <v>331</v>
      </c>
      <c r="AU368" s="217" t="s">
        <v>86</v>
      </c>
      <c r="AY368" s="19" t="s">
        <v>140</v>
      </c>
      <c r="BE368" s="218">
        <f>IF(N368="základní",J368,0)</f>
        <v>0</v>
      </c>
      <c r="BF368" s="218">
        <f>IF(N368="snížená",J368,0)</f>
        <v>0</v>
      </c>
      <c r="BG368" s="218">
        <f>IF(N368="zákl. přenesená",J368,0)</f>
        <v>0</v>
      </c>
      <c r="BH368" s="218">
        <f>IF(N368="sníž. přenesená",J368,0)</f>
        <v>0</v>
      </c>
      <c r="BI368" s="218">
        <f>IF(N368="nulová",J368,0)</f>
        <v>0</v>
      </c>
      <c r="BJ368" s="19" t="s">
        <v>84</v>
      </c>
      <c r="BK368" s="218">
        <f>ROUND(I368*H368,2)</f>
        <v>0</v>
      </c>
      <c r="BL368" s="19" t="s">
        <v>147</v>
      </c>
      <c r="BM368" s="217" t="s">
        <v>1460</v>
      </c>
    </row>
    <row r="369" s="14" customFormat="1">
      <c r="A369" s="14"/>
      <c r="B369" s="230"/>
      <c r="C369" s="231"/>
      <c r="D369" s="221" t="s">
        <v>149</v>
      </c>
      <c r="E369" s="232" t="s">
        <v>31</v>
      </c>
      <c r="F369" s="233" t="s">
        <v>600</v>
      </c>
      <c r="G369" s="231"/>
      <c r="H369" s="234">
        <v>2</v>
      </c>
      <c r="I369" s="235"/>
      <c r="J369" s="231"/>
      <c r="K369" s="231"/>
      <c r="L369" s="236"/>
      <c r="M369" s="237"/>
      <c r="N369" s="238"/>
      <c r="O369" s="238"/>
      <c r="P369" s="238"/>
      <c r="Q369" s="238"/>
      <c r="R369" s="238"/>
      <c r="S369" s="238"/>
      <c r="T369" s="239"/>
      <c r="U369" s="14"/>
      <c r="V369" s="14"/>
      <c r="W369" s="14"/>
      <c r="X369" s="14"/>
      <c r="Y369" s="14"/>
      <c r="Z369" s="14"/>
      <c r="AA369" s="14"/>
      <c r="AB369" s="14"/>
      <c r="AC369" s="14"/>
      <c r="AD369" s="14"/>
      <c r="AE369" s="14"/>
      <c r="AT369" s="240" t="s">
        <v>149</v>
      </c>
      <c r="AU369" s="240" t="s">
        <v>86</v>
      </c>
      <c r="AV369" s="14" t="s">
        <v>86</v>
      </c>
      <c r="AW369" s="14" t="s">
        <v>37</v>
      </c>
      <c r="AX369" s="14" t="s">
        <v>84</v>
      </c>
      <c r="AY369" s="240" t="s">
        <v>140</v>
      </c>
    </row>
    <row r="370" s="2" customFormat="1" ht="16.5" customHeight="1">
      <c r="A370" s="40"/>
      <c r="B370" s="41"/>
      <c r="C370" s="206" t="s">
        <v>596</v>
      </c>
      <c r="D370" s="206" t="s">
        <v>142</v>
      </c>
      <c r="E370" s="207" t="s">
        <v>572</v>
      </c>
      <c r="F370" s="208" t="s">
        <v>573</v>
      </c>
      <c r="G370" s="209" t="s">
        <v>574</v>
      </c>
      <c r="H370" s="210">
        <v>2</v>
      </c>
      <c r="I370" s="211"/>
      <c r="J370" s="212">
        <f>ROUND(I370*H370,2)</f>
        <v>0</v>
      </c>
      <c r="K370" s="208" t="s">
        <v>146</v>
      </c>
      <c r="L370" s="46"/>
      <c r="M370" s="213" t="s">
        <v>31</v>
      </c>
      <c r="N370" s="214" t="s">
        <v>47</v>
      </c>
      <c r="O370" s="86"/>
      <c r="P370" s="215">
        <f>O370*H370</f>
        <v>0</v>
      </c>
      <c r="Q370" s="215">
        <v>0.11241</v>
      </c>
      <c r="R370" s="215">
        <f>Q370*H370</f>
        <v>0.22481999999999999</v>
      </c>
      <c r="S370" s="215">
        <v>0</v>
      </c>
      <c r="T370" s="216">
        <f>S370*H370</f>
        <v>0</v>
      </c>
      <c r="U370" s="40"/>
      <c r="V370" s="40"/>
      <c r="W370" s="40"/>
      <c r="X370" s="40"/>
      <c r="Y370" s="40"/>
      <c r="Z370" s="40"/>
      <c r="AA370" s="40"/>
      <c r="AB370" s="40"/>
      <c r="AC370" s="40"/>
      <c r="AD370" s="40"/>
      <c r="AE370" s="40"/>
      <c r="AR370" s="217" t="s">
        <v>147</v>
      </c>
      <c r="AT370" s="217" t="s">
        <v>142</v>
      </c>
      <c r="AU370" s="217" t="s">
        <v>86</v>
      </c>
      <c r="AY370" s="19" t="s">
        <v>140</v>
      </c>
      <c r="BE370" s="218">
        <f>IF(N370="základní",J370,0)</f>
        <v>0</v>
      </c>
      <c r="BF370" s="218">
        <f>IF(N370="snížená",J370,0)</f>
        <v>0</v>
      </c>
      <c r="BG370" s="218">
        <f>IF(N370="zákl. přenesená",J370,0)</f>
        <v>0</v>
      </c>
      <c r="BH370" s="218">
        <f>IF(N370="sníž. přenesená",J370,0)</f>
        <v>0</v>
      </c>
      <c r="BI370" s="218">
        <f>IF(N370="nulová",J370,0)</f>
        <v>0</v>
      </c>
      <c r="BJ370" s="19" t="s">
        <v>84</v>
      </c>
      <c r="BK370" s="218">
        <f>ROUND(I370*H370,2)</f>
        <v>0</v>
      </c>
      <c r="BL370" s="19" t="s">
        <v>147</v>
      </c>
      <c r="BM370" s="217" t="s">
        <v>1461</v>
      </c>
    </row>
    <row r="371" s="2" customFormat="1" ht="16.5" customHeight="1">
      <c r="A371" s="40"/>
      <c r="B371" s="41"/>
      <c r="C371" s="263" t="s">
        <v>601</v>
      </c>
      <c r="D371" s="263" t="s">
        <v>331</v>
      </c>
      <c r="E371" s="264" t="s">
        <v>577</v>
      </c>
      <c r="F371" s="265" t="s">
        <v>578</v>
      </c>
      <c r="G371" s="266" t="s">
        <v>574</v>
      </c>
      <c r="H371" s="267">
        <v>2</v>
      </c>
      <c r="I371" s="268"/>
      <c r="J371" s="269">
        <f>ROUND(I371*H371,2)</f>
        <v>0</v>
      </c>
      <c r="K371" s="265" t="s">
        <v>146</v>
      </c>
      <c r="L371" s="270"/>
      <c r="M371" s="271" t="s">
        <v>31</v>
      </c>
      <c r="N371" s="272" t="s">
        <v>47</v>
      </c>
      <c r="O371" s="86"/>
      <c r="P371" s="215">
        <f>O371*H371</f>
        <v>0</v>
      </c>
      <c r="Q371" s="215">
        <v>0.0061000000000000004</v>
      </c>
      <c r="R371" s="215">
        <f>Q371*H371</f>
        <v>0.012200000000000001</v>
      </c>
      <c r="S371" s="215">
        <v>0</v>
      </c>
      <c r="T371" s="216">
        <f>S371*H371</f>
        <v>0</v>
      </c>
      <c r="U371" s="40"/>
      <c r="V371" s="40"/>
      <c r="W371" s="40"/>
      <c r="X371" s="40"/>
      <c r="Y371" s="40"/>
      <c r="Z371" s="40"/>
      <c r="AA371" s="40"/>
      <c r="AB371" s="40"/>
      <c r="AC371" s="40"/>
      <c r="AD371" s="40"/>
      <c r="AE371" s="40"/>
      <c r="AR371" s="217" t="s">
        <v>297</v>
      </c>
      <c r="AT371" s="217" t="s">
        <v>331</v>
      </c>
      <c r="AU371" s="217" t="s">
        <v>86</v>
      </c>
      <c r="AY371" s="19" t="s">
        <v>140</v>
      </c>
      <c r="BE371" s="218">
        <f>IF(N371="základní",J371,0)</f>
        <v>0</v>
      </c>
      <c r="BF371" s="218">
        <f>IF(N371="snížená",J371,0)</f>
        <v>0</v>
      </c>
      <c r="BG371" s="218">
        <f>IF(N371="zákl. přenesená",J371,0)</f>
        <v>0</v>
      </c>
      <c r="BH371" s="218">
        <f>IF(N371="sníž. přenesená",J371,0)</f>
        <v>0</v>
      </c>
      <c r="BI371" s="218">
        <f>IF(N371="nulová",J371,0)</f>
        <v>0</v>
      </c>
      <c r="BJ371" s="19" t="s">
        <v>84</v>
      </c>
      <c r="BK371" s="218">
        <f>ROUND(I371*H371,2)</f>
        <v>0</v>
      </c>
      <c r="BL371" s="19" t="s">
        <v>147</v>
      </c>
      <c r="BM371" s="217" t="s">
        <v>1462</v>
      </c>
    </row>
    <row r="372" s="2" customFormat="1" ht="16.5" customHeight="1">
      <c r="A372" s="40"/>
      <c r="B372" s="41"/>
      <c r="C372" s="263" t="s">
        <v>607</v>
      </c>
      <c r="D372" s="263" t="s">
        <v>331</v>
      </c>
      <c r="E372" s="264" t="s">
        <v>581</v>
      </c>
      <c r="F372" s="265" t="s">
        <v>582</v>
      </c>
      <c r="G372" s="266" t="s">
        <v>574</v>
      </c>
      <c r="H372" s="267">
        <v>2</v>
      </c>
      <c r="I372" s="268"/>
      <c r="J372" s="269">
        <f>ROUND(I372*H372,2)</f>
        <v>0</v>
      </c>
      <c r="K372" s="265" t="s">
        <v>146</v>
      </c>
      <c r="L372" s="270"/>
      <c r="M372" s="271" t="s">
        <v>31</v>
      </c>
      <c r="N372" s="272" t="s">
        <v>47</v>
      </c>
      <c r="O372" s="86"/>
      <c r="P372" s="215">
        <f>O372*H372</f>
        <v>0</v>
      </c>
      <c r="Q372" s="215">
        <v>0.0030000000000000001</v>
      </c>
      <c r="R372" s="215">
        <f>Q372*H372</f>
        <v>0.0060000000000000001</v>
      </c>
      <c r="S372" s="215">
        <v>0</v>
      </c>
      <c r="T372" s="216">
        <f>S372*H372</f>
        <v>0</v>
      </c>
      <c r="U372" s="40"/>
      <c r="V372" s="40"/>
      <c r="W372" s="40"/>
      <c r="X372" s="40"/>
      <c r="Y372" s="40"/>
      <c r="Z372" s="40"/>
      <c r="AA372" s="40"/>
      <c r="AB372" s="40"/>
      <c r="AC372" s="40"/>
      <c r="AD372" s="40"/>
      <c r="AE372" s="40"/>
      <c r="AR372" s="217" t="s">
        <v>297</v>
      </c>
      <c r="AT372" s="217" t="s">
        <v>331</v>
      </c>
      <c r="AU372" s="217" t="s">
        <v>86</v>
      </c>
      <c r="AY372" s="19" t="s">
        <v>140</v>
      </c>
      <c r="BE372" s="218">
        <f>IF(N372="základní",J372,0)</f>
        <v>0</v>
      </c>
      <c r="BF372" s="218">
        <f>IF(N372="snížená",J372,0)</f>
        <v>0</v>
      </c>
      <c r="BG372" s="218">
        <f>IF(N372="zákl. přenesená",J372,0)</f>
        <v>0</v>
      </c>
      <c r="BH372" s="218">
        <f>IF(N372="sníž. přenesená",J372,0)</f>
        <v>0</v>
      </c>
      <c r="BI372" s="218">
        <f>IF(N372="nulová",J372,0)</f>
        <v>0</v>
      </c>
      <c r="BJ372" s="19" t="s">
        <v>84</v>
      </c>
      <c r="BK372" s="218">
        <f>ROUND(I372*H372,2)</f>
        <v>0</v>
      </c>
      <c r="BL372" s="19" t="s">
        <v>147</v>
      </c>
      <c r="BM372" s="217" t="s">
        <v>1463</v>
      </c>
    </row>
    <row r="373" s="2" customFormat="1">
      <c r="A373" s="40"/>
      <c r="B373" s="41"/>
      <c r="C373" s="206" t="s">
        <v>613</v>
      </c>
      <c r="D373" s="206" t="s">
        <v>142</v>
      </c>
      <c r="E373" s="207" t="s">
        <v>614</v>
      </c>
      <c r="F373" s="208" t="s">
        <v>615</v>
      </c>
      <c r="G373" s="209" t="s">
        <v>564</v>
      </c>
      <c r="H373" s="210">
        <v>26</v>
      </c>
      <c r="I373" s="211"/>
      <c r="J373" s="212">
        <f>ROUND(I373*H373,2)</f>
        <v>0</v>
      </c>
      <c r="K373" s="208" t="s">
        <v>146</v>
      </c>
      <c r="L373" s="46"/>
      <c r="M373" s="213" t="s">
        <v>31</v>
      </c>
      <c r="N373" s="214" t="s">
        <v>47</v>
      </c>
      <c r="O373" s="86"/>
      <c r="P373" s="215">
        <f>O373*H373</f>
        <v>0</v>
      </c>
      <c r="Q373" s="215">
        <v>0.00017000000000000001</v>
      </c>
      <c r="R373" s="215">
        <f>Q373*H373</f>
        <v>0.0044200000000000003</v>
      </c>
      <c r="S373" s="215">
        <v>0</v>
      </c>
      <c r="T373" s="216">
        <f>S373*H373</f>
        <v>0</v>
      </c>
      <c r="U373" s="40"/>
      <c r="V373" s="40"/>
      <c r="W373" s="40"/>
      <c r="X373" s="40"/>
      <c r="Y373" s="40"/>
      <c r="Z373" s="40"/>
      <c r="AA373" s="40"/>
      <c r="AB373" s="40"/>
      <c r="AC373" s="40"/>
      <c r="AD373" s="40"/>
      <c r="AE373" s="40"/>
      <c r="AR373" s="217" t="s">
        <v>147</v>
      </c>
      <c r="AT373" s="217" t="s">
        <v>142</v>
      </c>
      <c r="AU373" s="217" t="s">
        <v>86</v>
      </c>
      <c r="AY373" s="19" t="s">
        <v>140</v>
      </c>
      <c r="BE373" s="218">
        <f>IF(N373="základní",J373,0)</f>
        <v>0</v>
      </c>
      <c r="BF373" s="218">
        <f>IF(N373="snížená",J373,0)</f>
        <v>0</v>
      </c>
      <c r="BG373" s="218">
        <f>IF(N373="zákl. přenesená",J373,0)</f>
        <v>0</v>
      </c>
      <c r="BH373" s="218">
        <f>IF(N373="sníž. přenesená",J373,0)</f>
        <v>0</v>
      </c>
      <c r="BI373" s="218">
        <f>IF(N373="nulová",J373,0)</f>
        <v>0</v>
      </c>
      <c r="BJ373" s="19" t="s">
        <v>84</v>
      </c>
      <c r="BK373" s="218">
        <f>ROUND(I373*H373,2)</f>
        <v>0</v>
      </c>
      <c r="BL373" s="19" t="s">
        <v>147</v>
      </c>
      <c r="BM373" s="217" t="s">
        <v>1464</v>
      </c>
    </row>
    <row r="374" s="14" customFormat="1">
      <c r="A374" s="14"/>
      <c r="B374" s="230"/>
      <c r="C374" s="231"/>
      <c r="D374" s="221" t="s">
        <v>149</v>
      </c>
      <c r="E374" s="232" t="s">
        <v>31</v>
      </c>
      <c r="F374" s="233" t="s">
        <v>1465</v>
      </c>
      <c r="G374" s="231"/>
      <c r="H374" s="234">
        <v>3</v>
      </c>
      <c r="I374" s="235"/>
      <c r="J374" s="231"/>
      <c r="K374" s="231"/>
      <c r="L374" s="236"/>
      <c r="M374" s="237"/>
      <c r="N374" s="238"/>
      <c r="O374" s="238"/>
      <c r="P374" s="238"/>
      <c r="Q374" s="238"/>
      <c r="R374" s="238"/>
      <c r="S374" s="238"/>
      <c r="T374" s="239"/>
      <c r="U374" s="14"/>
      <c r="V374" s="14"/>
      <c r="W374" s="14"/>
      <c r="X374" s="14"/>
      <c r="Y374" s="14"/>
      <c r="Z374" s="14"/>
      <c r="AA374" s="14"/>
      <c r="AB374" s="14"/>
      <c r="AC374" s="14"/>
      <c r="AD374" s="14"/>
      <c r="AE374" s="14"/>
      <c r="AT374" s="240" t="s">
        <v>149</v>
      </c>
      <c r="AU374" s="240" t="s">
        <v>86</v>
      </c>
      <c r="AV374" s="14" t="s">
        <v>86</v>
      </c>
      <c r="AW374" s="14" t="s">
        <v>37</v>
      </c>
      <c r="AX374" s="14" t="s">
        <v>76</v>
      </c>
      <c r="AY374" s="240" t="s">
        <v>140</v>
      </c>
    </row>
    <row r="375" s="14" customFormat="1">
      <c r="A375" s="14"/>
      <c r="B375" s="230"/>
      <c r="C375" s="231"/>
      <c r="D375" s="221" t="s">
        <v>149</v>
      </c>
      <c r="E375" s="232" t="s">
        <v>31</v>
      </c>
      <c r="F375" s="233" t="s">
        <v>1466</v>
      </c>
      <c r="G375" s="231"/>
      <c r="H375" s="234">
        <v>17</v>
      </c>
      <c r="I375" s="235"/>
      <c r="J375" s="231"/>
      <c r="K375" s="231"/>
      <c r="L375" s="236"/>
      <c r="M375" s="237"/>
      <c r="N375" s="238"/>
      <c r="O375" s="238"/>
      <c r="P375" s="238"/>
      <c r="Q375" s="238"/>
      <c r="R375" s="238"/>
      <c r="S375" s="238"/>
      <c r="T375" s="239"/>
      <c r="U375" s="14"/>
      <c r="V375" s="14"/>
      <c r="W375" s="14"/>
      <c r="X375" s="14"/>
      <c r="Y375" s="14"/>
      <c r="Z375" s="14"/>
      <c r="AA375" s="14"/>
      <c r="AB375" s="14"/>
      <c r="AC375" s="14"/>
      <c r="AD375" s="14"/>
      <c r="AE375" s="14"/>
      <c r="AT375" s="240" t="s">
        <v>149</v>
      </c>
      <c r="AU375" s="240" t="s">
        <v>86</v>
      </c>
      <c r="AV375" s="14" t="s">
        <v>86</v>
      </c>
      <c r="AW375" s="14" t="s">
        <v>37</v>
      </c>
      <c r="AX375" s="14" t="s">
        <v>76</v>
      </c>
      <c r="AY375" s="240" t="s">
        <v>140</v>
      </c>
    </row>
    <row r="376" s="14" customFormat="1">
      <c r="A376" s="14"/>
      <c r="B376" s="230"/>
      <c r="C376" s="231"/>
      <c r="D376" s="221" t="s">
        <v>149</v>
      </c>
      <c r="E376" s="232" t="s">
        <v>31</v>
      </c>
      <c r="F376" s="233" t="s">
        <v>1467</v>
      </c>
      <c r="G376" s="231"/>
      <c r="H376" s="234">
        <v>3</v>
      </c>
      <c r="I376" s="235"/>
      <c r="J376" s="231"/>
      <c r="K376" s="231"/>
      <c r="L376" s="236"/>
      <c r="M376" s="237"/>
      <c r="N376" s="238"/>
      <c r="O376" s="238"/>
      <c r="P376" s="238"/>
      <c r="Q376" s="238"/>
      <c r="R376" s="238"/>
      <c r="S376" s="238"/>
      <c r="T376" s="239"/>
      <c r="U376" s="14"/>
      <c r="V376" s="14"/>
      <c r="W376" s="14"/>
      <c r="X376" s="14"/>
      <c r="Y376" s="14"/>
      <c r="Z376" s="14"/>
      <c r="AA376" s="14"/>
      <c r="AB376" s="14"/>
      <c r="AC376" s="14"/>
      <c r="AD376" s="14"/>
      <c r="AE376" s="14"/>
      <c r="AT376" s="240" t="s">
        <v>149</v>
      </c>
      <c r="AU376" s="240" t="s">
        <v>86</v>
      </c>
      <c r="AV376" s="14" t="s">
        <v>86</v>
      </c>
      <c r="AW376" s="14" t="s">
        <v>37</v>
      </c>
      <c r="AX376" s="14" t="s">
        <v>76</v>
      </c>
      <c r="AY376" s="240" t="s">
        <v>140</v>
      </c>
    </row>
    <row r="377" s="14" customFormat="1">
      <c r="A377" s="14"/>
      <c r="B377" s="230"/>
      <c r="C377" s="231"/>
      <c r="D377" s="221" t="s">
        <v>149</v>
      </c>
      <c r="E377" s="232" t="s">
        <v>31</v>
      </c>
      <c r="F377" s="233" t="s">
        <v>1468</v>
      </c>
      <c r="G377" s="231"/>
      <c r="H377" s="234">
        <v>3</v>
      </c>
      <c r="I377" s="235"/>
      <c r="J377" s="231"/>
      <c r="K377" s="231"/>
      <c r="L377" s="236"/>
      <c r="M377" s="237"/>
      <c r="N377" s="238"/>
      <c r="O377" s="238"/>
      <c r="P377" s="238"/>
      <c r="Q377" s="238"/>
      <c r="R377" s="238"/>
      <c r="S377" s="238"/>
      <c r="T377" s="239"/>
      <c r="U377" s="14"/>
      <c r="V377" s="14"/>
      <c r="W377" s="14"/>
      <c r="X377" s="14"/>
      <c r="Y377" s="14"/>
      <c r="Z377" s="14"/>
      <c r="AA377" s="14"/>
      <c r="AB377" s="14"/>
      <c r="AC377" s="14"/>
      <c r="AD377" s="14"/>
      <c r="AE377" s="14"/>
      <c r="AT377" s="240" t="s">
        <v>149</v>
      </c>
      <c r="AU377" s="240" t="s">
        <v>86</v>
      </c>
      <c r="AV377" s="14" t="s">
        <v>86</v>
      </c>
      <c r="AW377" s="14" t="s">
        <v>37</v>
      </c>
      <c r="AX377" s="14" t="s">
        <v>76</v>
      </c>
      <c r="AY377" s="240" t="s">
        <v>140</v>
      </c>
    </row>
    <row r="378" s="15" customFormat="1">
      <c r="A378" s="15"/>
      <c r="B378" s="241"/>
      <c r="C378" s="242"/>
      <c r="D378" s="221" t="s">
        <v>149</v>
      </c>
      <c r="E378" s="243" t="s">
        <v>31</v>
      </c>
      <c r="F378" s="244" t="s">
        <v>204</v>
      </c>
      <c r="G378" s="242"/>
      <c r="H378" s="245">
        <v>26</v>
      </c>
      <c r="I378" s="246"/>
      <c r="J378" s="242"/>
      <c r="K378" s="242"/>
      <c r="L378" s="247"/>
      <c r="M378" s="248"/>
      <c r="N378" s="249"/>
      <c r="O378" s="249"/>
      <c r="P378" s="249"/>
      <c r="Q378" s="249"/>
      <c r="R378" s="249"/>
      <c r="S378" s="249"/>
      <c r="T378" s="250"/>
      <c r="U378" s="15"/>
      <c r="V378" s="15"/>
      <c r="W378" s="15"/>
      <c r="X378" s="15"/>
      <c r="Y378" s="15"/>
      <c r="Z378" s="15"/>
      <c r="AA378" s="15"/>
      <c r="AB378" s="15"/>
      <c r="AC378" s="15"/>
      <c r="AD378" s="15"/>
      <c r="AE378" s="15"/>
      <c r="AT378" s="251" t="s">
        <v>149</v>
      </c>
      <c r="AU378" s="251" t="s">
        <v>86</v>
      </c>
      <c r="AV378" s="15" t="s">
        <v>147</v>
      </c>
      <c r="AW378" s="15" t="s">
        <v>37</v>
      </c>
      <c r="AX378" s="15" t="s">
        <v>84</v>
      </c>
      <c r="AY378" s="251" t="s">
        <v>140</v>
      </c>
    </row>
    <row r="379" s="2" customFormat="1" ht="16.5" customHeight="1">
      <c r="A379" s="40"/>
      <c r="B379" s="41"/>
      <c r="C379" s="206" t="s">
        <v>617</v>
      </c>
      <c r="D379" s="206" t="s">
        <v>142</v>
      </c>
      <c r="E379" s="207" t="s">
        <v>644</v>
      </c>
      <c r="F379" s="208" t="s">
        <v>645</v>
      </c>
      <c r="G379" s="209" t="s">
        <v>411</v>
      </c>
      <c r="H379" s="210">
        <v>3612.3339999999998</v>
      </c>
      <c r="I379" s="211"/>
      <c r="J379" s="212">
        <f>ROUND(I379*H379,2)</f>
        <v>0</v>
      </c>
      <c r="K379" s="208" t="s">
        <v>646</v>
      </c>
      <c r="L379" s="46"/>
      <c r="M379" s="213" t="s">
        <v>31</v>
      </c>
      <c r="N379" s="214" t="s">
        <v>47</v>
      </c>
      <c r="O379" s="86"/>
      <c r="P379" s="215">
        <f>O379*H379</f>
        <v>0</v>
      </c>
      <c r="Q379" s="215">
        <v>0.00036000000000000002</v>
      </c>
      <c r="R379" s="215">
        <f>Q379*H379</f>
        <v>1.3004402399999999</v>
      </c>
      <c r="S379" s="215">
        <v>0</v>
      </c>
      <c r="T379" s="216">
        <f>S379*H379</f>
        <v>0</v>
      </c>
      <c r="U379" s="40"/>
      <c r="V379" s="40"/>
      <c r="W379" s="40"/>
      <c r="X379" s="40"/>
      <c r="Y379" s="40"/>
      <c r="Z379" s="40"/>
      <c r="AA379" s="40"/>
      <c r="AB379" s="40"/>
      <c r="AC379" s="40"/>
      <c r="AD379" s="40"/>
      <c r="AE379" s="40"/>
      <c r="AR379" s="217" t="s">
        <v>147</v>
      </c>
      <c r="AT379" s="217" t="s">
        <v>142</v>
      </c>
      <c r="AU379" s="217" t="s">
        <v>86</v>
      </c>
      <c r="AY379" s="19" t="s">
        <v>140</v>
      </c>
      <c r="BE379" s="218">
        <f>IF(N379="základní",J379,0)</f>
        <v>0</v>
      </c>
      <c r="BF379" s="218">
        <f>IF(N379="snížená",J379,0)</f>
        <v>0</v>
      </c>
      <c r="BG379" s="218">
        <f>IF(N379="zákl. přenesená",J379,0)</f>
        <v>0</v>
      </c>
      <c r="BH379" s="218">
        <f>IF(N379="sníž. přenesená",J379,0)</f>
        <v>0</v>
      </c>
      <c r="BI379" s="218">
        <f>IF(N379="nulová",J379,0)</f>
        <v>0</v>
      </c>
      <c r="BJ379" s="19" t="s">
        <v>84</v>
      </c>
      <c r="BK379" s="218">
        <f>ROUND(I379*H379,2)</f>
        <v>0</v>
      </c>
      <c r="BL379" s="19" t="s">
        <v>147</v>
      </c>
      <c r="BM379" s="217" t="s">
        <v>1469</v>
      </c>
    </row>
    <row r="380" s="14" customFormat="1">
      <c r="A380" s="14"/>
      <c r="B380" s="230"/>
      <c r="C380" s="231"/>
      <c r="D380" s="221" t="s">
        <v>149</v>
      </c>
      <c r="E380" s="232" t="s">
        <v>31</v>
      </c>
      <c r="F380" s="233" t="s">
        <v>1470</v>
      </c>
      <c r="G380" s="231"/>
      <c r="H380" s="234">
        <v>1188.7919999999999</v>
      </c>
      <c r="I380" s="235"/>
      <c r="J380" s="231"/>
      <c r="K380" s="231"/>
      <c r="L380" s="236"/>
      <c r="M380" s="237"/>
      <c r="N380" s="238"/>
      <c r="O380" s="238"/>
      <c r="P380" s="238"/>
      <c r="Q380" s="238"/>
      <c r="R380" s="238"/>
      <c r="S380" s="238"/>
      <c r="T380" s="239"/>
      <c r="U380" s="14"/>
      <c r="V380" s="14"/>
      <c r="W380" s="14"/>
      <c r="X380" s="14"/>
      <c r="Y380" s="14"/>
      <c r="Z380" s="14"/>
      <c r="AA380" s="14"/>
      <c r="AB380" s="14"/>
      <c r="AC380" s="14"/>
      <c r="AD380" s="14"/>
      <c r="AE380" s="14"/>
      <c r="AT380" s="240" t="s">
        <v>149</v>
      </c>
      <c r="AU380" s="240" t="s">
        <v>86</v>
      </c>
      <c r="AV380" s="14" t="s">
        <v>86</v>
      </c>
      <c r="AW380" s="14" t="s">
        <v>37</v>
      </c>
      <c r="AX380" s="14" t="s">
        <v>76</v>
      </c>
      <c r="AY380" s="240" t="s">
        <v>140</v>
      </c>
    </row>
    <row r="381" s="14" customFormat="1">
      <c r="A381" s="14"/>
      <c r="B381" s="230"/>
      <c r="C381" s="231"/>
      <c r="D381" s="221" t="s">
        <v>149</v>
      </c>
      <c r="E381" s="232" t="s">
        <v>31</v>
      </c>
      <c r="F381" s="233" t="s">
        <v>1471</v>
      </c>
      <c r="G381" s="231"/>
      <c r="H381" s="234">
        <v>134.244</v>
      </c>
      <c r="I381" s="235"/>
      <c r="J381" s="231"/>
      <c r="K381" s="231"/>
      <c r="L381" s="236"/>
      <c r="M381" s="237"/>
      <c r="N381" s="238"/>
      <c r="O381" s="238"/>
      <c r="P381" s="238"/>
      <c r="Q381" s="238"/>
      <c r="R381" s="238"/>
      <c r="S381" s="238"/>
      <c r="T381" s="239"/>
      <c r="U381" s="14"/>
      <c r="V381" s="14"/>
      <c r="W381" s="14"/>
      <c r="X381" s="14"/>
      <c r="Y381" s="14"/>
      <c r="Z381" s="14"/>
      <c r="AA381" s="14"/>
      <c r="AB381" s="14"/>
      <c r="AC381" s="14"/>
      <c r="AD381" s="14"/>
      <c r="AE381" s="14"/>
      <c r="AT381" s="240" t="s">
        <v>149</v>
      </c>
      <c r="AU381" s="240" t="s">
        <v>86</v>
      </c>
      <c r="AV381" s="14" t="s">
        <v>86</v>
      </c>
      <c r="AW381" s="14" t="s">
        <v>37</v>
      </c>
      <c r="AX381" s="14" t="s">
        <v>76</v>
      </c>
      <c r="AY381" s="240" t="s">
        <v>140</v>
      </c>
    </row>
    <row r="382" s="14" customFormat="1">
      <c r="A382" s="14"/>
      <c r="B382" s="230"/>
      <c r="C382" s="231"/>
      <c r="D382" s="221" t="s">
        <v>149</v>
      </c>
      <c r="E382" s="232" t="s">
        <v>31</v>
      </c>
      <c r="F382" s="233" t="s">
        <v>1472</v>
      </c>
      <c r="G382" s="231"/>
      <c r="H382" s="234">
        <v>229.96600000000001</v>
      </c>
      <c r="I382" s="235"/>
      <c r="J382" s="231"/>
      <c r="K382" s="231"/>
      <c r="L382" s="236"/>
      <c r="M382" s="237"/>
      <c r="N382" s="238"/>
      <c r="O382" s="238"/>
      <c r="P382" s="238"/>
      <c r="Q382" s="238"/>
      <c r="R382" s="238"/>
      <c r="S382" s="238"/>
      <c r="T382" s="239"/>
      <c r="U382" s="14"/>
      <c r="V382" s="14"/>
      <c r="W382" s="14"/>
      <c r="X382" s="14"/>
      <c r="Y382" s="14"/>
      <c r="Z382" s="14"/>
      <c r="AA382" s="14"/>
      <c r="AB382" s="14"/>
      <c r="AC382" s="14"/>
      <c r="AD382" s="14"/>
      <c r="AE382" s="14"/>
      <c r="AT382" s="240" t="s">
        <v>149</v>
      </c>
      <c r="AU382" s="240" t="s">
        <v>86</v>
      </c>
      <c r="AV382" s="14" t="s">
        <v>86</v>
      </c>
      <c r="AW382" s="14" t="s">
        <v>37</v>
      </c>
      <c r="AX382" s="14" t="s">
        <v>76</v>
      </c>
      <c r="AY382" s="240" t="s">
        <v>140</v>
      </c>
    </row>
    <row r="383" s="14" customFormat="1">
      <c r="A383" s="14"/>
      <c r="B383" s="230"/>
      <c r="C383" s="231"/>
      <c r="D383" s="221" t="s">
        <v>149</v>
      </c>
      <c r="E383" s="232" t="s">
        <v>31</v>
      </c>
      <c r="F383" s="233" t="s">
        <v>1473</v>
      </c>
      <c r="G383" s="231"/>
      <c r="H383" s="234">
        <v>1588.1579999999999</v>
      </c>
      <c r="I383" s="235"/>
      <c r="J383" s="231"/>
      <c r="K383" s="231"/>
      <c r="L383" s="236"/>
      <c r="M383" s="237"/>
      <c r="N383" s="238"/>
      <c r="O383" s="238"/>
      <c r="P383" s="238"/>
      <c r="Q383" s="238"/>
      <c r="R383" s="238"/>
      <c r="S383" s="238"/>
      <c r="T383" s="239"/>
      <c r="U383" s="14"/>
      <c r="V383" s="14"/>
      <c r="W383" s="14"/>
      <c r="X383" s="14"/>
      <c r="Y383" s="14"/>
      <c r="Z383" s="14"/>
      <c r="AA383" s="14"/>
      <c r="AB383" s="14"/>
      <c r="AC383" s="14"/>
      <c r="AD383" s="14"/>
      <c r="AE383" s="14"/>
      <c r="AT383" s="240" t="s">
        <v>149</v>
      </c>
      <c r="AU383" s="240" t="s">
        <v>86</v>
      </c>
      <c r="AV383" s="14" t="s">
        <v>86</v>
      </c>
      <c r="AW383" s="14" t="s">
        <v>37</v>
      </c>
      <c r="AX383" s="14" t="s">
        <v>76</v>
      </c>
      <c r="AY383" s="240" t="s">
        <v>140</v>
      </c>
    </row>
    <row r="384" s="15" customFormat="1">
      <c r="A384" s="15"/>
      <c r="B384" s="241"/>
      <c r="C384" s="242"/>
      <c r="D384" s="221" t="s">
        <v>149</v>
      </c>
      <c r="E384" s="243" t="s">
        <v>31</v>
      </c>
      <c r="F384" s="244" t="s">
        <v>204</v>
      </c>
      <c r="G384" s="242"/>
      <c r="H384" s="245">
        <v>3141.1599999999999</v>
      </c>
      <c r="I384" s="246"/>
      <c r="J384" s="242"/>
      <c r="K384" s="242"/>
      <c r="L384" s="247"/>
      <c r="M384" s="248"/>
      <c r="N384" s="249"/>
      <c r="O384" s="249"/>
      <c r="P384" s="249"/>
      <c r="Q384" s="249"/>
      <c r="R384" s="249"/>
      <c r="S384" s="249"/>
      <c r="T384" s="250"/>
      <c r="U384" s="15"/>
      <c r="V384" s="15"/>
      <c r="W384" s="15"/>
      <c r="X384" s="15"/>
      <c r="Y384" s="15"/>
      <c r="Z384" s="15"/>
      <c r="AA384" s="15"/>
      <c r="AB384" s="15"/>
      <c r="AC384" s="15"/>
      <c r="AD384" s="15"/>
      <c r="AE384" s="15"/>
      <c r="AT384" s="251" t="s">
        <v>149</v>
      </c>
      <c r="AU384" s="251" t="s">
        <v>86</v>
      </c>
      <c r="AV384" s="15" t="s">
        <v>147</v>
      </c>
      <c r="AW384" s="15" t="s">
        <v>37</v>
      </c>
      <c r="AX384" s="15" t="s">
        <v>84</v>
      </c>
      <c r="AY384" s="251" t="s">
        <v>140</v>
      </c>
    </row>
    <row r="385" s="14" customFormat="1">
      <c r="A385" s="14"/>
      <c r="B385" s="230"/>
      <c r="C385" s="231"/>
      <c r="D385" s="221" t="s">
        <v>149</v>
      </c>
      <c r="E385" s="231"/>
      <c r="F385" s="233" t="s">
        <v>1474</v>
      </c>
      <c r="G385" s="231"/>
      <c r="H385" s="234">
        <v>3612.3339999999998</v>
      </c>
      <c r="I385" s="235"/>
      <c r="J385" s="231"/>
      <c r="K385" s="231"/>
      <c r="L385" s="236"/>
      <c r="M385" s="237"/>
      <c r="N385" s="238"/>
      <c r="O385" s="238"/>
      <c r="P385" s="238"/>
      <c r="Q385" s="238"/>
      <c r="R385" s="238"/>
      <c r="S385" s="238"/>
      <c r="T385" s="239"/>
      <c r="U385" s="14"/>
      <c r="V385" s="14"/>
      <c r="W385" s="14"/>
      <c r="X385" s="14"/>
      <c r="Y385" s="14"/>
      <c r="Z385" s="14"/>
      <c r="AA385" s="14"/>
      <c r="AB385" s="14"/>
      <c r="AC385" s="14"/>
      <c r="AD385" s="14"/>
      <c r="AE385" s="14"/>
      <c r="AT385" s="240" t="s">
        <v>149</v>
      </c>
      <c r="AU385" s="240" t="s">
        <v>86</v>
      </c>
      <c r="AV385" s="14" t="s">
        <v>86</v>
      </c>
      <c r="AW385" s="14" t="s">
        <v>4</v>
      </c>
      <c r="AX385" s="14" t="s">
        <v>84</v>
      </c>
      <c r="AY385" s="240" t="s">
        <v>140</v>
      </c>
    </row>
    <row r="386" s="2" customFormat="1" ht="16.5" customHeight="1">
      <c r="A386" s="40"/>
      <c r="B386" s="41"/>
      <c r="C386" s="206" t="s">
        <v>623</v>
      </c>
      <c r="D386" s="206" t="s">
        <v>142</v>
      </c>
      <c r="E386" s="207" t="s">
        <v>602</v>
      </c>
      <c r="F386" s="208" t="s">
        <v>603</v>
      </c>
      <c r="G386" s="209" t="s">
        <v>564</v>
      </c>
      <c r="H386" s="210">
        <v>26</v>
      </c>
      <c r="I386" s="211"/>
      <c r="J386" s="212">
        <f>ROUND(I386*H386,2)</f>
        <v>0</v>
      </c>
      <c r="K386" s="208" t="s">
        <v>146</v>
      </c>
      <c r="L386" s="46"/>
      <c r="M386" s="213" t="s">
        <v>31</v>
      </c>
      <c r="N386" s="214" t="s">
        <v>47</v>
      </c>
      <c r="O386" s="86"/>
      <c r="P386" s="215">
        <f>O386*H386</f>
        <v>0</v>
      </c>
      <c r="Q386" s="215">
        <v>0</v>
      </c>
      <c r="R386" s="215">
        <f>Q386*H386</f>
        <v>0</v>
      </c>
      <c r="S386" s="215">
        <v>0</v>
      </c>
      <c r="T386" s="216">
        <f>S386*H386</f>
        <v>0</v>
      </c>
      <c r="U386" s="40"/>
      <c r="V386" s="40"/>
      <c r="W386" s="40"/>
      <c r="X386" s="40"/>
      <c r="Y386" s="40"/>
      <c r="Z386" s="40"/>
      <c r="AA386" s="40"/>
      <c r="AB386" s="40"/>
      <c r="AC386" s="40"/>
      <c r="AD386" s="40"/>
      <c r="AE386" s="40"/>
      <c r="AR386" s="217" t="s">
        <v>147</v>
      </c>
      <c r="AT386" s="217" t="s">
        <v>142</v>
      </c>
      <c r="AU386" s="217" t="s">
        <v>86</v>
      </c>
      <c r="AY386" s="19" t="s">
        <v>140</v>
      </c>
      <c r="BE386" s="218">
        <f>IF(N386="základní",J386,0)</f>
        <v>0</v>
      </c>
      <c r="BF386" s="218">
        <f>IF(N386="snížená",J386,0)</f>
        <v>0</v>
      </c>
      <c r="BG386" s="218">
        <f>IF(N386="zákl. přenesená",J386,0)</f>
        <v>0</v>
      </c>
      <c r="BH386" s="218">
        <f>IF(N386="sníž. přenesená",J386,0)</f>
        <v>0</v>
      </c>
      <c r="BI386" s="218">
        <f>IF(N386="nulová",J386,0)</f>
        <v>0</v>
      </c>
      <c r="BJ386" s="19" t="s">
        <v>84</v>
      </c>
      <c r="BK386" s="218">
        <f>ROUND(I386*H386,2)</f>
        <v>0</v>
      </c>
      <c r="BL386" s="19" t="s">
        <v>147</v>
      </c>
      <c r="BM386" s="217" t="s">
        <v>1475</v>
      </c>
    </row>
    <row r="387" s="14" customFormat="1">
      <c r="A387" s="14"/>
      <c r="B387" s="230"/>
      <c r="C387" s="231"/>
      <c r="D387" s="221" t="s">
        <v>149</v>
      </c>
      <c r="E387" s="232" t="s">
        <v>31</v>
      </c>
      <c r="F387" s="233" t="s">
        <v>1465</v>
      </c>
      <c r="G387" s="231"/>
      <c r="H387" s="234">
        <v>3</v>
      </c>
      <c r="I387" s="235"/>
      <c r="J387" s="231"/>
      <c r="K387" s="231"/>
      <c r="L387" s="236"/>
      <c r="M387" s="237"/>
      <c r="N387" s="238"/>
      <c r="O387" s="238"/>
      <c r="P387" s="238"/>
      <c r="Q387" s="238"/>
      <c r="R387" s="238"/>
      <c r="S387" s="238"/>
      <c r="T387" s="239"/>
      <c r="U387" s="14"/>
      <c r="V387" s="14"/>
      <c r="W387" s="14"/>
      <c r="X387" s="14"/>
      <c r="Y387" s="14"/>
      <c r="Z387" s="14"/>
      <c r="AA387" s="14"/>
      <c r="AB387" s="14"/>
      <c r="AC387" s="14"/>
      <c r="AD387" s="14"/>
      <c r="AE387" s="14"/>
      <c r="AT387" s="240" t="s">
        <v>149</v>
      </c>
      <c r="AU387" s="240" t="s">
        <v>86</v>
      </c>
      <c r="AV387" s="14" t="s">
        <v>86</v>
      </c>
      <c r="AW387" s="14" t="s">
        <v>37</v>
      </c>
      <c r="AX387" s="14" t="s">
        <v>76</v>
      </c>
      <c r="AY387" s="240" t="s">
        <v>140</v>
      </c>
    </row>
    <row r="388" s="14" customFormat="1">
      <c r="A388" s="14"/>
      <c r="B388" s="230"/>
      <c r="C388" s="231"/>
      <c r="D388" s="221" t="s">
        <v>149</v>
      </c>
      <c r="E388" s="232" t="s">
        <v>31</v>
      </c>
      <c r="F388" s="233" t="s">
        <v>1466</v>
      </c>
      <c r="G388" s="231"/>
      <c r="H388" s="234">
        <v>17</v>
      </c>
      <c r="I388" s="235"/>
      <c r="J388" s="231"/>
      <c r="K388" s="231"/>
      <c r="L388" s="236"/>
      <c r="M388" s="237"/>
      <c r="N388" s="238"/>
      <c r="O388" s="238"/>
      <c r="P388" s="238"/>
      <c r="Q388" s="238"/>
      <c r="R388" s="238"/>
      <c r="S388" s="238"/>
      <c r="T388" s="239"/>
      <c r="U388" s="14"/>
      <c r="V388" s="14"/>
      <c r="W388" s="14"/>
      <c r="X388" s="14"/>
      <c r="Y388" s="14"/>
      <c r="Z388" s="14"/>
      <c r="AA388" s="14"/>
      <c r="AB388" s="14"/>
      <c r="AC388" s="14"/>
      <c r="AD388" s="14"/>
      <c r="AE388" s="14"/>
      <c r="AT388" s="240" t="s">
        <v>149</v>
      </c>
      <c r="AU388" s="240" t="s">
        <v>86</v>
      </c>
      <c r="AV388" s="14" t="s">
        <v>86</v>
      </c>
      <c r="AW388" s="14" t="s">
        <v>37</v>
      </c>
      <c r="AX388" s="14" t="s">
        <v>76</v>
      </c>
      <c r="AY388" s="240" t="s">
        <v>140</v>
      </c>
    </row>
    <row r="389" s="14" customFormat="1">
      <c r="A389" s="14"/>
      <c r="B389" s="230"/>
      <c r="C389" s="231"/>
      <c r="D389" s="221" t="s">
        <v>149</v>
      </c>
      <c r="E389" s="232" t="s">
        <v>31</v>
      </c>
      <c r="F389" s="233" t="s">
        <v>1467</v>
      </c>
      <c r="G389" s="231"/>
      <c r="H389" s="234">
        <v>3</v>
      </c>
      <c r="I389" s="235"/>
      <c r="J389" s="231"/>
      <c r="K389" s="231"/>
      <c r="L389" s="236"/>
      <c r="M389" s="237"/>
      <c r="N389" s="238"/>
      <c r="O389" s="238"/>
      <c r="P389" s="238"/>
      <c r="Q389" s="238"/>
      <c r="R389" s="238"/>
      <c r="S389" s="238"/>
      <c r="T389" s="239"/>
      <c r="U389" s="14"/>
      <c r="V389" s="14"/>
      <c r="W389" s="14"/>
      <c r="X389" s="14"/>
      <c r="Y389" s="14"/>
      <c r="Z389" s="14"/>
      <c r="AA389" s="14"/>
      <c r="AB389" s="14"/>
      <c r="AC389" s="14"/>
      <c r="AD389" s="14"/>
      <c r="AE389" s="14"/>
      <c r="AT389" s="240" t="s">
        <v>149</v>
      </c>
      <c r="AU389" s="240" t="s">
        <v>86</v>
      </c>
      <c r="AV389" s="14" t="s">
        <v>86</v>
      </c>
      <c r="AW389" s="14" t="s">
        <v>37</v>
      </c>
      <c r="AX389" s="14" t="s">
        <v>76</v>
      </c>
      <c r="AY389" s="240" t="s">
        <v>140</v>
      </c>
    </row>
    <row r="390" s="14" customFormat="1">
      <c r="A390" s="14"/>
      <c r="B390" s="230"/>
      <c r="C390" s="231"/>
      <c r="D390" s="221" t="s">
        <v>149</v>
      </c>
      <c r="E390" s="232" t="s">
        <v>31</v>
      </c>
      <c r="F390" s="233" t="s">
        <v>1468</v>
      </c>
      <c r="G390" s="231"/>
      <c r="H390" s="234">
        <v>3</v>
      </c>
      <c r="I390" s="235"/>
      <c r="J390" s="231"/>
      <c r="K390" s="231"/>
      <c r="L390" s="236"/>
      <c r="M390" s="237"/>
      <c r="N390" s="238"/>
      <c r="O390" s="238"/>
      <c r="P390" s="238"/>
      <c r="Q390" s="238"/>
      <c r="R390" s="238"/>
      <c r="S390" s="238"/>
      <c r="T390" s="239"/>
      <c r="U390" s="14"/>
      <c r="V390" s="14"/>
      <c r="W390" s="14"/>
      <c r="X390" s="14"/>
      <c r="Y390" s="14"/>
      <c r="Z390" s="14"/>
      <c r="AA390" s="14"/>
      <c r="AB390" s="14"/>
      <c r="AC390" s="14"/>
      <c r="AD390" s="14"/>
      <c r="AE390" s="14"/>
      <c r="AT390" s="240" t="s">
        <v>149</v>
      </c>
      <c r="AU390" s="240" t="s">
        <v>86</v>
      </c>
      <c r="AV390" s="14" t="s">
        <v>86</v>
      </c>
      <c r="AW390" s="14" t="s">
        <v>37</v>
      </c>
      <c r="AX390" s="14" t="s">
        <v>76</v>
      </c>
      <c r="AY390" s="240" t="s">
        <v>140</v>
      </c>
    </row>
    <row r="391" s="15" customFormat="1">
      <c r="A391" s="15"/>
      <c r="B391" s="241"/>
      <c r="C391" s="242"/>
      <c r="D391" s="221" t="s">
        <v>149</v>
      </c>
      <c r="E391" s="243" t="s">
        <v>31</v>
      </c>
      <c r="F391" s="244" t="s">
        <v>204</v>
      </c>
      <c r="G391" s="242"/>
      <c r="H391" s="245">
        <v>26</v>
      </c>
      <c r="I391" s="246"/>
      <c r="J391" s="242"/>
      <c r="K391" s="242"/>
      <c r="L391" s="247"/>
      <c r="M391" s="248"/>
      <c r="N391" s="249"/>
      <c r="O391" s="249"/>
      <c r="P391" s="249"/>
      <c r="Q391" s="249"/>
      <c r="R391" s="249"/>
      <c r="S391" s="249"/>
      <c r="T391" s="250"/>
      <c r="U391" s="15"/>
      <c r="V391" s="15"/>
      <c r="W391" s="15"/>
      <c r="X391" s="15"/>
      <c r="Y391" s="15"/>
      <c r="Z391" s="15"/>
      <c r="AA391" s="15"/>
      <c r="AB391" s="15"/>
      <c r="AC391" s="15"/>
      <c r="AD391" s="15"/>
      <c r="AE391" s="15"/>
      <c r="AT391" s="251" t="s">
        <v>149</v>
      </c>
      <c r="AU391" s="251" t="s">
        <v>86</v>
      </c>
      <c r="AV391" s="15" t="s">
        <v>147</v>
      </c>
      <c r="AW391" s="15" t="s">
        <v>37</v>
      </c>
      <c r="AX391" s="15" t="s">
        <v>84</v>
      </c>
      <c r="AY391" s="251" t="s">
        <v>140</v>
      </c>
    </row>
    <row r="392" s="12" customFormat="1" ht="22.8" customHeight="1">
      <c r="A392" s="12"/>
      <c r="B392" s="190"/>
      <c r="C392" s="191"/>
      <c r="D392" s="192" t="s">
        <v>75</v>
      </c>
      <c r="E392" s="204" t="s">
        <v>653</v>
      </c>
      <c r="F392" s="204" t="s">
        <v>654</v>
      </c>
      <c r="G392" s="191"/>
      <c r="H392" s="191"/>
      <c r="I392" s="194"/>
      <c r="J392" s="205">
        <f>BK392</f>
        <v>0</v>
      </c>
      <c r="K392" s="191"/>
      <c r="L392" s="196"/>
      <c r="M392" s="197"/>
      <c r="N392" s="198"/>
      <c r="O392" s="198"/>
      <c r="P392" s="199">
        <f>SUM(P393:P415)</f>
        <v>0</v>
      </c>
      <c r="Q392" s="198"/>
      <c r="R392" s="199">
        <f>SUM(R393:R415)</f>
        <v>0</v>
      </c>
      <c r="S392" s="198"/>
      <c r="T392" s="200">
        <f>SUM(T393:T415)</f>
        <v>0</v>
      </c>
      <c r="U392" s="12"/>
      <c r="V392" s="12"/>
      <c r="W392" s="12"/>
      <c r="X392" s="12"/>
      <c r="Y392" s="12"/>
      <c r="Z392" s="12"/>
      <c r="AA392" s="12"/>
      <c r="AB392" s="12"/>
      <c r="AC392" s="12"/>
      <c r="AD392" s="12"/>
      <c r="AE392" s="12"/>
      <c r="AR392" s="201" t="s">
        <v>84</v>
      </c>
      <c r="AT392" s="202" t="s">
        <v>75</v>
      </c>
      <c r="AU392" s="202" t="s">
        <v>84</v>
      </c>
      <c r="AY392" s="201" t="s">
        <v>140</v>
      </c>
      <c r="BK392" s="203">
        <f>SUM(BK393:BK415)</f>
        <v>0</v>
      </c>
    </row>
    <row r="393" s="2" customFormat="1">
      <c r="A393" s="40"/>
      <c r="B393" s="41"/>
      <c r="C393" s="206" t="s">
        <v>627</v>
      </c>
      <c r="D393" s="206" t="s">
        <v>142</v>
      </c>
      <c r="E393" s="207" t="s">
        <v>1476</v>
      </c>
      <c r="F393" s="208" t="s">
        <v>1477</v>
      </c>
      <c r="G393" s="209" t="s">
        <v>334</v>
      </c>
      <c r="H393" s="210">
        <v>1587.702</v>
      </c>
      <c r="I393" s="211"/>
      <c r="J393" s="212">
        <f>ROUND(I393*H393,2)</f>
        <v>0</v>
      </c>
      <c r="K393" s="208" t="s">
        <v>146</v>
      </c>
      <c r="L393" s="46"/>
      <c r="M393" s="213" t="s">
        <v>31</v>
      </c>
      <c r="N393" s="214" t="s">
        <v>47</v>
      </c>
      <c r="O393" s="86"/>
      <c r="P393" s="215">
        <f>O393*H393</f>
        <v>0</v>
      </c>
      <c r="Q393" s="215">
        <v>0</v>
      </c>
      <c r="R393" s="215">
        <f>Q393*H393</f>
        <v>0</v>
      </c>
      <c r="S393" s="215">
        <v>0</v>
      </c>
      <c r="T393" s="216">
        <f>S393*H393</f>
        <v>0</v>
      </c>
      <c r="U393" s="40"/>
      <c r="V393" s="40"/>
      <c r="W393" s="40"/>
      <c r="X393" s="40"/>
      <c r="Y393" s="40"/>
      <c r="Z393" s="40"/>
      <c r="AA393" s="40"/>
      <c r="AB393" s="40"/>
      <c r="AC393" s="40"/>
      <c r="AD393" s="40"/>
      <c r="AE393" s="40"/>
      <c r="AR393" s="217" t="s">
        <v>147</v>
      </c>
      <c r="AT393" s="217" t="s">
        <v>142</v>
      </c>
      <c r="AU393" s="217" t="s">
        <v>86</v>
      </c>
      <c r="AY393" s="19" t="s">
        <v>140</v>
      </c>
      <c r="BE393" s="218">
        <f>IF(N393="základní",J393,0)</f>
        <v>0</v>
      </c>
      <c r="BF393" s="218">
        <f>IF(N393="snížená",J393,0)</f>
        <v>0</v>
      </c>
      <c r="BG393" s="218">
        <f>IF(N393="zákl. přenesená",J393,0)</f>
        <v>0</v>
      </c>
      <c r="BH393" s="218">
        <f>IF(N393="sníž. přenesená",J393,0)</f>
        <v>0</v>
      </c>
      <c r="BI393" s="218">
        <f>IF(N393="nulová",J393,0)</f>
        <v>0</v>
      </c>
      <c r="BJ393" s="19" t="s">
        <v>84</v>
      </c>
      <c r="BK393" s="218">
        <f>ROUND(I393*H393,2)</f>
        <v>0</v>
      </c>
      <c r="BL393" s="19" t="s">
        <v>147</v>
      </c>
      <c r="BM393" s="217" t="s">
        <v>1478</v>
      </c>
    </row>
    <row r="394" s="14" customFormat="1">
      <c r="A394" s="14"/>
      <c r="B394" s="230"/>
      <c r="C394" s="231"/>
      <c r="D394" s="221" t="s">
        <v>149</v>
      </c>
      <c r="E394" s="232" t="s">
        <v>31</v>
      </c>
      <c r="F394" s="233" t="s">
        <v>1479</v>
      </c>
      <c r="G394" s="231"/>
      <c r="H394" s="234">
        <v>1587.702</v>
      </c>
      <c r="I394" s="235"/>
      <c r="J394" s="231"/>
      <c r="K394" s="231"/>
      <c r="L394" s="236"/>
      <c r="M394" s="237"/>
      <c r="N394" s="238"/>
      <c r="O394" s="238"/>
      <c r="P394" s="238"/>
      <c r="Q394" s="238"/>
      <c r="R394" s="238"/>
      <c r="S394" s="238"/>
      <c r="T394" s="239"/>
      <c r="U394" s="14"/>
      <c r="V394" s="14"/>
      <c r="W394" s="14"/>
      <c r="X394" s="14"/>
      <c r="Y394" s="14"/>
      <c r="Z394" s="14"/>
      <c r="AA394" s="14"/>
      <c r="AB394" s="14"/>
      <c r="AC394" s="14"/>
      <c r="AD394" s="14"/>
      <c r="AE394" s="14"/>
      <c r="AT394" s="240" t="s">
        <v>149</v>
      </c>
      <c r="AU394" s="240" t="s">
        <v>86</v>
      </c>
      <c r="AV394" s="14" t="s">
        <v>86</v>
      </c>
      <c r="AW394" s="14" t="s">
        <v>37</v>
      </c>
      <c r="AX394" s="14" t="s">
        <v>84</v>
      </c>
      <c r="AY394" s="240" t="s">
        <v>140</v>
      </c>
    </row>
    <row r="395" s="2" customFormat="1">
      <c r="A395" s="40"/>
      <c r="B395" s="41"/>
      <c r="C395" s="206" t="s">
        <v>633</v>
      </c>
      <c r="D395" s="206" t="s">
        <v>142</v>
      </c>
      <c r="E395" s="207" t="s">
        <v>1480</v>
      </c>
      <c r="F395" s="208" t="s">
        <v>1481</v>
      </c>
      <c r="G395" s="209" t="s">
        <v>334</v>
      </c>
      <c r="H395" s="210">
        <v>1926.846</v>
      </c>
      <c r="I395" s="211"/>
      <c r="J395" s="212">
        <f>ROUND(I395*H395,2)</f>
        <v>0</v>
      </c>
      <c r="K395" s="208" t="s">
        <v>146</v>
      </c>
      <c r="L395" s="46"/>
      <c r="M395" s="213" t="s">
        <v>31</v>
      </c>
      <c r="N395" s="214" t="s">
        <v>47</v>
      </c>
      <c r="O395" s="86"/>
      <c r="P395" s="215">
        <f>O395*H395</f>
        <v>0</v>
      </c>
      <c r="Q395" s="215">
        <v>0</v>
      </c>
      <c r="R395" s="215">
        <f>Q395*H395</f>
        <v>0</v>
      </c>
      <c r="S395" s="215">
        <v>0</v>
      </c>
      <c r="T395" s="216">
        <f>S395*H395</f>
        <v>0</v>
      </c>
      <c r="U395" s="40"/>
      <c r="V395" s="40"/>
      <c r="W395" s="40"/>
      <c r="X395" s="40"/>
      <c r="Y395" s="40"/>
      <c r="Z395" s="40"/>
      <c r="AA395" s="40"/>
      <c r="AB395" s="40"/>
      <c r="AC395" s="40"/>
      <c r="AD395" s="40"/>
      <c r="AE395" s="40"/>
      <c r="AR395" s="217" t="s">
        <v>147</v>
      </c>
      <c r="AT395" s="217" t="s">
        <v>142</v>
      </c>
      <c r="AU395" s="217" t="s">
        <v>86</v>
      </c>
      <c r="AY395" s="19" t="s">
        <v>140</v>
      </c>
      <c r="BE395" s="218">
        <f>IF(N395="základní",J395,0)</f>
        <v>0</v>
      </c>
      <c r="BF395" s="218">
        <f>IF(N395="snížená",J395,0)</f>
        <v>0</v>
      </c>
      <c r="BG395" s="218">
        <f>IF(N395="zákl. přenesená",J395,0)</f>
        <v>0</v>
      </c>
      <c r="BH395" s="218">
        <f>IF(N395="sníž. přenesená",J395,0)</f>
        <v>0</v>
      </c>
      <c r="BI395" s="218">
        <f>IF(N395="nulová",J395,0)</f>
        <v>0</v>
      </c>
      <c r="BJ395" s="19" t="s">
        <v>84</v>
      </c>
      <c r="BK395" s="218">
        <f>ROUND(I395*H395,2)</f>
        <v>0</v>
      </c>
      <c r="BL395" s="19" t="s">
        <v>147</v>
      </c>
      <c r="BM395" s="217" t="s">
        <v>1482</v>
      </c>
    </row>
    <row r="396" s="14" customFormat="1">
      <c r="A396" s="14"/>
      <c r="B396" s="230"/>
      <c r="C396" s="231"/>
      <c r="D396" s="221" t="s">
        <v>149</v>
      </c>
      <c r="E396" s="232" t="s">
        <v>31</v>
      </c>
      <c r="F396" s="233" t="s">
        <v>1483</v>
      </c>
      <c r="G396" s="231"/>
      <c r="H396" s="234">
        <v>404.48000000000002</v>
      </c>
      <c r="I396" s="235"/>
      <c r="J396" s="231"/>
      <c r="K396" s="231"/>
      <c r="L396" s="236"/>
      <c r="M396" s="237"/>
      <c r="N396" s="238"/>
      <c r="O396" s="238"/>
      <c r="P396" s="238"/>
      <c r="Q396" s="238"/>
      <c r="R396" s="238"/>
      <c r="S396" s="238"/>
      <c r="T396" s="239"/>
      <c r="U396" s="14"/>
      <c r="V396" s="14"/>
      <c r="W396" s="14"/>
      <c r="X396" s="14"/>
      <c r="Y396" s="14"/>
      <c r="Z396" s="14"/>
      <c r="AA396" s="14"/>
      <c r="AB396" s="14"/>
      <c r="AC396" s="14"/>
      <c r="AD396" s="14"/>
      <c r="AE396" s="14"/>
      <c r="AT396" s="240" t="s">
        <v>149</v>
      </c>
      <c r="AU396" s="240" t="s">
        <v>86</v>
      </c>
      <c r="AV396" s="14" t="s">
        <v>86</v>
      </c>
      <c r="AW396" s="14" t="s">
        <v>37</v>
      </c>
      <c r="AX396" s="14" t="s">
        <v>76</v>
      </c>
      <c r="AY396" s="240" t="s">
        <v>140</v>
      </c>
    </row>
    <row r="397" s="14" customFormat="1">
      <c r="A397" s="14"/>
      <c r="B397" s="230"/>
      <c r="C397" s="231"/>
      <c r="D397" s="221" t="s">
        <v>149</v>
      </c>
      <c r="E397" s="232" t="s">
        <v>31</v>
      </c>
      <c r="F397" s="233" t="s">
        <v>1484</v>
      </c>
      <c r="G397" s="231"/>
      <c r="H397" s="234">
        <v>805.03200000000004</v>
      </c>
      <c r="I397" s="235"/>
      <c r="J397" s="231"/>
      <c r="K397" s="231"/>
      <c r="L397" s="236"/>
      <c r="M397" s="237"/>
      <c r="N397" s="238"/>
      <c r="O397" s="238"/>
      <c r="P397" s="238"/>
      <c r="Q397" s="238"/>
      <c r="R397" s="238"/>
      <c r="S397" s="238"/>
      <c r="T397" s="239"/>
      <c r="U397" s="14"/>
      <c r="V397" s="14"/>
      <c r="W397" s="14"/>
      <c r="X397" s="14"/>
      <c r="Y397" s="14"/>
      <c r="Z397" s="14"/>
      <c r="AA397" s="14"/>
      <c r="AB397" s="14"/>
      <c r="AC397" s="14"/>
      <c r="AD397" s="14"/>
      <c r="AE397" s="14"/>
      <c r="AT397" s="240" t="s">
        <v>149</v>
      </c>
      <c r="AU397" s="240" t="s">
        <v>86</v>
      </c>
      <c r="AV397" s="14" t="s">
        <v>86</v>
      </c>
      <c r="AW397" s="14" t="s">
        <v>37</v>
      </c>
      <c r="AX397" s="14" t="s">
        <v>76</v>
      </c>
      <c r="AY397" s="240" t="s">
        <v>140</v>
      </c>
    </row>
    <row r="398" s="14" customFormat="1">
      <c r="A398" s="14"/>
      <c r="B398" s="230"/>
      <c r="C398" s="231"/>
      <c r="D398" s="221" t="s">
        <v>149</v>
      </c>
      <c r="E398" s="232" t="s">
        <v>31</v>
      </c>
      <c r="F398" s="233" t="s">
        <v>1485</v>
      </c>
      <c r="G398" s="231"/>
      <c r="H398" s="234">
        <v>399.78399999999999</v>
      </c>
      <c r="I398" s="235"/>
      <c r="J398" s="231"/>
      <c r="K398" s="231"/>
      <c r="L398" s="236"/>
      <c r="M398" s="237"/>
      <c r="N398" s="238"/>
      <c r="O398" s="238"/>
      <c r="P398" s="238"/>
      <c r="Q398" s="238"/>
      <c r="R398" s="238"/>
      <c r="S398" s="238"/>
      <c r="T398" s="239"/>
      <c r="U398" s="14"/>
      <c r="V398" s="14"/>
      <c r="W398" s="14"/>
      <c r="X398" s="14"/>
      <c r="Y398" s="14"/>
      <c r="Z398" s="14"/>
      <c r="AA398" s="14"/>
      <c r="AB398" s="14"/>
      <c r="AC398" s="14"/>
      <c r="AD398" s="14"/>
      <c r="AE398" s="14"/>
      <c r="AT398" s="240" t="s">
        <v>149</v>
      </c>
      <c r="AU398" s="240" t="s">
        <v>86</v>
      </c>
      <c r="AV398" s="14" t="s">
        <v>86</v>
      </c>
      <c r="AW398" s="14" t="s">
        <v>37</v>
      </c>
      <c r="AX398" s="14" t="s">
        <v>76</v>
      </c>
      <c r="AY398" s="240" t="s">
        <v>140</v>
      </c>
    </row>
    <row r="399" s="14" customFormat="1">
      <c r="A399" s="14"/>
      <c r="B399" s="230"/>
      <c r="C399" s="231"/>
      <c r="D399" s="221" t="s">
        <v>149</v>
      </c>
      <c r="E399" s="232" t="s">
        <v>31</v>
      </c>
      <c r="F399" s="233" t="s">
        <v>1486</v>
      </c>
      <c r="G399" s="231"/>
      <c r="H399" s="234">
        <v>317.55000000000001</v>
      </c>
      <c r="I399" s="235"/>
      <c r="J399" s="231"/>
      <c r="K399" s="231"/>
      <c r="L399" s="236"/>
      <c r="M399" s="237"/>
      <c r="N399" s="238"/>
      <c r="O399" s="238"/>
      <c r="P399" s="238"/>
      <c r="Q399" s="238"/>
      <c r="R399" s="238"/>
      <c r="S399" s="238"/>
      <c r="T399" s="239"/>
      <c r="U399" s="14"/>
      <c r="V399" s="14"/>
      <c r="W399" s="14"/>
      <c r="X399" s="14"/>
      <c r="Y399" s="14"/>
      <c r="Z399" s="14"/>
      <c r="AA399" s="14"/>
      <c r="AB399" s="14"/>
      <c r="AC399" s="14"/>
      <c r="AD399" s="14"/>
      <c r="AE399" s="14"/>
      <c r="AT399" s="240" t="s">
        <v>149</v>
      </c>
      <c r="AU399" s="240" t="s">
        <v>86</v>
      </c>
      <c r="AV399" s="14" t="s">
        <v>86</v>
      </c>
      <c r="AW399" s="14" t="s">
        <v>37</v>
      </c>
      <c r="AX399" s="14" t="s">
        <v>76</v>
      </c>
      <c r="AY399" s="240" t="s">
        <v>140</v>
      </c>
    </row>
    <row r="400" s="15" customFormat="1">
      <c r="A400" s="15"/>
      <c r="B400" s="241"/>
      <c r="C400" s="242"/>
      <c r="D400" s="221" t="s">
        <v>149</v>
      </c>
      <c r="E400" s="243" t="s">
        <v>31</v>
      </c>
      <c r="F400" s="244" t="s">
        <v>204</v>
      </c>
      <c r="G400" s="242"/>
      <c r="H400" s="245">
        <v>1926.846</v>
      </c>
      <c r="I400" s="246"/>
      <c r="J400" s="242"/>
      <c r="K400" s="242"/>
      <c r="L400" s="247"/>
      <c r="M400" s="248"/>
      <c r="N400" s="249"/>
      <c r="O400" s="249"/>
      <c r="P400" s="249"/>
      <c r="Q400" s="249"/>
      <c r="R400" s="249"/>
      <c r="S400" s="249"/>
      <c r="T400" s="250"/>
      <c r="U400" s="15"/>
      <c r="V400" s="15"/>
      <c r="W400" s="15"/>
      <c r="X400" s="15"/>
      <c r="Y400" s="15"/>
      <c r="Z400" s="15"/>
      <c r="AA400" s="15"/>
      <c r="AB400" s="15"/>
      <c r="AC400" s="15"/>
      <c r="AD400" s="15"/>
      <c r="AE400" s="15"/>
      <c r="AT400" s="251" t="s">
        <v>149</v>
      </c>
      <c r="AU400" s="251" t="s">
        <v>86</v>
      </c>
      <c r="AV400" s="15" t="s">
        <v>147</v>
      </c>
      <c r="AW400" s="15" t="s">
        <v>37</v>
      </c>
      <c r="AX400" s="15" t="s">
        <v>84</v>
      </c>
      <c r="AY400" s="251" t="s">
        <v>140</v>
      </c>
    </row>
    <row r="401" s="2" customFormat="1">
      <c r="A401" s="40"/>
      <c r="B401" s="41"/>
      <c r="C401" s="206" t="s">
        <v>638</v>
      </c>
      <c r="D401" s="206" t="s">
        <v>142</v>
      </c>
      <c r="E401" s="207" t="s">
        <v>1487</v>
      </c>
      <c r="F401" s="208" t="s">
        <v>1488</v>
      </c>
      <c r="G401" s="209" t="s">
        <v>334</v>
      </c>
      <c r="H401" s="210">
        <v>11270.448</v>
      </c>
      <c r="I401" s="211"/>
      <c r="J401" s="212">
        <f>ROUND(I401*H401,2)</f>
        <v>0</v>
      </c>
      <c r="K401" s="208" t="s">
        <v>146</v>
      </c>
      <c r="L401" s="46"/>
      <c r="M401" s="213" t="s">
        <v>31</v>
      </c>
      <c r="N401" s="214" t="s">
        <v>47</v>
      </c>
      <c r="O401" s="86"/>
      <c r="P401" s="215">
        <f>O401*H401</f>
        <v>0</v>
      </c>
      <c r="Q401" s="215">
        <v>0</v>
      </c>
      <c r="R401" s="215">
        <f>Q401*H401</f>
        <v>0</v>
      </c>
      <c r="S401" s="215">
        <v>0</v>
      </c>
      <c r="T401" s="216">
        <f>S401*H401</f>
        <v>0</v>
      </c>
      <c r="U401" s="40"/>
      <c r="V401" s="40"/>
      <c r="W401" s="40"/>
      <c r="X401" s="40"/>
      <c r="Y401" s="40"/>
      <c r="Z401" s="40"/>
      <c r="AA401" s="40"/>
      <c r="AB401" s="40"/>
      <c r="AC401" s="40"/>
      <c r="AD401" s="40"/>
      <c r="AE401" s="40"/>
      <c r="AR401" s="217" t="s">
        <v>147</v>
      </c>
      <c r="AT401" s="217" t="s">
        <v>142</v>
      </c>
      <c r="AU401" s="217" t="s">
        <v>86</v>
      </c>
      <c r="AY401" s="19" t="s">
        <v>140</v>
      </c>
      <c r="BE401" s="218">
        <f>IF(N401="základní",J401,0)</f>
        <v>0</v>
      </c>
      <c r="BF401" s="218">
        <f>IF(N401="snížená",J401,0)</f>
        <v>0</v>
      </c>
      <c r="BG401" s="218">
        <f>IF(N401="zákl. přenesená",J401,0)</f>
        <v>0</v>
      </c>
      <c r="BH401" s="218">
        <f>IF(N401="sníž. přenesená",J401,0)</f>
        <v>0</v>
      </c>
      <c r="BI401" s="218">
        <f>IF(N401="nulová",J401,0)</f>
        <v>0</v>
      </c>
      <c r="BJ401" s="19" t="s">
        <v>84</v>
      </c>
      <c r="BK401" s="218">
        <f>ROUND(I401*H401,2)</f>
        <v>0</v>
      </c>
      <c r="BL401" s="19" t="s">
        <v>147</v>
      </c>
      <c r="BM401" s="217" t="s">
        <v>1489</v>
      </c>
    </row>
    <row r="402" s="14" customFormat="1">
      <c r="A402" s="14"/>
      <c r="B402" s="230"/>
      <c r="C402" s="231"/>
      <c r="D402" s="221" t="s">
        <v>149</v>
      </c>
      <c r="E402" s="232" t="s">
        <v>31</v>
      </c>
      <c r="F402" s="233" t="s">
        <v>1490</v>
      </c>
      <c r="G402" s="231"/>
      <c r="H402" s="234">
        <v>11270.448</v>
      </c>
      <c r="I402" s="235"/>
      <c r="J402" s="231"/>
      <c r="K402" s="231"/>
      <c r="L402" s="236"/>
      <c r="M402" s="237"/>
      <c r="N402" s="238"/>
      <c r="O402" s="238"/>
      <c r="P402" s="238"/>
      <c r="Q402" s="238"/>
      <c r="R402" s="238"/>
      <c r="S402" s="238"/>
      <c r="T402" s="239"/>
      <c r="U402" s="14"/>
      <c r="V402" s="14"/>
      <c r="W402" s="14"/>
      <c r="X402" s="14"/>
      <c r="Y402" s="14"/>
      <c r="Z402" s="14"/>
      <c r="AA402" s="14"/>
      <c r="AB402" s="14"/>
      <c r="AC402" s="14"/>
      <c r="AD402" s="14"/>
      <c r="AE402" s="14"/>
      <c r="AT402" s="240" t="s">
        <v>149</v>
      </c>
      <c r="AU402" s="240" t="s">
        <v>86</v>
      </c>
      <c r="AV402" s="14" t="s">
        <v>86</v>
      </c>
      <c r="AW402" s="14" t="s">
        <v>37</v>
      </c>
      <c r="AX402" s="14" t="s">
        <v>84</v>
      </c>
      <c r="AY402" s="240" t="s">
        <v>140</v>
      </c>
    </row>
    <row r="403" s="2" customFormat="1">
      <c r="A403" s="40"/>
      <c r="B403" s="41"/>
      <c r="C403" s="206" t="s">
        <v>643</v>
      </c>
      <c r="D403" s="206" t="s">
        <v>142</v>
      </c>
      <c r="E403" s="207" t="s">
        <v>1491</v>
      </c>
      <c r="F403" s="208" t="s">
        <v>1492</v>
      </c>
      <c r="G403" s="209" t="s">
        <v>334</v>
      </c>
      <c r="H403" s="210">
        <v>2114.6680000000001</v>
      </c>
      <c r="I403" s="211"/>
      <c r="J403" s="212">
        <f>ROUND(I403*H403,2)</f>
        <v>0</v>
      </c>
      <c r="K403" s="208" t="s">
        <v>146</v>
      </c>
      <c r="L403" s="46"/>
      <c r="M403" s="213" t="s">
        <v>31</v>
      </c>
      <c r="N403" s="214" t="s">
        <v>47</v>
      </c>
      <c r="O403" s="86"/>
      <c r="P403" s="215">
        <f>O403*H403</f>
        <v>0</v>
      </c>
      <c r="Q403" s="215">
        <v>0</v>
      </c>
      <c r="R403" s="215">
        <f>Q403*H403</f>
        <v>0</v>
      </c>
      <c r="S403" s="215">
        <v>0</v>
      </c>
      <c r="T403" s="216">
        <f>S403*H403</f>
        <v>0</v>
      </c>
      <c r="U403" s="40"/>
      <c r="V403" s="40"/>
      <c r="W403" s="40"/>
      <c r="X403" s="40"/>
      <c r="Y403" s="40"/>
      <c r="Z403" s="40"/>
      <c r="AA403" s="40"/>
      <c r="AB403" s="40"/>
      <c r="AC403" s="40"/>
      <c r="AD403" s="40"/>
      <c r="AE403" s="40"/>
      <c r="AR403" s="217" t="s">
        <v>147</v>
      </c>
      <c r="AT403" s="217" t="s">
        <v>142</v>
      </c>
      <c r="AU403" s="217" t="s">
        <v>86</v>
      </c>
      <c r="AY403" s="19" t="s">
        <v>140</v>
      </c>
      <c r="BE403" s="218">
        <f>IF(N403="základní",J403,0)</f>
        <v>0</v>
      </c>
      <c r="BF403" s="218">
        <f>IF(N403="snížená",J403,0)</f>
        <v>0</v>
      </c>
      <c r="BG403" s="218">
        <f>IF(N403="zákl. přenesená",J403,0)</f>
        <v>0</v>
      </c>
      <c r="BH403" s="218">
        <f>IF(N403="sníž. přenesená",J403,0)</f>
        <v>0</v>
      </c>
      <c r="BI403" s="218">
        <f>IF(N403="nulová",J403,0)</f>
        <v>0</v>
      </c>
      <c r="BJ403" s="19" t="s">
        <v>84</v>
      </c>
      <c r="BK403" s="218">
        <f>ROUND(I403*H403,2)</f>
        <v>0</v>
      </c>
      <c r="BL403" s="19" t="s">
        <v>147</v>
      </c>
      <c r="BM403" s="217" t="s">
        <v>1493</v>
      </c>
    </row>
    <row r="404" s="14" customFormat="1">
      <c r="A404" s="14"/>
      <c r="B404" s="230"/>
      <c r="C404" s="231"/>
      <c r="D404" s="221" t="s">
        <v>149</v>
      </c>
      <c r="E404" s="232" t="s">
        <v>31</v>
      </c>
      <c r="F404" s="233" t="s">
        <v>1494</v>
      </c>
      <c r="G404" s="231"/>
      <c r="H404" s="234">
        <v>1587.702</v>
      </c>
      <c r="I404" s="235"/>
      <c r="J404" s="231"/>
      <c r="K404" s="231"/>
      <c r="L404" s="236"/>
      <c r="M404" s="237"/>
      <c r="N404" s="238"/>
      <c r="O404" s="238"/>
      <c r="P404" s="238"/>
      <c r="Q404" s="238"/>
      <c r="R404" s="238"/>
      <c r="S404" s="238"/>
      <c r="T404" s="239"/>
      <c r="U404" s="14"/>
      <c r="V404" s="14"/>
      <c r="W404" s="14"/>
      <c r="X404" s="14"/>
      <c r="Y404" s="14"/>
      <c r="Z404" s="14"/>
      <c r="AA404" s="14"/>
      <c r="AB404" s="14"/>
      <c r="AC404" s="14"/>
      <c r="AD404" s="14"/>
      <c r="AE404" s="14"/>
      <c r="AT404" s="240" t="s">
        <v>149</v>
      </c>
      <c r="AU404" s="240" t="s">
        <v>86</v>
      </c>
      <c r="AV404" s="14" t="s">
        <v>86</v>
      </c>
      <c r="AW404" s="14" t="s">
        <v>37</v>
      </c>
      <c r="AX404" s="14" t="s">
        <v>76</v>
      </c>
      <c r="AY404" s="240" t="s">
        <v>140</v>
      </c>
    </row>
    <row r="405" s="14" customFormat="1">
      <c r="A405" s="14"/>
      <c r="B405" s="230"/>
      <c r="C405" s="231"/>
      <c r="D405" s="221" t="s">
        <v>149</v>
      </c>
      <c r="E405" s="232" t="s">
        <v>31</v>
      </c>
      <c r="F405" s="233" t="s">
        <v>1495</v>
      </c>
      <c r="G405" s="231"/>
      <c r="H405" s="234">
        <v>209.416</v>
      </c>
      <c r="I405" s="235"/>
      <c r="J405" s="231"/>
      <c r="K405" s="231"/>
      <c r="L405" s="236"/>
      <c r="M405" s="237"/>
      <c r="N405" s="238"/>
      <c r="O405" s="238"/>
      <c r="P405" s="238"/>
      <c r="Q405" s="238"/>
      <c r="R405" s="238"/>
      <c r="S405" s="238"/>
      <c r="T405" s="239"/>
      <c r="U405" s="14"/>
      <c r="V405" s="14"/>
      <c r="W405" s="14"/>
      <c r="X405" s="14"/>
      <c r="Y405" s="14"/>
      <c r="Z405" s="14"/>
      <c r="AA405" s="14"/>
      <c r="AB405" s="14"/>
      <c r="AC405" s="14"/>
      <c r="AD405" s="14"/>
      <c r="AE405" s="14"/>
      <c r="AT405" s="240" t="s">
        <v>149</v>
      </c>
      <c r="AU405" s="240" t="s">
        <v>86</v>
      </c>
      <c r="AV405" s="14" t="s">
        <v>86</v>
      </c>
      <c r="AW405" s="14" t="s">
        <v>37</v>
      </c>
      <c r="AX405" s="14" t="s">
        <v>76</v>
      </c>
      <c r="AY405" s="240" t="s">
        <v>140</v>
      </c>
    </row>
    <row r="406" s="14" customFormat="1">
      <c r="A406" s="14"/>
      <c r="B406" s="230"/>
      <c r="C406" s="231"/>
      <c r="D406" s="221" t="s">
        <v>149</v>
      </c>
      <c r="E406" s="232" t="s">
        <v>31</v>
      </c>
      <c r="F406" s="233" t="s">
        <v>1496</v>
      </c>
      <c r="G406" s="231"/>
      <c r="H406" s="234">
        <v>317.55000000000001</v>
      </c>
      <c r="I406" s="235"/>
      <c r="J406" s="231"/>
      <c r="K406" s="231"/>
      <c r="L406" s="236"/>
      <c r="M406" s="237"/>
      <c r="N406" s="238"/>
      <c r="O406" s="238"/>
      <c r="P406" s="238"/>
      <c r="Q406" s="238"/>
      <c r="R406" s="238"/>
      <c r="S406" s="238"/>
      <c r="T406" s="239"/>
      <c r="U406" s="14"/>
      <c r="V406" s="14"/>
      <c r="W406" s="14"/>
      <c r="X406" s="14"/>
      <c r="Y406" s="14"/>
      <c r="Z406" s="14"/>
      <c r="AA406" s="14"/>
      <c r="AB406" s="14"/>
      <c r="AC406" s="14"/>
      <c r="AD406" s="14"/>
      <c r="AE406" s="14"/>
      <c r="AT406" s="240" t="s">
        <v>149</v>
      </c>
      <c r="AU406" s="240" t="s">
        <v>86</v>
      </c>
      <c r="AV406" s="14" t="s">
        <v>86</v>
      </c>
      <c r="AW406" s="14" t="s">
        <v>37</v>
      </c>
      <c r="AX406" s="14" t="s">
        <v>76</v>
      </c>
      <c r="AY406" s="240" t="s">
        <v>140</v>
      </c>
    </row>
    <row r="407" s="15" customFormat="1">
      <c r="A407" s="15"/>
      <c r="B407" s="241"/>
      <c r="C407" s="242"/>
      <c r="D407" s="221" t="s">
        <v>149</v>
      </c>
      <c r="E407" s="243" t="s">
        <v>31</v>
      </c>
      <c r="F407" s="244" t="s">
        <v>204</v>
      </c>
      <c r="G407" s="242"/>
      <c r="H407" s="245">
        <v>2114.6680000000001</v>
      </c>
      <c r="I407" s="246"/>
      <c r="J407" s="242"/>
      <c r="K407" s="242"/>
      <c r="L407" s="247"/>
      <c r="M407" s="248"/>
      <c r="N407" s="249"/>
      <c r="O407" s="249"/>
      <c r="P407" s="249"/>
      <c r="Q407" s="249"/>
      <c r="R407" s="249"/>
      <c r="S407" s="249"/>
      <c r="T407" s="250"/>
      <c r="U407" s="15"/>
      <c r="V407" s="15"/>
      <c r="W407" s="15"/>
      <c r="X407" s="15"/>
      <c r="Y407" s="15"/>
      <c r="Z407" s="15"/>
      <c r="AA407" s="15"/>
      <c r="AB407" s="15"/>
      <c r="AC407" s="15"/>
      <c r="AD407" s="15"/>
      <c r="AE407" s="15"/>
      <c r="AT407" s="251" t="s">
        <v>149</v>
      </c>
      <c r="AU407" s="251" t="s">
        <v>86</v>
      </c>
      <c r="AV407" s="15" t="s">
        <v>147</v>
      </c>
      <c r="AW407" s="15" t="s">
        <v>37</v>
      </c>
      <c r="AX407" s="15" t="s">
        <v>84</v>
      </c>
      <c r="AY407" s="251" t="s">
        <v>140</v>
      </c>
    </row>
    <row r="408" s="2" customFormat="1">
      <c r="A408" s="40"/>
      <c r="B408" s="41"/>
      <c r="C408" s="206" t="s">
        <v>655</v>
      </c>
      <c r="D408" s="206" t="s">
        <v>142</v>
      </c>
      <c r="E408" s="207" t="s">
        <v>661</v>
      </c>
      <c r="F408" s="208" t="s">
        <v>662</v>
      </c>
      <c r="G408" s="209" t="s">
        <v>334</v>
      </c>
      <c r="H408" s="210">
        <v>2931.8240000000001</v>
      </c>
      <c r="I408" s="211"/>
      <c r="J408" s="212">
        <f>ROUND(I408*H408,2)</f>
        <v>0</v>
      </c>
      <c r="K408" s="208" t="s">
        <v>146</v>
      </c>
      <c r="L408" s="46"/>
      <c r="M408" s="213" t="s">
        <v>31</v>
      </c>
      <c r="N408" s="214" t="s">
        <v>47</v>
      </c>
      <c r="O408" s="86"/>
      <c r="P408" s="215">
        <f>O408*H408</f>
        <v>0</v>
      </c>
      <c r="Q408" s="215">
        <v>0</v>
      </c>
      <c r="R408" s="215">
        <f>Q408*H408</f>
        <v>0</v>
      </c>
      <c r="S408" s="215">
        <v>0</v>
      </c>
      <c r="T408" s="216">
        <f>S408*H408</f>
        <v>0</v>
      </c>
      <c r="U408" s="40"/>
      <c r="V408" s="40"/>
      <c r="W408" s="40"/>
      <c r="X408" s="40"/>
      <c r="Y408" s="40"/>
      <c r="Z408" s="40"/>
      <c r="AA408" s="40"/>
      <c r="AB408" s="40"/>
      <c r="AC408" s="40"/>
      <c r="AD408" s="40"/>
      <c r="AE408" s="40"/>
      <c r="AR408" s="217" t="s">
        <v>147</v>
      </c>
      <c r="AT408" s="217" t="s">
        <v>142</v>
      </c>
      <c r="AU408" s="217" t="s">
        <v>86</v>
      </c>
      <c r="AY408" s="19" t="s">
        <v>140</v>
      </c>
      <c r="BE408" s="218">
        <f>IF(N408="základní",J408,0)</f>
        <v>0</v>
      </c>
      <c r="BF408" s="218">
        <f>IF(N408="snížená",J408,0)</f>
        <v>0</v>
      </c>
      <c r="BG408" s="218">
        <f>IF(N408="zákl. přenesená",J408,0)</f>
        <v>0</v>
      </c>
      <c r="BH408" s="218">
        <f>IF(N408="sníž. přenesená",J408,0)</f>
        <v>0</v>
      </c>
      <c r="BI408" s="218">
        <f>IF(N408="nulová",J408,0)</f>
        <v>0</v>
      </c>
      <c r="BJ408" s="19" t="s">
        <v>84</v>
      </c>
      <c r="BK408" s="218">
        <f>ROUND(I408*H408,2)</f>
        <v>0</v>
      </c>
      <c r="BL408" s="19" t="s">
        <v>147</v>
      </c>
      <c r="BM408" s="217" t="s">
        <v>1497</v>
      </c>
    </row>
    <row r="409" s="14" customFormat="1">
      <c r="A409" s="14"/>
      <c r="B409" s="230"/>
      <c r="C409" s="231"/>
      <c r="D409" s="221" t="s">
        <v>149</v>
      </c>
      <c r="E409" s="232" t="s">
        <v>31</v>
      </c>
      <c r="F409" s="233" t="s">
        <v>1498</v>
      </c>
      <c r="G409" s="231"/>
      <c r="H409" s="234">
        <v>2931.8240000000001</v>
      </c>
      <c r="I409" s="235"/>
      <c r="J409" s="231"/>
      <c r="K409" s="231"/>
      <c r="L409" s="236"/>
      <c r="M409" s="237"/>
      <c r="N409" s="238"/>
      <c r="O409" s="238"/>
      <c r="P409" s="238"/>
      <c r="Q409" s="238"/>
      <c r="R409" s="238"/>
      <c r="S409" s="238"/>
      <c r="T409" s="239"/>
      <c r="U409" s="14"/>
      <c r="V409" s="14"/>
      <c r="W409" s="14"/>
      <c r="X409" s="14"/>
      <c r="Y409" s="14"/>
      <c r="Z409" s="14"/>
      <c r="AA409" s="14"/>
      <c r="AB409" s="14"/>
      <c r="AC409" s="14"/>
      <c r="AD409" s="14"/>
      <c r="AE409" s="14"/>
      <c r="AT409" s="240" t="s">
        <v>149</v>
      </c>
      <c r="AU409" s="240" t="s">
        <v>86</v>
      </c>
      <c r="AV409" s="14" t="s">
        <v>86</v>
      </c>
      <c r="AW409" s="14" t="s">
        <v>37</v>
      </c>
      <c r="AX409" s="14" t="s">
        <v>84</v>
      </c>
      <c r="AY409" s="240" t="s">
        <v>140</v>
      </c>
    </row>
    <row r="410" s="2" customFormat="1">
      <c r="A410" s="40"/>
      <c r="B410" s="41"/>
      <c r="C410" s="206" t="s">
        <v>660</v>
      </c>
      <c r="D410" s="206" t="s">
        <v>142</v>
      </c>
      <c r="E410" s="207" t="s">
        <v>1499</v>
      </c>
      <c r="F410" s="208" t="s">
        <v>1500</v>
      </c>
      <c r="G410" s="209" t="s">
        <v>334</v>
      </c>
      <c r="H410" s="210">
        <v>317.55000000000001</v>
      </c>
      <c r="I410" s="211"/>
      <c r="J410" s="212">
        <f>ROUND(I410*H410,2)</f>
        <v>0</v>
      </c>
      <c r="K410" s="208" t="s">
        <v>146</v>
      </c>
      <c r="L410" s="46"/>
      <c r="M410" s="213" t="s">
        <v>31</v>
      </c>
      <c r="N410" s="214" t="s">
        <v>47</v>
      </c>
      <c r="O410" s="86"/>
      <c r="P410" s="215">
        <f>O410*H410</f>
        <v>0</v>
      </c>
      <c r="Q410" s="215">
        <v>0</v>
      </c>
      <c r="R410" s="215">
        <f>Q410*H410</f>
        <v>0</v>
      </c>
      <c r="S410" s="215">
        <v>0</v>
      </c>
      <c r="T410" s="216">
        <f>S410*H410</f>
        <v>0</v>
      </c>
      <c r="U410" s="40"/>
      <c r="V410" s="40"/>
      <c r="W410" s="40"/>
      <c r="X410" s="40"/>
      <c r="Y410" s="40"/>
      <c r="Z410" s="40"/>
      <c r="AA410" s="40"/>
      <c r="AB410" s="40"/>
      <c r="AC410" s="40"/>
      <c r="AD410" s="40"/>
      <c r="AE410" s="40"/>
      <c r="AR410" s="217" t="s">
        <v>147</v>
      </c>
      <c r="AT410" s="217" t="s">
        <v>142</v>
      </c>
      <c r="AU410" s="217" t="s">
        <v>86</v>
      </c>
      <c r="AY410" s="19" t="s">
        <v>140</v>
      </c>
      <c r="BE410" s="218">
        <f>IF(N410="základní",J410,0)</f>
        <v>0</v>
      </c>
      <c r="BF410" s="218">
        <f>IF(N410="snížená",J410,0)</f>
        <v>0</v>
      </c>
      <c r="BG410" s="218">
        <f>IF(N410="zákl. přenesená",J410,0)</f>
        <v>0</v>
      </c>
      <c r="BH410" s="218">
        <f>IF(N410="sníž. přenesená",J410,0)</f>
        <v>0</v>
      </c>
      <c r="BI410" s="218">
        <f>IF(N410="nulová",J410,0)</f>
        <v>0</v>
      </c>
      <c r="BJ410" s="19" t="s">
        <v>84</v>
      </c>
      <c r="BK410" s="218">
        <f>ROUND(I410*H410,2)</f>
        <v>0</v>
      </c>
      <c r="BL410" s="19" t="s">
        <v>147</v>
      </c>
      <c r="BM410" s="217" t="s">
        <v>1501</v>
      </c>
    </row>
    <row r="411" s="14" customFormat="1">
      <c r="A411" s="14"/>
      <c r="B411" s="230"/>
      <c r="C411" s="231"/>
      <c r="D411" s="221" t="s">
        <v>149</v>
      </c>
      <c r="E411" s="232" t="s">
        <v>31</v>
      </c>
      <c r="F411" s="233" t="s">
        <v>1496</v>
      </c>
      <c r="G411" s="231"/>
      <c r="H411" s="234">
        <v>317.55000000000001</v>
      </c>
      <c r="I411" s="235"/>
      <c r="J411" s="231"/>
      <c r="K411" s="231"/>
      <c r="L411" s="236"/>
      <c r="M411" s="237"/>
      <c r="N411" s="238"/>
      <c r="O411" s="238"/>
      <c r="P411" s="238"/>
      <c r="Q411" s="238"/>
      <c r="R411" s="238"/>
      <c r="S411" s="238"/>
      <c r="T411" s="239"/>
      <c r="U411" s="14"/>
      <c r="V411" s="14"/>
      <c r="W411" s="14"/>
      <c r="X411" s="14"/>
      <c r="Y411" s="14"/>
      <c r="Z411" s="14"/>
      <c r="AA411" s="14"/>
      <c r="AB411" s="14"/>
      <c r="AC411" s="14"/>
      <c r="AD411" s="14"/>
      <c r="AE411" s="14"/>
      <c r="AT411" s="240" t="s">
        <v>149</v>
      </c>
      <c r="AU411" s="240" t="s">
        <v>86</v>
      </c>
      <c r="AV411" s="14" t="s">
        <v>86</v>
      </c>
      <c r="AW411" s="14" t="s">
        <v>37</v>
      </c>
      <c r="AX411" s="14" t="s">
        <v>84</v>
      </c>
      <c r="AY411" s="240" t="s">
        <v>140</v>
      </c>
    </row>
    <row r="412" s="2" customFormat="1">
      <c r="A412" s="40"/>
      <c r="B412" s="41"/>
      <c r="C412" s="206" t="s">
        <v>665</v>
      </c>
      <c r="D412" s="206" t="s">
        <v>142</v>
      </c>
      <c r="E412" s="207" t="s">
        <v>1502</v>
      </c>
      <c r="F412" s="208" t="s">
        <v>338</v>
      </c>
      <c r="G412" s="209" t="s">
        <v>334</v>
      </c>
      <c r="H412" s="210">
        <v>805.03200000000004</v>
      </c>
      <c r="I412" s="211"/>
      <c r="J412" s="212">
        <f>ROUND(I412*H412,2)</f>
        <v>0</v>
      </c>
      <c r="K412" s="208" t="s">
        <v>146</v>
      </c>
      <c r="L412" s="46"/>
      <c r="M412" s="213" t="s">
        <v>31</v>
      </c>
      <c r="N412" s="214" t="s">
        <v>47</v>
      </c>
      <c r="O412" s="86"/>
      <c r="P412" s="215">
        <f>O412*H412</f>
        <v>0</v>
      </c>
      <c r="Q412" s="215">
        <v>0</v>
      </c>
      <c r="R412" s="215">
        <f>Q412*H412</f>
        <v>0</v>
      </c>
      <c r="S412" s="215">
        <v>0</v>
      </c>
      <c r="T412" s="216">
        <f>S412*H412</f>
        <v>0</v>
      </c>
      <c r="U412" s="40"/>
      <c r="V412" s="40"/>
      <c r="W412" s="40"/>
      <c r="X412" s="40"/>
      <c r="Y412" s="40"/>
      <c r="Z412" s="40"/>
      <c r="AA412" s="40"/>
      <c r="AB412" s="40"/>
      <c r="AC412" s="40"/>
      <c r="AD412" s="40"/>
      <c r="AE412" s="40"/>
      <c r="AR412" s="217" t="s">
        <v>147</v>
      </c>
      <c r="AT412" s="217" t="s">
        <v>142</v>
      </c>
      <c r="AU412" s="217" t="s">
        <v>86</v>
      </c>
      <c r="AY412" s="19" t="s">
        <v>140</v>
      </c>
      <c r="BE412" s="218">
        <f>IF(N412="základní",J412,0)</f>
        <v>0</v>
      </c>
      <c r="BF412" s="218">
        <f>IF(N412="snížená",J412,0)</f>
        <v>0</v>
      </c>
      <c r="BG412" s="218">
        <f>IF(N412="zákl. přenesená",J412,0)</f>
        <v>0</v>
      </c>
      <c r="BH412" s="218">
        <f>IF(N412="sníž. přenesená",J412,0)</f>
        <v>0</v>
      </c>
      <c r="BI412" s="218">
        <f>IF(N412="nulová",J412,0)</f>
        <v>0</v>
      </c>
      <c r="BJ412" s="19" t="s">
        <v>84</v>
      </c>
      <c r="BK412" s="218">
        <f>ROUND(I412*H412,2)</f>
        <v>0</v>
      </c>
      <c r="BL412" s="19" t="s">
        <v>147</v>
      </c>
      <c r="BM412" s="217" t="s">
        <v>1503</v>
      </c>
    </row>
    <row r="413" s="14" customFormat="1">
      <c r="A413" s="14"/>
      <c r="B413" s="230"/>
      <c r="C413" s="231"/>
      <c r="D413" s="221" t="s">
        <v>149</v>
      </c>
      <c r="E413" s="232" t="s">
        <v>31</v>
      </c>
      <c r="F413" s="233" t="s">
        <v>1484</v>
      </c>
      <c r="G413" s="231"/>
      <c r="H413" s="234">
        <v>805.03200000000004</v>
      </c>
      <c r="I413" s="235"/>
      <c r="J413" s="231"/>
      <c r="K413" s="231"/>
      <c r="L413" s="236"/>
      <c r="M413" s="237"/>
      <c r="N413" s="238"/>
      <c r="O413" s="238"/>
      <c r="P413" s="238"/>
      <c r="Q413" s="238"/>
      <c r="R413" s="238"/>
      <c r="S413" s="238"/>
      <c r="T413" s="239"/>
      <c r="U413" s="14"/>
      <c r="V413" s="14"/>
      <c r="W413" s="14"/>
      <c r="X413" s="14"/>
      <c r="Y413" s="14"/>
      <c r="Z413" s="14"/>
      <c r="AA413" s="14"/>
      <c r="AB413" s="14"/>
      <c r="AC413" s="14"/>
      <c r="AD413" s="14"/>
      <c r="AE413" s="14"/>
      <c r="AT413" s="240" t="s">
        <v>149</v>
      </c>
      <c r="AU413" s="240" t="s">
        <v>86</v>
      </c>
      <c r="AV413" s="14" t="s">
        <v>86</v>
      </c>
      <c r="AW413" s="14" t="s">
        <v>37</v>
      </c>
      <c r="AX413" s="14" t="s">
        <v>84</v>
      </c>
      <c r="AY413" s="240" t="s">
        <v>140</v>
      </c>
    </row>
    <row r="414" s="2" customFormat="1">
      <c r="A414" s="40"/>
      <c r="B414" s="41"/>
      <c r="C414" s="206" t="s">
        <v>999</v>
      </c>
      <c r="D414" s="206" t="s">
        <v>142</v>
      </c>
      <c r="E414" s="207" t="s">
        <v>666</v>
      </c>
      <c r="F414" s="208" t="s">
        <v>667</v>
      </c>
      <c r="G414" s="209" t="s">
        <v>334</v>
      </c>
      <c r="H414" s="210">
        <v>209.416</v>
      </c>
      <c r="I414" s="211"/>
      <c r="J414" s="212">
        <f>ROUND(I414*H414,2)</f>
        <v>0</v>
      </c>
      <c r="K414" s="208" t="s">
        <v>146</v>
      </c>
      <c r="L414" s="46"/>
      <c r="M414" s="213" t="s">
        <v>31</v>
      </c>
      <c r="N414" s="214" t="s">
        <v>47</v>
      </c>
      <c r="O414" s="86"/>
      <c r="P414" s="215">
        <f>O414*H414</f>
        <v>0</v>
      </c>
      <c r="Q414" s="215">
        <v>0</v>
      </c>
      <c r="R414" s="215">
        <f>Q414*H414</f>
        <v>0</v>
      </c>
      <c r="S414" s="215">
        <v>0</v>
      </c>
      <c r="T414" s="216">
        <f>S414*H414</f>
        <v>0</v>
      </c>
      <c r="U414" s="40"/>
      <c r="V414" s="40"/>
      <c r="W414" s="40"/>
      <c r="X414" s="40"/>
      <c r="Y414" s="40"/>
      <c r="Z414" s="40"/>
      <c r="AA414" s="40"/>
      <c r="AB414" s="40"/>
      <c r="AC414" s="40"/>
      <c r="AD414" s="40"/>
      <c r="AE414" s="40"/>
      <c r="AR414" s="217" t="s">
        <v>147</v>
      </c>
      <c r="AT414" s="217" t="s">
        <v>142</v>
      </c>
      <c r="AU414" s="217" t="s">
        <v>86</v>
      </c>
      <c r="AY414" s="19" t="s">
        <v>140</v>
      </c>
      <c r="BE414" s="218">
        <f>IF(N414="základní",J414,0)</f>
        <v>0</v>
      </c>
      <c r="BF414" s="218">
        <f>IF(N414="snížená",J414,0)</f>
        <v>0</v>
      </c>
      <c r="BG414" s="218">
        <f>IF(N414="zákl. přenesená",J414,0)</f>
        <v>0</v>
      </c>
      <c r="BH414" s="218">
        <f>IF(N414="sníž. přenesená",J414,0)</f>
        <v>0</v>
      </c>
      <c r="BI414" s="218">
        <f>IF(N414="nulová",J414,0)</f>
        <v>0</v>
      </c>
      <c r="BJ414" s="19" t="s">
        <v>84</v>
      </c>
      <c r="BK414" s="218">
        <f>ROUND(I414*H414,2)</f>
        <v>0</v>
      </c>
      <c r="BL414" s="19" t="s">
        <v>147</v>
      </c>
      <c r="BM414" s="217" t="s">
        <v>1504</v>
      </c>
    </row>
    <row r="415" s="14" customFormat="1">
      <c r="A415" s="14"/>
      <c r="B415" s="230"/>
      <c r="C415" s="231"/>
      <c r="D415" s="221" t="s">
        <v>149</v>
      </c>
      <c r="E415" s="232" t="s">
        <v>31</v>
      </c>
      <c r="F415" s="233" t="s">
        <v>1495</v>
      </c>
      <c r="G415" s="231"/>
      <c r="H415" s="234">
        <v>209.416</v>
      </c>
      <c r="I415" s="235"/>
      <c r="J415" s="231"/>
      <c r="K415" s="231"/>
      <c r="L415" s="236"/>
      <c r="M415" s="237"/>
      <c r="N415" s="238"/>
      <c r="O415" s="238"/>
      <c r="P415" s="238"/>
      <c r="Q415" s="238"/>
      <c r="R415" s="238"/>
      <c r="S415" s="238"/>
      <c r="T415" s="239"/>
      <c r="U415" s="14"/>
      <c r="V415" s="14"/>
      <c r="W415" s="14"/>
      <c r="X415" s="14"/>
      <c r="Y415" s="14"/>
      <c r="Z415" s="14"/>
      <c r="AA415" s="14"/>
      <c r="AB415" s="14"/>
      <c r="AC415" s="14"/>
      <c r="AD415" s="14"/>
      <c r="AE415" s="14"/>
      <c r="AT415" s="240" t="s">
        <v>149</v>
      </c>
      <c r="AU415" s="240" t="s">
        <v>86</v>
      </c>
      <c r="AV415" s="14" t="s">
        <v>86</v>
      </c>
      <c r="AW415" s="14" t="s">
        <v>37</v>
      </c>
      <c r="AX415" s="14" t="s">
        <v>84</v>
      </c>
      <c r="AY415" s="240" t="s">
        <v>140</v>
      </c>
    </row>
    <row r="416" s="12" customFormat="1" ht="22.8" customHeight="1">
      <c r="A416" s="12"/>
      <c r="B416" s="190"/>
      <c r="C416" s="191"/>
      <c r="D416" s="192" t="s">
        <v>75</v>
      </c>
      <c r="E416" s="204" t="s">
        <v>1505</v>
      </c>
      <c r="F416" s="204" t="s">
        <v>1506</v>
      </c>
      <c r="G416" s="191"/>
      <c r="H416" s="191"/>
      <c r="I416" s="194"/>
      <c r="J416" s="205">
        <f>BK416</f>
        <v>0</v>
      </c>
      <c r="K416" s="191"/>
      <c r="L416" s="196"/>
      <c r="M416" s="197"/>
      <c r="N416" s="198"/>
      <c r="O416" s="198"/>
      <c r="P416" s="199">
        <f>P417</f>
        <v>0</v>
      </c>
      <c r="Q416" s="198"/>
      <c r="R416" s="199">
        <f>R417</f>
        <v>0</v>
      </c>
      <c r="S416" s="198"/>
      <c r="T416" s="200">
        <f>T417</f>
        <v>0</v>
      </c>
      <c r="U416" s="12"/>
      <c r="V416" s="12"/>
      <c r="W416" s="12"/>
      <c r="X416" s="12"/>
      <c r="Y416" s="12"/>
      <c r="Z416" s="12"/>
      <c r="AA416" s="12"/>
      <c r="AB416" s="12"/>
      <c r="AC416" s="12"/>
      <c r="AD416" s="12"/>
      <c r="AE416" s="12"/>
      <c r="AR416" s="201" t="s">
        <v>84</v>
      </c>
      <c r="AT416" s="202" t="s">
        <v>75</v>
      </c>
      <c r="AU416" s="202" t="s">
        <v>84</v>
      </c>
      <c r="AY416" s="201" t="s">
        <v>140</v>
      </c>
      <c r="BK416" s="203">
        <f>BK417</f>
        <v>0</v>
      </c>
    </row>
    <row r="417" s="2" customFormat="1">
      <c r="A417" s="40"/>
      <c r="B417" s="41"/>
      <c r="C417" s="206" t="s">
        <v>1002</v>
      </c>
      <c r="D417" s="206" t="s">
        <v>142</v>
      </c>
      <c r="E417" s="207" t="s">
        <v>1507</v>
      </c>
      <c r="F417" s="208" t="s">
        <v>1508</v>
      </c>
      <c r="G417" s="209" t="s">
        <v>334</v>
      </c>
      <c r="H417" s="210">
        <v>1380.749</v>
      </c>
      <c r="I417" s="211"/>
      <c r="J417" s="212">
        <f>ROUND(I417*H417,2)</f>
        <v>0</v>
      </c>
      <c r="K417" s="208" t="s">
        <v>146</v>
      </c>
      <c r="L417" s="46"/>
      <c r="M417" s="213" t="s">
        <v>31</v>
      </c>
      <c r="N417" s="214" t="s">
        <v>47</v>
      </c>
      <c r="O417" s="86"/>
      <c r="P417" s="215">
        <f>O417*H417</f>
        <v>0</v>
      </c>
      <c r="Q417" s="215">
        <v>0</v>
      </c>
      <c r="R417" s="215">
        <f>Q417*H417</f>
        <v>0</v>
      </c>
      <c r="S417" s="215">
        <v>0</v>
      </c>
      <c r="T417" s="216">
        <f>S417*H417</f>
        <v>0</v>
      </c>
      <c r="U417" s="40"/>
      <c r="V417" s="40"/>
      <c r="W417" s="40"/>
      <c r="X417" s="40"/>
      <c r="Y417" s="40"/>
      <c r="Z417" s="40"/>
      <c r="AA417" s="40"/>
      <c r="AB417" s="40"/>
      <c r="AC417" s="40"/>
      <c r="AD417" s="40"/>
      <c r="AE417" s="40"/>
      <c r="AR417" s="217" t="s">
        <v>147</v>
      </c>
      <c r="AT417" s="217" t="s">
        <v>142</v>
      </c>
      <c r="AU417" s="217" t="s">
        <v>86</v>
      </c>
      <c r="AY417" s="19" t="s">
        <v>140</v>
      </c>
      <c r="BE417" s="218">
        <f>IF(N417="základní",J417,0)</f>
        <v>0</v>
      </c>
      <c r="BF417" s="218">
        <f>IF(N417="snížená",J417,0)</f>
        <v>0</v>
      </c>
      <c r="BG417" s="218">
        <f>IF(N417="zákl. přenesená",J417,0)</f>
        <v>0</v>
      </c>
      <c r="BH417" s="218">
        <f>IF(N417="sníž. přenesená",J417,0)</f>
        <v>0</v>
      </c>
      <c r="BI417" s="218">
        <f>IF(N417="nulová",J417,0)</f>
        <v>0</v>
      </c>
      <c r="BJ417" s="19" t="s">
        <v>84</v>
      </c>
      <c r="BK417" s="218">
        <f>ROUND(I417*H417,2)</f>
        <v>0</v>
      </c>
      <c r="BL417" s="19" t="s">
        <v>147</v>
      </c>
      <c r="BM417" s="217" t="s">
        <v>1509</v>
      </c>
    </row>
    <row r="418" s="12" customFormat="1" ht="25.92" customHeight="1">
      <c r="A418" s="12"/>
      <c r="B418" s="190"/>
      <c r="C418" s="191"/>
      <c r="D418" s="192" t="s">
        <v>75</v>
      </c>
      <c r="E418" s="193" t="s">
        <v>331</v>
      </c>
      <c r="F418" s="193" t="s">
        <v>1004</v>
      </c>
      <c r="G418" s="191"/>
      <c r="H418" s="191"/>
      <c r="I418" s="194"/>
      <c r="J418" s="195">
        <f>BK418</f>
        <v>0</v>
      </c>
      <c r="K418" s="191"/>
      <c r="L418" s="196"/>
      <c r="M418" s="197"/>
      <c r="N418" s="198"/>
      <c r="O418" s="198"/>
      <c r="P418" s="199">
        <f>P419</f>
        <v>0</v>
      </c>
      <c r="Q418" s="198"/>
      <c r="R418" s="199">
        <f>R419</f>
        <v>0.00055999999999999995</v>
      </c>
      <c r="S418" s="198"/>
      <c r="T418" s="200">
        <f>T419</f>
        <v>0</v>
      </c>
      <c r="U418" s="12"/>
      <c r="V418" s="12"/>
      <c r="W418" s="12"/>
      <c r="X418" s="12"/>
      <c r="Y418" s="12"/>
      <c r="Z418" s="12"/>
      <c r="AA418" s="12"/>
      <c r="AB418" s="12"/>
      <c r="AC418" s="12"/>
      <c r="AD418" s="12"/>
      <c r="AE418" s="12"/>
      <c r="AR418" s="201" t="s">
        <v>263</v>
      </c>
      <c r="AT418" s="202" t="s">
        <v>75</v>
      </c>
      <c r="AU418" s="202" t="s">
        <v>76</v>
      </c>
      <c r="AY418" s="201" t="s">
        <v>140</v>
      </c>
      <c r="BK418" s="203">
        <f>BK419</f>
        <v>0</v>
      </c>
    </row>
    <row r="419" s="12" customFormat="1" ht="22.8" customHeight="1">
      <c r="A419" s="12"/>
      <c r="B419" s="190"/>
      <c r="C419" s="191"/>
      <c r="D419" s="192" t="s">
        <v>75</v>
      </c>
      <c r="E419" s="204" t="s">
        <v>1005</v>
      </c>
      <c r="F419" s="204" t="s">
        <v>1006</v>
      </c>
      <c r="G419" s="191"/>
      <c r="H419" s="191"/>
      <c r="I419" s="194"/>
      <c r="J419" s="205">
        <f>BK419</f>
        <v>0</v>
      </c>
      <c r="K419" s="191"/>
      <c r="L419" s="196"/>
      <c r="M419" s="197"/>
      <c r="N419" s="198"/>
      <c r="O419" s="198"/>
      <c r="P419" s="199">
        <f>SUM(P420:P424)</f>
        <v>0</v>
      </c>
      <c r="Q419" s="198"/>
      <c r="R419" s="199">
        <f>SUM(R420:R424)</f>
        <v>0.00055999999999999995</v>
      </c>
      <c r="S419" s="198"/>
      <c r="T419" s="200">
        <f>SUM(T420:T424)</f>
        <v>0</v>
      </c>
      <c r="U419" s="12"/>
      <c r="V419" s="12"/>
      <c r="W419" s="12"/>
      <c r="X419" s="12"/>
      <c r="Y419" s="12"/>
      <c r="Z419" s="12"/>
      <c r="AA419" s="12"/>
      <c r="AB419" s="12"/>
      <c r="AC419" s="12"/>
      <c r="AD419" s="12"/>
      <c r="AE419" s="12"/>
      <c r="AR419" s="201" t="s">
        <v>263</v>
      </c>
      <c r="AT419" s="202" t="s">
        <v>75</v>
      </c>
      <c r="AU419" s="202" t="s">
        <v>84</v>
      </c>
      <c r="AY419" s="201" t="s">
        <v>140</v>
      </c>
      <c r="BK419" s="203">
        <f>SUM(BK420:BK424)</f>
        <v>0</v>
      </c>
    </row>
    <row r="420" s="2" customFormat="1" ht="16.5" customHeight="1">
      <c r="A420" s="40"/>
      <c r="B420" s="41"/>
      <c r="C420" s="206" t="s">
        <v>1007</v>
      </c>
      <c r="D420" s="206" t="s">
        <v>142</v>
      </c>
      <c r="E420" s="207" t="s">
        <v>1008</v>
      </c>
      <c r="F420" s="208" t="s">
        <v>1009</v>
      </c>
      <c r="G420" s="209" t="s">
        <v>564</v>
      </c>
      <c r="H420" s="210">
        <v>8</v>
      </c>
      <c r="I420" s="211"/>
      <c r="J420" s="212">
        <f>ROUND(I420*H420,2)</f>
        <v>0</v>
      </c>
      <c r="K420" s="208" t="s">
        <v>146</v>
      </c>
      <c r="L420" s="46"/>
      <c r="M420" s="213" t="s">
        <v>31</v>
      </c>
      <c r="N420" s="214" t="s">
        <v>47</v>
      </c>
      <c r="O420" s="86"/>
      <c r="P420" s="215">
        <f>O420*H420</f>
        <v>0</v>
      </c>
      <c r="Q420" s="215">
        <v>6.9999999999999994E-05</v>
      </c>
      <c r="R420" s="215">
        <f>Q420*H420</f>
        <v>0.00055999999999999995</v>
      </c>
      <c r="S420" s="215">
        <v>0</v>
      </c>
      <c r="T420" s="216">
        <f>S420*H420</f>
        <v>0</v>
      </c>
      <c r="U420" s="40"/>
      <c r="V420" s="40"/>
      <c r="W420" s="40"/>
      <c r="X420" s="40"/>
      <c r="Y420" s="40"/>
      <c r="Z420" s="40"/>
      <c r="AA420" s="40"/>
      <c r="AB420" s="40"/>
      <c r="AC420" s="40"/>
      <c r="AD420" s="40"/>
      <c r="AE420" s="40"/>
      <c r="AR420" s="217" t="s">
        <v>147</v>
      </c>
      <c r="AT420" s="217" t="s">
        <v>142</v>
      </c>
      <c r="AU420" s="217" t="s">
        <v>86</v>
      </c>
      <c r="AY420" s="19" t="s">
        <v>140</v>
      </c>
      <c r="BE420" s="218">
        <f>IF(N420="základní",J420,0)</f>
        <v>0</v>
      </c>
      <c r="BF420" s="218">
        <f>IF(N420="snížená",J420,0)</f>
        <v>0</v>
      </c>
      <c r="BG420" s="218">
        <f>IF(N420="zákl. přenesená",J420,0)</f>
        <v>0</v>
      </c>
      <c r="BH420" s="218">
        <f>IF(N420="sníž. přenesená",J420,0)</f>
        <v>0</v>
      </c>
      <c r="BI420" s="218">
        <f>IF(N420="nulová",J420,0)</f>
        <v>0</v>
      </c>
      <c r="BJ420" s="19" t="s">
        <v>84</v>
      </c>
      <c r="BK420" s="218">
        <f>ROUND(I420*H420,2)</f>
        <v>0</v>
      </c>
      <c r="BL420" s="19" t="s">
        <v>147</v>
      </c>
      <c r="BM420" s="217" t="s">
        <v>1510</v>
      </c>
    </row>
    <row r="421" s="14" customFormat="1">
      <c r="A421" s="14"/>
      <c r="B421" s="230"/>
      <c r="C421" s="231"/>
      <c r="D421" s="221" t="s">
        <v>149</v>
      </c>
      <c r="E421" s="232" t="s">
        <v>31</v>
      </c>
      <c r="F421" s="233" t="s">
        <v>1511</v>
      </c>
      <c r="G421" s="231"/>
      <c r="H421" s="234">
        <v>8</v>
      </c>
      <c r="I421" s="235"/>
      <c r="J421" s="231"/>
      <c r="K421" s="231"/>
      <c r="L421" s="236"/>
      <c r="M421" s="237"/>
      <c r="N421" s="238"/>
      <c r="O421" s="238"/>
      <c r="P421" s="238"/>
      <c r="Q421" s="238"/>
      <c r="R421" s="238"/>
      <c r="S421" s="238"/>
      <c r="T421" s="239"/>
      <c r="U421" s="14"/>
      <c r="V421" s="14"/>
      <c r="W421" s="14"/>
      <c r="X421" s="14"/>
      <c r="Y421" s="14"/>
      <c r="Z421" s="14"/>
      <c r="AA421" s="14"/>
      <c r="AB421" s="14"/>
      <c r="AC421" s="14"/>
      <c r="AD421" s="14"/>
      <c r="AE421" s="14"/>
      <c r="AT421" s="240" t="s">
        <v>149</v>
      </c>
      <c r="AU421" s="240" t="s">
        <v>86</v>
      </c>
      <c r="AV421" s="14" t="s">
        <v>86</v>
      </c>
      <c r="AW421" s="14" t="s">
        <v>37</v>
      </c>
      <c r="AX421" s="14" t="s">
        <v>84</v>
      </c>
      <c r="AY421" s="240" t="s">
        <v>140</v>
      </c>
    </row>
    <row r="422" s="2" customFormat="1" ht="16.5" customHeight="1">
      <c r="A422" s="40"/>
      <c r="B422" s="41"/>
      <c r="C422" s="206" t="s">
        <v>1012</v>
      </c>
      <c r="D422" s="206" t="s">
        <v>142</v>
      </c>
      <c r="E422" s="207" t="s">
        <v>1013</v>
      </c>
      <c r="F422" s="208" t="s">
        <v>1014</v>
      </c>
      <c r="G422" s="209" t="s">
        <v>564</v>
      </c>
      <c r="H422" s="210">
        <v>7</v>
      </c>
      <c r="I422" s="211"/>
      <c r="J422" s="212">
        <f>ROUND(I422*H422,2)</f>
        <v>0</v>
      </c>
      <c r="K422" s="208" t="s">
        <v>1512</v>
      </c>
      <c r="L422" s="46"/>
      <c r="M422" s="213" t="s">
        <v>31</v>
      </c>
      <c r="N422" s="214" t="s">
        <v>47</v>
      </c>
      <c r="O422" s="86"/>
      <c r="P422" s="215">
        <f>O422*H422</f>
        <v>0</v>
      </c>
      <c r="Q422" s="215">
        <v>0</v>
      </c>
      <c r="R422" s="215">
        <f>Q422*H422</f>
        <v>0</v>
      </c>
      <c r="S422" s="215">
        <v>0</v>
      </c>
      <c r="T422" s="216">
        <f>S422*H422</f>
        <v>0</v>
      </c>
      <c r="U422" s="40"/>
      <c r="V422" s="40"/>
      <c r="W422" s="40"/>
      <c r="X422" s="40"/>
      <c r="Y422" s="40"/>
      <c r="Z422" s="40"/>
      <c r="AA422" s="40"/>
      <c r="AB422" s="40"/>
      <c r="AC422" s="40"/>
      <c r="AD422" s="40"/>
      <c r="AE422" s="40"/>
      <c r="AR422" s="217" t="s">
        <v>1016</v>
      </c>
      <c r="AT422" s="217" t="s">
        <v>142</v>
      </c>
      <c r="AU422" s="217" t="s">
        <v>86</v>
      </c>
      <c r="AY422" s="19" t="s">
        <v>140</v>
      </c>
      <c r="BE422" s="218">
        <f>IF(N422="základní",J422,0)</f>
        <v>0</v>
      </c>
      <c r="BF422" s="218">
        <f>IF(N422="snížená",J422,0)</f>
        <v>0</v>
      </c>
      <c r="BG422" s="218">
        <f>IF(N422="zákl. přenesená",J422,0)</f>
        <v>0</v>
      </c>
      <c r="BH422" s="218">
        <f>IF(N422="sníž. přenesená",J422,0)</f>
        <v>0</v>
      </c>
      <c r="BI422" s="218">
        <f>IF(N422="nulová",J422,0)</f>
        <v>0</v>
      </c>
      <c r="BJ422" s="19" t="s">
        <v>84</v>
      </c>
      <c r="BK422" s="218">
        <f>ROUND(I422*H422,2)</f>
        <v>0</v>
      </c>
      <c r="BL422" s="19" t="s">
        <v>1016</v>
      </c>
      <c r="BM422" s="217" t="s">
        <v>1513</v>
      </c>
    </row>
    <row r="423" s="13" customFormat="1">
      <c r="A423" s="13"/>
      <c r="B423" s="219"/>
      <c r="C423" s="220"/>
      <c r="D423" s="221" t="s">
        <v>149</v>
      </c>
      <c r="E423" s="222" t="s">
        <v>31</v>
      </c>
      <c r="F423" s="223" t="s">
        <v>772</v>
      </c>
      <c r="G423" s="220"/>
      <c r="H423" s="222" t="s">
        <v>31</v>
      </c>
      <c r="I423" s="224"/>
      <c r="J423" s="220"/>
      <c r="K423" s="220"/>
      <c r="L423" s="225"/>
      <c r="M423" s="226"/>
      <c r="N423" s="227"/>
      <c r="O423" s="227"/>
      <c r="P423" s="227"/>
      <c r="Q423" s="227"/>
      <c r="R423" s="227"/>
      <c r="S423" s="227"/>
      <c r="T423" s="228"/>
      <c r="U423" s="13"/>
      <c r="V423" s="13"/>
      <c r="W423" s="13"/>
      <c r="X423" s="13"/>
      <c r="Y423" s="13"/>
      <c r="Z423" s="13"/>
      <c r="AA423" s="13"/>
      <c r="AB423" s="13"/>
      <c r="AC423" s="13"/>
      <c r="AD423" s="13"/>
      <c r="AE423" s="13"/>
      <c r="AT423" s="229" t="s">
        <v>149</v>
      </c>
      <c r="AU423" s="229" t="s">
        <v>86</v>
      </c>
      <c r="AV423" s="13" t="s">
        <v>84</v>
      </c>
      <c r="AW423" s="13" t="s">
        <v>37</v>
      </c>
      <c r="AX423" s="13" t="s">
        <v>76</v>
      </c>
      <c r="AY423" s="229" t="s">
        <v>140</v>
      </c>
    </row>
    <row r="424" s="14" customFormat="1">
      <c r="A424" s="14"/>
      <c r="B424" s="230"/>
      <c r="C424" s="231"/>
      <c r="D424" s="221" t="s">
        <v>149</v>
      </c>
      <c r="E424" s="232" t="s">
        <v>31</v>
      </c>
      <c r="F424" s="233" t="s">
        <v>1514</v>
      </c>
      <c r="G424" s="231"/>
      <c r="H424" s="234">
        <v>7</v>
      </c>
      <c r="I424" s="235"/>
      <c r="J424" s="231"/>
      <c r="K424" s="231"/>
      <c r="L424" s="236"/>
      <c r="M424" s="281"/>
      <c r="N424" s="282"/>
      <c r="O424" s="282"/>
      <c r="P424" s="282"/>
      <c r="Q424" s="282"/>
      <c r="R424" s="282"/>
      <c r="S424" s="282"/>
      <c r="T424" s="283"/>
      <c r="U424" s="14"/>
      <c r="V424" s="14"/>
      <c r="W424" s="14"/>
      <c r="X424" s="14"/>
      <c r="Y424" s="14"/>
      <c r="Z424" s="14"/>
      <c r="AA424" s="14"/>
      <c r="AB424" s="14"/>
      <c r="AC424" s="14"/>
      <c r="AD424" s="14"/>
      <c r="AE424" s="14"/>
      <c r="AT424" s="240" t="s">
        <v>149</v>
      </c>
      <c r="AU424" s="240" t="s">
        <v>86</v>
      </c>
      <c r="AV424" s="14" t="s">
        <v>86</v>
      </c>
      <c r="AW424" s="14" t="s">
        <v>37</v>
      </c>
      <c r="AX424" s="14" t="s">
        <v>84</v>
      </c>
      <c r="AY424" s="240" t="s">
        <v>140</v>
      </c>
    </row>
    <row r="425" s="2" customFormat="1" ht="6.96" customHeight="1">
      <c r="A425" s="40"/>
      <c r="B425" s="61"/>
      <c r="C425" s="62"/>
      <c r="D425" s="62"/>
      <c r="E425" s="62"/>
      <c r="F425" s="62"/>
      <c r="G425" s="62"/>
      <c r="H425" s="62"/>
      <c r="I425" s="62"/>
      <c r="J425" s="62"/>
      <c r="K425" s="62"/>
      <c r="L425" s="46"/>
      <c r="M425" s="40"/>
      <c r="O425" s="40"/>
      <c r="P425" s="40"/>
      <c r="Q425" s="40"/>
      <c r="R425" s="40"/>
      <c r="S425" s="40"/>
      <c r="T425" s="40"/>
      <c r="U425" s="40"/>
      <c r="V425" s="40"/>
      <c r="W425" s="40"/>
      <c r="X425" s="40"/>
      <c r="Y425" s="40"/>
      <c r="Z425" s="40"/>
      <c r="AA425" s="40"/>
      <c r="AB425" s="40"/>
      <c r="AC425" s="40"/>
      <c r="AD425" s="40"/>
      <c r="AE425" s="40"/>
    </row>
  </sheetData>
  <sheetProtection sheet="1" autoFilter="0" formatColumns="0" formatRows="0" objects="1" scenarios="1" spinCount="100000" saltValue="blk6Yey4I5xBcyzFt2wwuLCxzxTbN2/UQgXOiloagKOv6JFtog9ZUn78znkPg7FWAVEF7uM2Nz6lo7k/t6uJcw==" hashValue="qSPsSbmHk2QYrNO8hi9WzhsE2Tqt1hyz/dI+NPwpP/yOHoOpkkZOxSCjwPX2bU5GtGTQ24KWIewEdTCiqYF4gQ==" algorithmName="SHA-512" password="CC35"/>
  <autoFilter ref="C89:K424"/>
  <mergeCells count="9">
    <mergeCell ref="E7:H7"/>
    <mergeCell ref="E9:H9"/>
    <mergeCell ref="E18:H18"/>
    <mergeCell ref="E27:H27"/>
    <mergeCell ref="E48:H48"/>
    <mergeCell ref="E50:H50"/>
    <mergeCell ref="E80:H80"/>
    <mergeCell ref="E82:H82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98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86</v>
      </c>
    </row>
    <row r="4" s="1" customFormat="1" ht="24.96" customHeight="1">
      <c r="B4" s="22"/>
      <c r="D4" s="132" t="s">
        <v>111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>Realizace společných zařízení, k.ú. Klášterec nad Orlicí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112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1515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31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22</v>
      </c>
      <c r="E12" s="40"/>
      <c r="F12" s="138" t="s">
        <v>23</v>
      </c>
      <c r="G12" s="40"/>
      <c r="H12" s="40"/>
      <c r="I12" s="134" t="s">
        <v>24</v>
      </c>
      <c r="J12" s="139" t="str">
        <f>'Rekapitulace stavby'!AN8</f>
        <v>25. 12. 2020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26</v>
      </c>
      <c r="E14" s="40"/>
      <c r="F14" s="40"/>
      <c r="G14" s="40"/>
      <c r="H14" s="40"/>
      <c r="I14" s="134" t="s">
        <v>27</v>
      </c>
      <c r="J14" s="138" t="s">
        <v>28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29</v>
      </c>
      <c r="F15" s="40"/>
      <c r="G15" s="40"/>
      <c r="H15" s="40"/>
      <c r="I15" s="134" t="s">
        <v>30</v>
      </c>
      <c r="J15" s="138" t="s">
        <v>31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32</v>
      </c>
      <c r="E17" s="40"/>
      <c r="F17" s="40"/>
      <c r="G17" s="40"/>
      <c r="H17" s="40"/>
      <c r="I17" s="134" t="s">
        <v>27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30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34</v>
      </c>
      <c r="E20" s="40"/>
      <c r="F20" s="40"/>
      <c r="G20" s="40"/>
      <c r="H20" s="40"/>
      <c r="I20" s="134" t="s">
        <v>27</v>
      </c>
      <c r="J20" s="138" t="s">
        <v>35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36</v>
      </c>
      <c r="F21" s="40"/>
      <c r="G21" s="40"/>
      <c r="H21" s="40"/>
      <c r="I21" s="134" t="s">
        <v>30</v>
      </c>
      <c r="J21" s="138" t="s">
        <v>31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38</v>
      </c>
      <c r="E23" s="40"/>
      <c r="F23" s="40"/>
      <c r="G23" s="40"/>
      <c r="H23" s="40"/>
      <c r="I23" s="134" t="s">
        <v>27</v>
      </c>
      <c r="J23" s="138" t="s">
        <v>31</v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">
        <v>39</v>
      </c>
      <c r="F24" s="40"/>
      <c r="G24" s="40"/>
      <c r="H24" s="40"/>
      <c r="I24" s="134" t="s">
        <v>30</v>
      </c>
      <c r="J24" s="138" t="s">
        <v>31</v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40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31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42</v>
      </c>
      <c r="E30" s="40"/>
      <c r="F30" s="40"/>
      <c r="G30" s="40"/>
      <c r="H30" s="40"/>
      <c r="I30" s="40"/>
      <c r="J30" s="146">
        <f>ROUND(J82,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44</v>
      </c>
      <c r="G32" s="40"/>
      <c r="H32" s="40"/>
      <c r="I32" s="147" t="s">
        <v>43</v>
      </c>
      <c r="J32" s="147" t="s">
        <v>45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46</v>
      </c>
      <c r="E33" s="134" t="s">
        <v>47</v>
      </c>
      <c r="F33" s="149">
        <f>ROUND((SUM(BE82:BE123)),  2)</f>
        <v>0</v>
      </c>
      <c r="G33" s="40"/>
      <c r="H33" s="40"/>
      <c r="I33" s="150">
        <v>0.20999999999999999</v>
      </c>
      <c r="J33" s="149">
        <f>ROUND(((SUM(BE82:BE123))*I33),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48</v>
      </c>
      <c r="F34" s="149">
        <f>ROUND((SUM(BF82:BF123)),  2)</f>
        <v>0</v>
      </c>
      <c r="G34" s="40"/>
      <c r="H34" s="40"/>
      <c r="I34" s="150">
        <v>0.14999999999999999</v>
      </c>
      <c r="J34" s="149">
        <f>ROUND(((SUM(BF82:BF123))*I34),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49</v>
      </c>
      <c r="F35" s="149">
        <f>ROUND((SUM(BG82:BG123)),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50</v>
      </c>
      <c r="F36" s="149">
        <f>ROUND((SUM(BH82:BH123)),  2)</f>
        <v>0</v>
      </c>
      <c r="G36" s="40"/>
      <c r="H36" s="40"/>
      <c r="I36" s="150">
        <v>0.14999999999999999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51</v>
      </c>
      <c r="F37" s="149">
        <f>ROUND((SUM(BI82:BI123)),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52</v>
      </c>
      <c r="E39" s="153"/>
      <c r="F39" s="153"/>
      <c r="G39" s="154" t="s">
        <v>53</v>
      </c>
      <c r="H39" s="155" t="s">
        <v>54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114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Realizace společných zařízení, k.ú. Klášterec nad Orlicí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112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SO 801 - Polní cesta C 35a - typ A, v části Zadní důl - náhradní výsadba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22</v>
      </c>
      <c r="D52" s="42"/>
      <c r="E52" s="42"/>
      <c r="F52" s="29" t="str">
        <f>F12</f>
        <v>Klášterec nad Orlicí</v>
      </c>
      <c r="G52" s="42"/>
      <c r="H52" s="42"/>
      <c r="I52" s="34" t="s">
        <v>24</v>
      </c>
      <c r="J52" s="74" t="str">
        <f>IF(J12="","",J12)</f>
        <v>25. 12. 2020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40.05" customHeight="1">
      <c r="A54" s="40"/>
      <c r="B54" s="41"/>
      <c r="C54" s="34" t="s">
        <v>26</v>
      </c>
      <c r="D54" s="42"/>
      <c r="E54" s="42"/>
      <c r="F54" s="29" t="str">
        <f>E15</f>
        <v>ČR, Státní pozemkový úřad pro Pardubický kraj</v>
      </c>
      <c r="G54" s="42"/>
      <c r="H54" s="42"/>
      <c r="I54" s="34" t="s">
        <v>34</v>
      </c>
      <c r="J54" s="38" t="str">
        <f>E21</f>
        <v>PK Adamec, s.r.o., Komenského 42, 56151 Letohrad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25.65" customHeight="1">
      <c r="A55" s="40"/>
      <c r="B55" s="41"/>
      <c r="C55" s="34" t="s">
        <v>32</v>
      </c>
      <c r="D55" s="42"/>
      <c r="E55" s="42"/>
      <c r="F55" s="29" t="str">
        <f>IF(E18="","",E18)</f>
        <v>Vyplň údaj</v>
      </c>
      <c r="G55" s="42"/>
      <c r="H55" s="42"/>
      <c r="I55" s="34" t="s">
        <v>38</v>
      </c>
      <c r="J55" s="38" t="str">
        <f>E24</f>
        <v>Adamec Jiří, tel. 608 878 955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115</v>
      </c>
      <c r="D57" s="164"/>
      <c r="E57" s="164"/>
      <c r="F57" s="164"/>
      <c r="G57" s="164"/>
      <c r="H57" s="164"/>
      <c r="I57" s="164"/>
      <c r="J57" s="165" t="s">
        <v>116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74</v>
      </c>
      <c r="D59" s="42"/>
      <c r="E59" s="42"/>
      <c r="F59" s="42"/>
      <c r="G59" s="42"/>
      <c r="H59" s="42"/>
      <c r="I59" s="42"/>
      <c r="J59" s="104">
        <f>J82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117</v>
      </c>
    </row>
    <row r="60" s="9" customFormat="1" ht="24.96" customHeight="1">
      <c r="A60" s="9"/>
      <c r="B60" s="167"/>
      <c r="C60" s="168"/>
      <c r="D60" s="169" t="s">
        <v>118</v>
      </c>
      <c r="E60" s="170"/>
      <c r="F60" s="170"/>
      <c r="G60" s="170"/>
      <c r="H60" s="170"/>
      <c r="I60" s="170"/>
      <c r="J60" s="171">
        <f>J83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119</v>
      </c>
      <c r="E61" s="176"/>
      <c r="F61" s="176"/>
      <c r="G61" s="176"/>
      <c r="H61" s="176"/>
      <c r="I61" s="176"/>
      <c r="J61" s="177">
        <f>J84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4.88" customHeight="1">
      <c r="A62" s="10"/>
      <c r="B62" s="173"/>
      <c r="C62" s="174"/>
      <c r="D62" s="175" t="s">
        <v>120</v>
      </c>
      <c r="E62" s="176"/>
      <c r="F62" s="176"/>
      <c r="G62" s="176"/>
      <c r="H62" s="176"/>
      <c r="I62" s="176"/>
      <c r="J62" s="177">
        <f>J117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2" customFormat="1" ht="21.84" customHeight="1">
      <c r="A63" s="40"/>
      <c r="B63" s="41"/>
      <c r="C63" s="42"/>
      <c r="D63" s="42"/>
      <c r="E63" s="42"/>
      <c r="F63" s="42"/>
      <c r="G63" s="42"/>
      <c r="H63" s="42"/>
      <c r="I63" s="42"/>
      <c r="J63" s="42"/>
      <c r="K63" s="42"/>
      <c r="L63" s="136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</row>
    <row r="64" s="2" customFormat="1" ht="6.96" customHeight="1">
      <c r="A64" s="40"/>
      <c r="B64" s="61"/>
      <c r="C64" s="62"/>
      <c r="D64" s="62"/>
      <c r="E64" s="62"/>
      <c r="F64" s="62"/>
      <c r="G64" s="62"/>
      <c r="H64" s="62"/>
      <c r="I64" s="62"/>
      <c r="J64" s="62"/>
      <c r="K64" s="62"/>
      <c r="L64" s="136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</row>
    <row r="68" s="2" customFormat="1" ht="6.96" customHeight="1">
      <c r="A68" s="40"/>
      <c r="B68" s="63"/>
      <c r="C68" s="64"/>
      <c r="D68" s="64"/>
      <c r="E68" s="64"/>
      <c r="F68" s="64"/>
      <c r="G68" s="64"/>
      <c r="H68" s="64"/>
      <c r="I68" s="64"/>
      <c r="J68" s="64"/>
      <c r="K68" s="64"/>
      <c r="L68" s="136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</row>
    <row r="69" s="2" customFormat="1" ht="24.96" customHeight="1">
      <c r="A69" s="40"/>
      <c r="B69" s="41"/>
      <c r="C69" s="25" t="s">
        <v>125</v>
      </c>
      <c r="D69" s="42"/>
      <c r="E69" s="42"/>
      <c r="F69" s="42"/>
      <c r="G69" s="42"/>
      <c r="H69" s="42"/>
      <c r="I69" s="42"/>
      <c r="J69" s="42"/>
      <c r="K69" s="42"/>
      <c r="L69" s="136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0" s="2" customFormat="1" ht="6.96" customHeight="1">
      <c r="A70" s="40"/>
      <c r="B70" s="41"/>
      <c r="C70" s="42"/>
      <c r="D70" s="42"/>
      <c r="E70" s="42"/>
      <c r="F70" s="42"/>
      <c r="G70" s="42"/>
      <c r="H70" s="42"/>
      <c r="I70" s="42"/>
      <c r="J70" s="42"/>
      <c r="K70" s="42"/>
      <c r="L70" s="136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12" customHeight="1">
      <c r="A71" s="40"/>
      <c r="B71" s="41"/>
      <c r="C71" s="34" t="s">
        <v>16</v>
      </c>
      <c r="D71" s="42"/>
      <c r="E71" s="42"/>
      <c r="F71" s="42"/>
      <c r="G71" s="42"/>
      <c r="H71" s="42"/>
      <c r="I71" s="42"/>
      <c r="J71" s="42"/>
      <c r="K71" s="42"/>
      <c r="L71" s="13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16.5" customHeight="1">
      <c r="A72" s="40"/>
      <c r="B72" s="41"/>
      <c r="C72" s="42"/>
      <c r="D72" s="42"/>
      <c r="E72" s="162" t="str">
        <f>E7</f>
        <v>Realizace společných zařízení, k.ú. Klášterec nad Orlicí</v>
      </c>
      <c r="F72" s="34"/>
      <c r="G72" s="34"/>
      <c r="H72" s="34"/>
      <c r="I72" s="42"/>
      <c r="J72" s="42"/>
      <c r="K72" s="42"/>
      <c r="L72" s="13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12" customHeight="1">
      <c r="A73" s="40"/>
      <c r="B73" s="41"/>
      <c r="C73" s="34" t="s">
        <v>112</v>
      </c>
      <c r="D73" s="42"/>
      <c r="E73" s="42"/>
      <c r="F73" s="42"/>
      <c r="G73" s="42"/>
      <c r="H73" s="42"/>
      <c r="I73" s="42"/>
      <c r="J73" s="42"/>
      <c r="K73" s="42"/>
      <c r="L73" s="13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16.5" customHeight="1">
      <c r="A74" s="40"/>
      <c r="B74" s="41"/>
      <c r="C74" s="42"/>
      <c r="D74" s="42"/>
      <c r="E74" s="71" t="str">
        <f>E9</f>
        <v>SO 801 - Polní cesta C 35a - typ A, v části Zadní důl - náhradní výsadba</v>
      </c>
      <c r="F74" s="42"/>
      <c r="G74" s="42"/>
      <c r="H74" s="42"/>
      <c r="I74" s="42"/>
      <c r="J74" s="42"/>
      <c r="K74" s="42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6.96" customHeight="1">
      <c r="A75" s="40"/>
      <c r="B75" s="41"/>
      <c r="C75" s="42"/>
      <c r="D75" s="42"/>
      <c r="E75" s="42"/>
      <c r="F75" s="42"/>
      <c r="G75" s="42"/>
      <c r="H75" s="42"/>
      <c r="I75" s="42"/>
      <c r="J75" s="42"/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2" customHeight="1">
      <c r="A76" s="40"/>
      <c r="B76" s="41"/>
      <c r="C76" s="34" t="s">
        <v>22</v>
      </c>
      <c r="D76" s="42"/>
      <c r="E76" s="42"/>
      <c r="F76" s="29" t="str">
        <f>F12</f>
        <v>Klášterec nad Orlicí</v>
      </c>
      <c r="G76" s="42"/>
      <c r="H76" s="42"/>
      <c r="I76" s="34" t="s">
        <v>24</v>
      </c>
      <c r="J76" s="74" t="str">
        <f>IF(J12="","",J12)</f>
        <v>25. 12. 2020</v>
      </c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6.96" customHeight="1">
      <c r="A77" s="40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40.05" customHeight="1">
      <c r="A78" s="40"/>
      <c r="B78" s="41"/>
      <c r="C78" s="34" t="s">
        <v>26</v>
      </c>
      <c r="D78" s="42"/>
      <c r="E78" s="42"/>
      <c r="F78" s="29" t="str">
        <f>E15</f>
        <v>ČR, Státní pozemkový úřad pro Pardubický kraj</v>
      </c>
      <c r="G78" s="42"/>
      <c r="H78" s="42"/>
      <c r="I78" s="34" t="s">
        <v>34</v>
      </c>
      <c r="J78" s="38" t="str">
        <f>E21</f>
        <v>PK Adamec, s.r.o., Komenského 42, 56151 Letohrad</v>
      </c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25.65" customHeight="1">
      <c r="A79" s="40"/>
      <c r="B79" s="41"/>
      <c r="C79" s="34" t="s">
        <v>32</v>
      </c>
      <c r="D79" s="42"/>
      <c r="E79" s="42"/>
      <c r="F79" s="29" t="str">
        <f>IF(E18="","",E18)</f>
        <v>Vyplň údaj</v>
      </c>
      <c r="G79" s="42"/>
      <c r="H79" s="42"/>
      <c r="I79" s="34" t="s">
        <v>38</v>
      </c>
      <c r="J79" s="38" t="str">
        <f>E24</f>
        <v>Adamec Jiří, tel. 608 878 955</v>
      </c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0.32" customHeight="1">
      <c r="A80" s="40"/>
      <c r="B80" s="41"/>
      <c r="C80" s="42"/>
      <c r="D80" s="42"/>
      <c r="E80" s="42"/>
      <c r="F80" s="42"/>
      <c r="G80" s="42"/>
      <c r="H80" s="42"/>
      <c r="I80" s="42"/>
      <c r="J80" s="42"/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11" customFormat="1" ht="29.28" customHeight="1">
      <c r="A81" s="179"/>
      <c r="B81" s="180"/>
      <c r="C81" s="181" t="s">
        <v>126</v>
      </c>
      <c r="D81" s="182" t="s">
        <v>61</v>
      </c>
      <c r="E81" s="182" t="s">
        <v>57</v>
      </c>
      <c r="F81" s="182" t="s">
        <v>58</v>
      </c>
      <c r="G81" s="182" t="s">
        <v>127</v>
      </c>
      <c r="H81" s="182" t="s">
        <v>128</v>
      </c>
      <c r="I81" s="182" t="s">
        <v>129</v>
      </c>
      <c r="J81" s="182" t="s">
        <v>116</v>
      </c>
      <c r="K81" s="183" t="s">
        <v>130</v>
      </c>
      <c r="L81" s="184"/>
      <c r="M81" s="94" t="s">
        <v>31</v>
      </c>
      <c r="N81" s="95" t="s">
        <v>46</v>
      </c>
      <c r="O81" s="95" t="s">
        <v>131</v>
      </c>
      <c r="P81" s="95" t="s">
        <v>132</v>
      </c>
      <c r="Q81" s="95" t="s">
        <v>133</v>
      </c>
      <c r="R81" s="95" t="s">
        <v>134</v>
      </c>
      <c r="S81" s="95" t="s">
        <v>135</v>
      </c>
      <c r="T81" s="96" t="s">
        <v>136</v>
      </c>
      <c r="U81" s="179"/>
      <c r="V81" s="179"/>
      <c r="W81" s="179"/>
      <c r="X81" s="179"/>
      <c r="Y81" s="179"/>
      <c r="Z81" s="179"/>
      <c r="AA81" s="179"/>
      <c r="AB81" s="179"/>
      <c r="AC81" s="179"/>
      <c r="AD81" s="179"/>
      <c r="AE81" s="179"/>
    </row>
    <row r="82" s="2" customFormat="1" ht="22.8" customHeight="1">
      <c r="A82" s="40"/>
      <c r="B82" s="41"/>
      <c r="C82" s="101" t="s">
        <v>137</v>
      </c>
      <c r="D82" s="42"/>
      <c r="E82" s="42"/>
      <c r="F82" s="42"/>
      <c r="G82" s="42"/>
      <c r="H82" s="42"/>
      <c r="I82" s="42"/>
      <c r="J82" s="185">
        <f>BK82</f>
        <v>0</v>
      </c>
      <c r="K82" s="42"/>
      <c r="L82" s="46"/>
      <c r="M82" s="97"/>
      <c r="N82" s="186"/>
      <c r="O82" s="98"/>
      <c r="P82" s="187">
        <f>P83</f>
        <v>0</v>
      </c>
      <c r="Q82" s="98"/>
      <c r="R82" s="187">
        <f>R83</f>
        <v>23.425376000000004</v>
      </c>
      <c r="S82" s="98"/>
      <c r="T82" s="188">
        <f>T83</f>
        <v>0</v>
      </c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T82" s="19" t="s">
        <v>75</v>
      </c>
      <c r="AU82" s="19" t="s">
        <v>117</v>
      </c>
      <c r="BK82" s="189">
        <f>BK83</f>
        <v>0</v>
      </c>
    </row>
    <row r="83" s="12" customFormat="1" ht="25.92" customHeight="1">
      <c r="A83" s="12"/>
      <c r="B83" s="190"/>
      <c r="C83" s="191"/>
      <c r="D83" s="192" t="s">
        <v>75</v>
      </c>
      <c r="E83" s="193" t="s">
        <v>138</v>
      </c>
      <c r="F83" s="193" t="s">
        <v>139</v>
      </c>
      <c r="G83" s="191"/>
      <c r="H83" s="191"/>
      <c r="I83" s="194"/>
      <c r="J83" s="195">
        <f>BK83</f>
        <v>0</v>
      </c>
      <c r="K83" s="191"/>
      <c r="L83" s="196"/>
      <c r="M83" s="197"/>
      <c r="N83" s="198"/>
      <c r="O83" s="198"/>
      <c r="P83" s="199">
        <f>P84</f>
        <v>0</v>
      </c>
      <c r="Q83" s="198"/>
      <c r="R83" s="199">
        <f>R84</f>
        <v>23.425376000000004</v>
      </c>
      <c r="S83" s="198"/>
      <c r="T83" s="200">
        <f>T84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201" t="s">
        <v>84</v>
      </c>
      <c r="AT83" s="202" t="s">
        <v>75</v>
      </c>
      <c r="AU83" s="202" t="s">
        <v>76</v>
      </c>
      <c r="AY83" s="201" t="s">
        <v>140</v>
      </c>
      <c r="BK83" s="203">
        <f>BK84</f>
        <v>0</v>
      </c>
    </row>
    <row r="84" s="12" customFormat="1" ht="22.8" customHeight="1">
      <c r="A84" s="12"/>
      <c r="B84" s="190"/>
      <c r="C84" s="191"/>
      <c r="D84" s="192" t="s">
        <v>75</v>
      </c>
      <c r="E84" s="204" t="s">
        <v>84</v>
      </c>
      <c r="F84" s="204" t="s">
        <v>141</v>
      </c>
      <c r="G84" s="191"/>
      <c r="H84" s="191"/>
      <c r="I84" s="194"/>
      <c r="J84" s="205">
        <f>BK84</f>
        <v>0</v>
      </c>
      <c r="K84" s="191"/>
      <c r="L84" s="196"/>
      <c r="M84" s="197"/>
      <c r="N84" s="198"/>
      <c r="O84" s="198"/>
      <c r="P84" s="199">
        <f>P85+SUM(P86:P117)</f>
        <v>0</v>
      </c>
      <c r="Q84" s="198"/>
      <c r="R84" s="199">
        <f>R85+SUM(R86:R117)</f>
        <v>23.425376000000004</v>
      </c>
      <c r="S84" s="198"/>
      <c r="T84" s="200">
        <f>T85+SUM(T86:T117)</f>
        <v>0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201" t="s">
        <v>84</v>
      </c>
      <c r="AT84" s="202" t="s">
        <v>75</v>
      </c>
      <c r="AU84" s="202" t="s">
        <v>84</v>
      </c>
      <c r="AY84" s="201" t="s">
        <v>140</v>
      </c>
      <c r="BK84" s="203">
        <f>BK85+SUM(BK86:BK117)</f>
        <v>0</v>
      </c>
    </row>
    <row r="85" s="2" customFormat="1" ht="16.5" customHeight="1">
      <c r="A85" s="40"/>
      <c r="B85" s="41"/>
      <c r="C85" s="206" t="s">
        <v>84</v>
      </c>
      <c r="D85" s="206" t="s">
        <v>142</v>
      </c>
      <c r="E85" s="207" t="s">
        <v>1516</v>
      </c>
      <c r="F85" s="208" t="s">
        <v>1517</v>
      </c>
      <c r="G85" s="209" t="s">
        <v>145</v>
      </c>
      <c r="H85" s="210">
        <v>17.027999999999999</v>
      </c>
      <c r="I85" s="211"/>
      <c r="J85" s="212">
        <f>ROUND(I85*H85,2)</f>
        <v>0</v>
      </c>
      <c r="K85" s="208" t="s">
        <v>146</v>
      </c>
      <c r="L85" s="46"/>
      <c r="M85" s="213" t="s">
        <v>31</v>
      </c>
      <c r="N85" s="214" t="s">
        <v>47</v>
      </c>
      <c r="O85" s="86"/>
      <c r="P85" s="215">
        <f>O85*H85</f>
        <v>0</v>
      </c>
      <c r="Q85" s="215">
        <v>0</v>
      </c>
      <c r="R85" s="215">
        <f>Q85*H85</f>
        <v>0</v>
      </c>
      <c r="S85" s="215">
        <v>0</v>
      </c>
      <c r="T85" s="216">
        <f>S85*H85</f>
        <v>0</v>
      </c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  <c r="AR85" s="217" t="s">
        <v>147</v>
      </c>
      <c r="AT85" s="217" t="s">
        <v>142</v>
      </c>
      <c r="AU85" s="217" t="s">
        <v>86</v>
      </c>
      <c r="AY85" s="19" t="s">
        <v>140</v>
      </c>
      <c r="BE85" s="218">
        <f>IF(N85="základní",J85,0)</f>
        <v>0</v>
      </c>
      <c r="BF85" s="218">
        <f>IF(N85="snížená",J85,0)</f>
        <v>0</v>
      </c>
      <c r="BG85" s="218">
        <f>IF(N85="zákl. přenesená",J85,0)</f>
        <v>0</v>
      </c>
      <c r="BH85" s="218">
        <f>IF(N85="sníž. přenesená",J85,0)</f>
        <v>0</v>
      </c>
      <c r="BI85" s="218">
        <f>IF(N85="nulová",J85,0)</f>
        <v>0</v>
      </c>
      <c r="BJ85" s="19" t="s">
        <v>84</v>
      </c>
      <c r="BK85" s="218">
        <f>ROUND(I85*H85,2)</f>
        <v>0</v>
      </c>
      <c r="BL85" s="19" t="s">
        <v>147</v>
      </c>
      <c r="BM85" s="217" t="s">
        <v>1518</v>
      </c>
    </row>
    <row r="86" s="14" customFormat="1">
      <c r="A86" s="14"/>
      <c r="B86" s="230"/>
      <c r="C86" s="231"/>
      <c r="D86" s="221" t="s">
        <v>149</v>
      </c>
      <c r="E86" s="232" t="s">
        <v>31</v>
      </c>
      <c r="F86" s="233" t="s">
        <v>1519</v>
      </c>
      <c r="G86" s="231"/>
      <c r="H86" s="234">
        <v>17.027999999999999</v>
      </c>
      <c r="I86" s="235"/>
      <c r="J86" s="231"/>
      <c r="K86" s="231"/>
      <c r="L86" s="236"/>
      <c r="M86" s="237"/>
      <c r="N86" s="238"/>
      <c r="O86" s="238"/>
      <c r="P86" s="238"/>
      <c r="Q86" s="238"/>
      <c r="R86" s="238"/>
      <c r="S86" s="238"/>
      <c r="T86" s="239"/>
      <c r="U86" s="14"/>
      <c r="V86" s="14"/>
      <c r="W86" s="14"/>
      <c r="X86" s="14"/>
      <c r="Y86" s="14"/>
      <c r="Z86" s="14"/>
      <c r="AA86" s="14"/>
      <c r="AB86" s="14"/>
      <c r="AC86" s="14"/>
      <c r="AD86" s="14"/>
      <c r="AE86" s="14"/>
      <c r="AT86" s="240" t="s">
        <v>149</v>
      </c>
      <c r="AU86" s="240" t="s">
        <v>86</v>
      </c>
      <c r="AV86" s="14" t="s">
        <v>86</v>
      </c>
      <c r="AW86" s="14" t="s">
        <v>37</v>
      </c>
      <c r="AX86" s="14" t="s">
        <v>84</v>
      </c>
      <c r="AY86" s="240" t="s">
        <v>140</v>
      </c>
    </row>
    <row r="87" s="2" customFormat="1" ht="16.5" customHeight="1">
      <c r="A87" s="40"/>
      <c r="B87" s="41"/>
      <c r="C87" s="206" t="s">
        <v>86</v>
      </c>
      <c r="D87" s="206" t="s">
        <v>142</v>
      </c>
      <c r="E87" s="207" t="s">
        <v>1520</v>
      </c>
      <c r="F87" s="208" t="s">
        <v>1521</v>
      </c>
      <c r="G87" s="209" t="s">
        <v>145</v>
      </c>
      <c r="H87" s="210">
        <v>85.140000000000001</v>
      </c>
      <c r="I87" s="211"/>
      <c r="J87" s="212">
        <f>ROUND(I87*H87,2)</f>
        <v>0</v>
      </c>
      <c r="K87" s="208" t="s">
        <v>146</v>
      </c>
      <c r="L87" s="46"/>
      <c r="M87" s="213" t="s">
        <v>31</v>
      </c>
      <c r="N87" s="214" t="s">
        <v>47</v>
      </c>
      <c r="O87" s="86"/>
      <c r="P87" s="215">
        <f>O87*H87</f>
        <v>0</v>
      </c>
      <c r="Q87" s="215">
        <v>0</v>
      </c>
      <c r="R87" s="215">
        <f>Q87*H87</f>
        <v>0</v>
      </c>
      <c r="S87" s="215">
        <v>0</v>
      </c>
      <c r="T87" s="216">
        <f>S87*H87</f>
        <v>0</v>
      </c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R87" s="217" t="s">
        <v>147</v>
      </c>
      <c r="AT87" s="217" t="s">
        <v>142</v>
      </c>
      <c r="AU87" s="217" t="s">
        <v>86</v>
      </c>
      <c r="AY87" s="19" t="s">
        <v>140</v>
      </c>
      <c r="BE87" s="218">
        <f>IF(N87="základní",J87,0)</f>
        <v>0</v>
      </c>
      <c r="BF87" s="218">
        <f>IF(N87="snížená",J87,0)</f>
        <v>0</v>
      </c>
      <c r="BG87" s="218">
        <f>IF(N87="zákl. přenesená",J87,0)</f>
        <v>0</v>
      </c>
      <c r="BH87" s="218">
        <f>IF(N87="sníž. přenesená",J87,0)</f>
        <v>0</v>
      </c>
      <c r="BI87" s="218">
        <f>IF(N87="nulová",J87,0)</f>
        <v>0</v>
      </c>
      <c r="BJ87" s="19" t="s">
        <v>84</v>
      </c>
      <c r="BK87" s="218">
        <f>ROUND(I87*H87,2)</f>
        <v>0</v>
      </c>
      <c r="BL87" s="19" t="s">
        <v>147</v>
      </c>
      <c r="BM87" s="217" t="s">
        <v>1522</v>
      </c>
    </row>
    <row r="88" s="14" customFormat="1">
      <c r="A88" s="14"/>
      <c r="B88" s="230"/>
      <c r="C88" s="231"/>
      <c r="D88" s="221" t="s">
        <v>149</v>
      </c>
      <c r="E88" s="232" t="s">
        <v>31</v>
      </c>
      <c r="F88" s="233" t="s">
        <v>1523</v>
      </c>
      <c r="G88" s="231"/>
      <c r="H88" s="234">
        <v>85.140000000000001</v>
      </c>
      <c r="I88" s="235"/>
      <c r="J88" s="231"/>
      <c r="K88" s="231"/>
      <c r="L88" s="236"/>
      <c r="M88" s="237"/>
      <c r="N88" s="238"/>
      <c r="O88" s="238"/>
      <c r="P88" s="238"/>
      <c r="Q88" s="238"/>
      <c r="R88" s="238"/>
      <c r="S88" s="238"/>
      <c r="T88" s="239"/>
      <c r="U88" s="14"/>
      <c r="V88" s="14"/>
      <c r="W88" s="14"/>
      <c r="X88" s="14"/>
      <c r="Y88" s="14"/>
      <c r="Z88" s="14"/>
      <c r="AA88" s="14"/>
      <c r="AB88" s="14"/>
      <c r="AC88" s="14"/>
      <c r="AD88" s="14"/>
      <c r="AE88" s="14"/>
      <c r="AT88" s="240" t="s">
        <v>149</v>
      </c>
      <c r="AU88" s="240" t="s">
        <v>86</v>
      </c>
      <c r="AV88" s="14" t="s">
        <v>86</v>
      </c>
      <c r="AW88" s="14" t="s">
        <v>37</v>
      </c>
      <c r="AX88" s="14" t="s">
        <v>84</v>
      </c>
      <c r="AY88" s="240" t="s">
        <v>140</v>
      </c>
    </row>
    <row r="89" s="2" customFormat="1">
      <c r="A89" s="40"/>
      <c r="B89" s="41"/>
      <c r="C89" s="206" t="s">
        <v>263</v>
      </c>
      <c r="D89" s="206" t="s">
        <v>142</v>
      </c>
      <c r="E89" s="207" t="s">
        <v>337</v>
      </c>
      <c r="F89" s="208" t="s">
        <v>338</v>
      </c>
      <c r="G89" s="209" t="s">
        <v>334</v>
      </c>
      <c r="H89" s="210">
        <v>30.649999999999999</v>
      </c>
      <c r="I89" s="211"/>
      <c r="J89" s="212">
        <f>ROUND(I89*H89,2)</f>
        <v>0</v>
      </c>
      <c r="K89" s="208" t="s">
        <v>146</v>
      </c>
      <c r="L89" s="46"/>
      <c r="M89" s="213" t="s">
        <v>31</v>
      </c>
      <c r="N89" s="214" t="s">
        <v>47</v>
      </c>
      <c r="O89" s="86"/>
      <c r="P89" s="215">
        <f>O89*H89</f>
        <v>0</v>
      </c>
      <c r="Q89" s="215">
        <v>0</v>
      </c>
      <c r="R89" s="215">
        <f>Q89*H89</f>
        <v>0</v>
      </c>
      <c r="S89" s="215">
        <v>0</v>
      </c>
      <c r="T89" s="216">
        <f>S89*H89</f>
        <v>0</v>
      </c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R89" s="217" t="s">
        <v>147</v>
      </c>
      <c r="AT89" s="217" t="s">
        <v>142</v>
      </c>
      <c r="AU89" s="217" t="s">
        <v>86</v>
      </c>
      <c r="AY89" s="19" t="s">
        <v>140</v>
      </c>
      <c r="BE89" s="218">
        <f>IF(N89="základní",J89,0)</f>
        <v>0</v>
      </c>
      <c r="BF89" s="218">
        <f>IF(N89="snížená",J89,0)</f>
        <v>0</v>
      </c>
      <c r="BG89" s="218">
        <f>IF(N89="zákl. přenesená",J89,0)</f>
        <v>0</v>
      </c>
      <c r="BH89" s="218">
        <f>IF(N89="sníž. přenesená",J89,0)</f>
        <v>0</v>
      </c>
      <c r="BI89" s="218">
        <f>IF(N89="nulová",J89,0)</f>
        <v>0</v>
      </c>
      <c r="BJ89" s="19" t="s">
        <v>84</v>
      </c>
      <c r="BK89" s="218">
        <f>ROUND(I89*H89,2)</f>
        <v>0</v>
      </c>
      <c r="BL89" s="19" t="s">
        <v>147</v>
      </c>
      <c r="BM89" s="217" t="s">
        <v>1524</v>
      </c>
    </row>
    <row r="90" s="14" customFormat="1">
      <c r="A90" s="14"/>
      <c r="B90" s="230"/>
      <c r="C90" s="231"/>
      <c r="D90" s="221" t="s">
        <v>149</v>
      </c>
      <c r="E90" s="232" t="s">
        <v>31</v>
      </c>
      <c r="F90" s="233" t="s">
        <v>1525</v>
      </c>
      <c r="G90" s="231"/>
      <c r="H90" s="234">
        <v>30.649999999999999</v>
      </c>
      <c r="I90" s="235"/>
      <c r="J90" s="231"/>
      <c r="K90" s="231"/>
      <c r="L90" s="236"/>
      <c r="M90" s="237"/>
      <c r="N90" s="238"/>
      <c r="O90" s="238"/>
      <c r="P90" s="238"/>
      <c r="Q90" s="238"/>
      <c r="R90" s="238"/>
      <c r="S90" s="238"/>
      <c r="T90" s="239"/>
      <c r="U90" s="14"/>
      <c r="V90" s="14"/>
      <c r="W90" s="14"/>
      <c r="X90" s="14"/>
      <c r="Y90" s="14"/>
      <c r="Z90" s="14"/>
      <c r="AA90" s="14"/>
      <c r="AB90" s="14"/>
      <c r="AC90" s="14"/>
      <c r="AD90" s="14"/>
      <c r="AE90" s="14"/>
      <c r="AT90" s="240" t="s">
        <v>149</v>
      </c>
      <c r="AU90" s="240" t="s">
        <v>86</v>
      </c>
      <c r="AV90" s="14" t="s">
        <v>86</v>
      </c>
      <c r="AW90" s="14" t="s">
        <v>37</v>
      </c>
      <c r="AX90" s="14" t="s">
        <v>84</v>
      </c>
      <c r="AY90" s="240" t="s">
        <v>140</v>
      </c>
    </row>
    <row r="91" s="2" customFormat="1">
      <c r="A91" s="40"/>
      <c r="B91" s="41"/>
      <c r="C91" s="206" t="s">
        <v>147</v>
      </c>
      <c r="D91" s="206" t="s">
        <v>142</v>
      </c>
      <c r="E91" s="207" t="s">
        <v>1526</v>
      </c>
      <c r="F91" s="208" t="s">
        <v>1527</v>
      </c>
      <c r="G91" s="209" t="s">
        <v>574</v>
      </c>
      <c r="H91" s="210">
        <v>36</v>
      </c>
      <c r="I91" s="211"/>
      <c r="J91" s="212">
        <f>ROUND(I91*H91,2)</f>
        <v>0</v>
      </c>
      <c r="K91" s="208" t="s">
        <v>146</v>
      </c>
      <c r="L91" s="46"/>
      <c r="M91" s="213" t="s">
        <v>31</v>
      </c>
      <c r="N91" s="214" t="s">
        <v>47</v>
      </c>
      <c r="O91" s="86"/>
      <c r="P91" s="215">
        <f>O91*H91</f>
        <v>0</v>
      </c>
      <c r="Q91" s="215">
        <v>0</v>
      </c>
      <c r="R91" s="215">
        <f>Q91*H91</f>
        <v>0</v>
      </c>
      <c r="S91" s="215">
        <v>0</v>
      </c>
      <c r="T91" s="216">
        <f>S91*H91</f>
        <v>0</v>
      </c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R91" s="217" t="s">
        <v>147</v>
      </c>
      <c r="AT91" s="217" t="s">
        <v>142</v>
      </c>
      <c r="AU91" s="217" t="s">
        <v>86</v>
      </c>
      <c r="AY91" s="19" t="s">
        <v>140</v>
      </c>
      <c r="BE91" s="218">
        <f>IF(N91="základní",J91,0)</f>
        <v>0</v>
      </c>
      <c r="BF91" s="218">
        <f>IF(N91="snížená",J91,0)</f>
        <v>0</v>
      </c>
      <c r="BG91" s="218">
        <f>IF(N91="zákl. přenesená",J91,0)</f>
        <v>0</v>
      </c>
      <c r="BH91" s="218">
        <f>IF(N91="sníž. přenesená",J91,0)</f>
        <v>0</v>
      </c>
      <c r="BI91" s="218">
        <f>IF(N91="nulová",J91,0)</f>
        <v>0</v>
      </c>
      <c r="BJ91" s="19" t="s">
        <v>84</v>
      </c>
      <c r="BK91" s="218">
        <f>ROUND(I91*H91,2)</f>
        <v>0</v>
      </c>
      <c r="BL91" s="19" t="s">
        <v>147</v>
      </c>
      <c r="BM91" s="217" t="s">
        <v>1528</v>
      </c>
    </row>
    <row r="92" s="2" customFormat="1">
      <c r="A92" s="40"/>
      <c r="B92" s="41"/>
      <c r="C92" s="206" t="s">
        <v>278</v>
      </c>
      <c r="D92" s="206" t="s">
        <v>142</v>
      </c>
      <c r="E92" s="207" t="s">
        <v>1529</v>
      </c>
      <c r="F92" s="208" t="s">
        <v>1530</v>
      </c>
      <c r="G92" s="209" t="s">
        <v>574</v>
      </c>
      <c r="H92" s="210">
        <v>84</v>
      </c>
      <c r="I92" s="211"/>
      <c r="J92" s="212">
        <f>ROUND(I92*H92,2)</f>
        <v>0</v>
      </c>
      <c r="K92" s="208" t="s">
        <v>146</v>
      </c>
      <c r="L92" s="46"/>
      <c r="M92" s="213" t="s">
        <v>31</v>
      </c>
      <c r="N92" s="214" t="s">
        <v>47</v>
      </c>
      <c r="O92" s="86"/>
      <c r="P92" s="215">
        <f>O92*H92</f>
        <v>0</v>
      </c>
      <c r="Q92" s="215">
        <v>0</v>
      </c>
      <c r="R92" s="215">
        <f>Q92*H92</f>
        <v>0</v>
      </c>
      <c r="S92" s="215">
        <v>0</v>
      </c>
      <c r="T92" s="216">
        <f>S92*H92</f>
        <v>0</v>
      </c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R92" s="217" t="s">
        <v>147</v>
      </c>
      <c r="AT92" s="217" t="s">
        <v>142</v>
      </c>
      <c r="AU92" s="217" t="s">
        <v>86</v>
      </c>
      <c r="AY92" s="19" t="s">
        <v>140</v>
      </c>
      <c r="BE92" s="218">
        <f>IF(N92="základní",J92,0)</f>
        <v>0</v>
      </c>
      <c r="BF92" s="218">
        <f>IF(N92="snížená",J92,0)</f>
        <v>0</v>
      </c>
      <c r="BG92" s="218">
        <f>IF(N92="zákl. přenesená",J92,0)</f>
        <v>0</v>
      </c>
      <c r="BH92" s="218">
        <f>IF(N92="sníž. přenesená",J92,0)</f>
        <v>0</v>
      </c>
      <c r="BI92" s="218">
        <f>IF(N92="nulová",J92,0)</f>
        <v>0</v>
      </c>
      <c r="BJ92" s="19" t="s">
        <v>84</v>
      </c>
      <c r="BK92" s="218">
        <f>ROUND(I92*H92,2)</f>
        <v>0</v>
      </c>
      <c r="BL92" s="19" t="s">
        <v>147</v>
      </c>
      <c r="BM92" s="217" t="s">
        <v>1531</v>
      </c>
    </row>
    <row r="93" s="2" customFormat="1" ht="16.5" customHeight="1">
      <c r="A93" s="40"/>
      <c r="B93" s="41"/>
      <c r="C93" s="263" t="s">
        <v>283</v>
      </c>
      <c r="D93" s="263" t="s">
        <v>331</v>
      </c>
      <c r="E93" s="264" t="s">
        <v>1532</v>
      </c>
      <c r="F93" s="265" t="s">
        <v>1533</v>
      </c>
      <c r="G93" s="266" t="s">
        <v>334</v>
      </c>
      <c r="H93" s="267">
        <v>19.071000000000002</v>
      </c>
      <c r="I93" s="268"/>
      <c r="J93" s="269">
        <f>ROUND(I93*H93,2)</f>
        <v>0</v>
      </c>
      <c r="K93" s="265" t="s">
        <v>146</v>
      </c>
      <c r="L93" s="270"/>
      <c r="M93" s="271" t="s">
        <v>31</v>
      </c>
      <c r="N93" s="272" t="s">
        <v>47</v>
      </c>
      <c r="O93" s="86"/>
      <c r="P93" s="215">
        <f>O93*H93</f>
        <v>0</v>
      </c>
      <c r="Q93" s="215">
        <v>1</v>
      </c>
      <c r="R93" s="215">
        <f>Q93*H93</f>
        <v>19.071000000000002</v>
      </c>
      <c r="S93" s="215">
        <v>0</v>
      </c>
      <c r="T93" s="216">
        <f>S93*H93</f>
        <v>0</v>
      </c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R93" s="217" t="s">
        <v>297</v>
      </c>
      <c r="AT93" s="217" t="s">
        <v>331</v>
      </c>
      <c r="AU93" s="217" t="s">
        <v>86</v>
      </c>
      <c r="AY93" s="19" t="s">
        <v>140</v>
      </c>
      <c r="BE93" s="218">
        <f>IF(N93="základní",J93,0)</f>
        <v>0</v>
      </c>
      <c r="BF93" s="218">
        <f>IF(N93="snížená",J93,0)</f>
        <v>0</v>
      </c>
      <c r="BG93" s="218">
        <f>IF(N93="zákl. přenesená",J93,0)</f>
        <v>0</v>
      </c>
      <c r="BH93" s="218">
        <f>IF(N93="sníž. přenesená",J93,0)</f>
        <v>0</v>
      </c>
      <c r="BI93" s="218">
        <f>IF(N93="nulová",J93,0)</f>
        <v>0</v>
      </c>
      <c r="BJ93" s="19" t="s">
        <v>84</v>
      </c>
      <c r="BK93" s="218">
        <f>ROUND(I93*H93,2)</f>
        <v>0</v>
      </c>
      <c r="BL93" s="19" t="s">
        <v>147</v>
      </c>
      <c r="BM93" s="217" t="s">
        <v>1534</v>
      </c>
    </row>
    <row r="94" s="14" customFormat="1">
      <c r="A94" s="14"/>
      <c r="B94" s="230"/>
      <c r="C94" s="231"/>
      <c r="D94" s="221" t="s">
        <v>149</v>
      </c>
      <c r="E94" s="232" t="s">
        <v>31</v>
      </c>
      <c r="F94" s="233" t="s">
        <v>1535</v>
      </c>
      <c r="G94" s="231"/>
      <c r="H94" s="234">
        <v>19.071000000000002</v>
      </c>
      <c r="I94" s="235"/>
      <c r="J94" s="231"/>
      <c r="K94" s="231"/>
      <c r="L94" s="236"/>
      <c r="M94" s="237"/>
      <c r="N94" s="238"/>
      <c r="O94" s="238"/>
      <c r="P94" s="238"/>
      <c r="Q94" s="238"/>
      <c r="R94" s="238"/>
      <c r="S94" s="238"/>
      <c r="T94" s="239"/>
      <c r="U94" s="14"/>
      <c r="V94" s="14"/>
      <c r="W94" s="14"/>
      <c r="X94" s="14"/>
      <c r="Y94" s="14"/>
      <c r="Z94" s="14"/>
      <c r="AA94" s="14"/>
      <c r="AB94" s="14"/>
      <c r="AC94" s="14"/>
      <c r="AD94" s="14"/>
      <c r="AE94" s="14"/>
      <c r="AT94" s="240" t="s">
        <v>149</v>
      </c>
      <c r="AU94" s="240" t="s">
        <v>86</v>
      </c>
      <c r="AV94" s="14" t="s">
        <v>86</v>
      </c>
      <c r="AW94" s="14" t="s">
        <v>37</v>
      </c>
      <c r="AX94" s="14" t="s">
        <v>84</v>
      </c>
      <c r="AY94" s="240" t="s">
        <v>140</v>
      </c>
    </row>
    <row r="95" s="2" customFormat="1">
      <c r="A95" s="40"/>
      <c r="B95" s="41"/>
      <c r="C95" s="206" t="s">
        <v>293</v>
      </c>
      <c r="D95" s="206" t="s">
        <v>142</v>
      </c>
      <c r="E95" s="207" t="s">
        <v>1536</v>
      </c>
      <c r="F95" s="208" t="s">
        <v>1537</v>
      </c>
      <c r="G95" s="209" t="s">
        <v>574</v>
      </c>
      <c r="H95" s="210">
        <v>36</v>
      </c>
      <c r="I95" s="211"/>
      <c r="J95" s="212">
        <f>ROUND(I95*H95,2)</f>
        <v>0</v>
      </c>
      <c r="K95" s="208" t="s">
        <v>146</v>
      </c>
      <c r="L95" s="46"/>
      <c r="M95" s="213" t="s">
        <v>31</v>
      </c>
      <c r="N95" s="214" t="s">
        <v>47</v>
      </c>
      <c r="O95" s="86"/>
      <c r="P95" s="215">
        <f>O95*H95</f>
        <v>0</v>
      </c>
      <c r="Q95" s="215">
        <v>0</v>
      </c>
      <c r="R95" s="215">
        <f>Q95*H95</f>
        <v>0</v>
      </c>
      <c r="S95" s="215">
        <v>0</v>
      </c>
      <c r="T95" s="216">
        <f>S95*H95</f>
        <v>0</v>
      </c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R95" s="217" t="s">
        <v>147</v>
      </c>
      <c r="AT95" s="217" t="s">
        <v>142</v>
      </c>
      <c r="AU95" s="217" t="s">
        <v>86</v>
      </c>
      <c r="AY95" s="19" t="s">
        <v>140</v>
      </c>
      <c r="BE95" s="218">
        <f>IF(N95="základní",J95,0)</f>
        <v>0</v>
      </c>
      <c r="BF95" s="218">
        <f>IF(N95="snížená",J95,0)</f>
        <v>0</v>
      </c>
      <c r="BG95" s="218">
        <f>IF(N95="zákl. přenesená",J95,0)</f>
        <v>0</v>
      </c>
      <c r="BH95" s="218">
        <f>IF(N95="sníž. přenesená",J95,0)</f>
        <v>0</v>
      </c>
      <c r="BI95" s="218">
        <f>IF(N95="nulová",J95,0)</f>
        <v>0</v>
      </c>
      <c r="BJ95" s="19" t="s">
        <v>84</v>
      </c>
      <c r="BK95" s="218">
        <f>ROUND(I95*H95,2)</f>
        <v>0</v>
      </c>
      <c r="BL95" s="19" t="s">
        <v>147</v>
      </c>
      <c r="BM95" s="217" t="s">
        <v>1538</v>
      </c>
    </row>
    <row r="96" s="2" customFormat="1" ht="16.5" customHeight="1">
      <c r="A96" s="40"/>
      <c r="B96" s="41"/>
      <c r="C96" s="263" t="s">
        <v>297</v>
      </c>
      <c r="D96" s="263" t="s">
        <v>331</v>
      </c>
      <c r="E96" s="264" t="s">
        <v>1539</v>
      </c>
      <c r="F96" s="265" t="s">
        <v>1540</v>
      </c>
      <c r="G96" s="266" t="s">
        <v>574</v>
      </c>
      <c r="H96" s="267">
        <v>13</v>
      </c>
      <c r="I96" s="268"/>
      <c r="J96" s="269">
        <f>ROUND(I96*H96,2)</f>
        <v>0</v>
      </c>
      <c r="K96" s="265" t="s">
        <v>1187</v>
      </c>
      <c r="L96" s="270"/>
      <c r="M96" s="271" t="s">
        <v>31</v>
      </c>
      <c r="N96" s="272" t="s">
        <v>47</v>
      </c>
      <c r="O96" s="86"/>
      <c r="P96" s="215">
        <f>O96*H96</f>
        <v>0</v>
      </c>
      <c r="Q96" s="215">
        <v>0.0050000000000000001</v>
      </c>
      <c r="R96" s="215">
        <f>Q96*H96</f>
        <v>0.065000000000000002</v>
      </c>
      <c r="S96" s="215">
        <v>0</v>
      </c>
      <c r="T96" s="216">
        <f>S96*H96</f>
        <v>0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R96" s="217" t="s">
        <v>297</v>
      </c>
      <c r="AT96" s="217" t="s">
        <v>331</v>
      </c>
      <c r="AU96" s="217" t="s">
        <v>86</v>
      </c>
      <c r="AY96" s="19" t="s">
        <v>140</v>
      </c>
      <c r="BE96" s="218">
        <f>IF(N96="základní",J96,0)</f>
        <v>0</v>
      </c>
      <c r="BF96" s="218">
        <f>IF(N96="snížená",J96,0)</f>
        <v>0</v>
      </c>
      <c r="BG96" s="218">
        <f>IF(N96="zákl. přenesená",J96,0)</f>
        <v>0</v>
      </c>
      <c r="BH96" s="218">
        <f>IF(N96="sníž. přenesená",J96,0)</f>
        <v>0</v>
      </c>
      <c r="BI96" s="218">
        <f>IF(N96="nulová",J96,0)</f>
        <v>0</v>
      </c>
      <c r="BJ96" s="19" t="s">
        <v>84</v>
      </c>
      <c r="BK96" s="218">
        <f>ROUND(I96*H96,2)</f>
        <v>0</v>
      </c>
      <c r="BL96" s="19" t="s">
        <v>147</v>
      </c>
      <c r="BM96" s="217" t="s">
        <v>1541</v>
      </c>
    </row>
    <row r="97" s="2" customFormat="1" ht="16.5" customHeight="1">
      <c r="A97" s="40"/>
      <c r="B97" s="41"/>
      <c r="C97" s="263" t="s">
        <v>302</v>
      </c>
      <c r="D97" s="263" t="s">
        <v>331</v>
      </c>
      <c r="E97" s="264" t="s">
        <v>1542</v>
      </c>
      <c r="F97" s="265" t="s">
        <v>1543</v>
      </c>
      <c r="G97" s="266" t="s">
        <v>574</v>
      </c>
      <c r="H97" s="267">
        <v>7</v>
      </c>
      <c r="I97" s="268"/>
      <c r="J97" s="269">
        <f>ROUND(I97*H97,2)</f>
        <v>0</v>
      </c>
      <c r="K97" s="265" t="s">
        <v>1512</v>
      </c>
      <c r="L97" s="270"/>
      <c r="M97" s="271" t="s">
        <v>31</v>
      </c>
      <c r="N97" s="272" t="s">
        <v>47</v>
      </c>
      <c r="O97" s="86"/>
      <c r="P97" s="215">
        <f>O97*H97</f>
        <v>0</v>
      </c>
      <c r="Q97" s="215">
        <v>0.0050000000000000001</v>
      </c>
      <c r="R97" s="215">
        <f>Q97*H97</f>
        <v>0.035000000000000003</v>
      </c>
      <c r="S97" s="215">
        <v>0</v>
      </c>
      <c r="T97" s="216">
        <f>S97*H97</f>
        <v>0</v>
      </c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R97" s="217" t="s">
        <v>297</v>
      </c>
      <c r="AT97" s="217" t="s">
        <v>331</v>
      </c>
      <c r="AU97" s="217" t="s">
        <v>86</v>
      </c>
      <c r="AY97" s="19" t="s">
        <v>140</v>
      </c>
      <c r="BE97" s="218">
        <f>IF(N97="základní",J97,0)</f>
        <v>0</v>
      </c>
      <c r="BF97" s="218">
        <f>IF(N97="snížená",J97,0)</f>
        <v>0</v>
      </c>
      <c r="BG97" s="218">
        <f>IF(N97="zákl. přenesená",J97,0)</f>
        <v>0</v>
      </c>
      <c r="BH97" s="218">
        <f>IF(N97="sníž. přenesená",J97,0)</f>
        <v>0</v>
      </c>
      <c r="BI97" s="218">
        <f>IF(N97="nulová",J97,0)</f>
        <v>0</v>
      </c>
      <c r="BJ97" s="19" t="s">
        <v>84</v>
      </c>
      <c r="BK97" s="218">
        <f>ROUND(I97*H97,2)</f>
        <v>0</v>
      </c>
      <c r="BL97" s="19" t="s">
        <v>147</v>
      </c>
      <c r="BM97" s="217" t="s">
        <v>1544</v>
      </c>
    </row>
    <row r="98" s="2" customFormat="1" ht="16.5" customHeight="1">
      <c r="A98" s="40"/>
      <c r="B98" s="41"/>
      <c r="C98" s="263" t="s">
        <v>307</v>
      </c>
      <c r="D98" s="263" t="s">
        <v>331</v>
      </c>
      <c r="E98" s="264" t="s">
        <v>1545</v>
      </c>
      <c r="F98" s="265" t="s">
        <v>1546</v>
      </c>
      <c r="G98" s="266" t="s">
        <v>574</v>
      </c>
      <c r="H98" s="267">
        <v>16</v>
      </c>
      <c r="I98" s="268"/>
      <c r="J98" s="269">
        <f>ROUND(I98*H98,2)</f>
        <v>0</v>
      </c>
      <c r="K98" s="265" t="s">
        <v>770</v>
      </c>
      <c r="L98" s="270"/>
      <c r="M98" s="271" t="s">
        <v>31</v>
      </c>
      <c r="N98" s="272" t="s">
        <v>47</v>
      </c>
      <c r="O98" s="86"/>
      <c r="P98" s="215">
        <f>O98*H98</f>
        <v>0</v>
      </c>
      <c r="Q98" s="215">
        <v>0.0050000000000000001</v>
      </c>
      <c r="R98" s="215">
        <f>Q98*H98</f>
        <v>0.080000000000000002</v>
      </c>
      <c r="S98" s="215">
        <v>0</v>
      </c>
      <c r="T98" s="216">
        <f>S98*H98</f>
        <v>0</v>
      </c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R98" s="217" t="s">
        <v>297</v>
      </c>
      <c r="AT98" s="217" t="s">
        <v>331</v>
      </c>
      <c r="AU98" s="217" t="s">
        <v>86</v>
      </c>
      <c r="AY98" s="19" t="s">
        <v>140</v>
      </c>
      <c r="BE98" s="218">
        <f>IF(N98="základní",J98,0)</f>
        <v>0</v>
      </c>
      <c r="BF98" s="218">
        <f>IF(N98="snížená",J98,0)</f>
        <v>0</v>
      </c>
      <c r="BG98" s="218">
        <f>IF(N98="zákl. přenesená",J98,0)</f>
        <v>0</v>
      </c>
      <c r="BH98" s="218">
        <f>IF(N98="sníž. přenesená",J98,0)</f>
        <v>0</v>
      </c>
      <c r="BI98" s="218">
        <f>IF(N98="nulová",J98,0)</f>
        <v>0</v>
      </c>
      <c r="BJ98" s="19" t="s">
        <v>84</v>
      </c>
      <c r="BK98" s="218">
        <f>ROUND(I98*H98,2)</f>
        <v>0</v>
      </c>
      <c r="BL98" s="19" t="s">
        <v>147</v>
      </c>
      <c r="BM98" s="217" t="s">
        <v>1547</v>
      </c>
    </row>
    <row r="99" s="2" customFormat="1" ht="16.5" customHeight="1">
      <c r="A99" s="40"/>
      <c r="B99" s="41"/>
      <c r="C99" s="206" t="s">
        <v>313</v>
      </c>
      <c r="D99" s="206" t="s">
        <v>142</v>
      </c>
      <c r="E99" s="207" t="s">
        <v>1548</v>
      </c>
      <c r="F99" s="208" t="s">
        <v>1549</v>
      </c>
      <c r="G99" s="209" t="s">
        <v>574</v>
      </c>
      <c r="H99" s="210">
        <v>36</v>
      </c>
      <c r="I99" s="211"/>
      <c r="J99" s="212">
        <f>ROUND(I99*H99,2)</f>
        <v>0</v>
      </c>
      <c r="K99" s="208" t="s">
        <v>146</v>
      </c>
      <c r="L99" s="46"/>
      <c r="M99" s="213" t="s">
        <v>31</v>
      </c>
      <c r="N99" s="214" t="s">
        <v>47</v>
      </c>
      <c r="O99" s="86"/>
      <c r="P99" s="215">
        <f>O99*H99</f>
        <v>0</v>
      </c>
      <c r="Q99" s="215">
        <v>5.0000000000000002E-05</v>
      </c>
      <c r="R99" s="215">
        <f>Q99*H99</f>
        <v>0.0018000000000000002</v>
      </c>
      <c r="S99" s="215">
        <v>0</v>
      </c>
      <c r="T99" s="216">
        <f>S99*H99</f>
        <v>0</v>
      </c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R99" s="217" t="s">
        <v>147</v>
      </c>
      <c r="AT99" s="217" t="s">
        <v>142</v>
      </c>
      <c r="AU99" s="217" t="s">
        <v>86</v>
      </c>
      <c r="AY99" s="19" t="s">
        <v>140</v>
      </c>
      <c r="BE99" s="218">
        <f>IF(N99="základní",J99,0)</f>
        <v>0</v>
      </c>
      <c r="BF99" s="218">
        <f>IF(N99="snížená",J99,0)</f>
        <v>0</v>
      </c>
      <c r="BG99" s="218">
        <f>IF(N99="zákl. přenesená",J99,0)</f>
        <v>0</v>
      </c>
      <c r="BH99" s="218">
        <f>IF(N99="sníž. přenesená",J99,0)</f>
        <v>0</v>
      </c>
      <c r="BI99" s="218">
        <f>IF(N99="nulová",J99,0)</f>
        <v>0</v>
      </c>
      <c r="BJ99" s="19" t="s">
        <v>84</v>
      </c>
      <c r="BK99" s="218">
        <f>ROUND(I99*H99,2)</f>
        <v>0</v>
      </c>
      <c r="BL99" s="19" t="s">
        <v>147</v>
      </c>
      <c r="BM99" s="217" t="s">
        <v>1550</v>
      </c>
    </row>
    <row r="100" s="2" customFormat="1" ht="16.5" customHeight="1">
      <c r="A100" s="40"/>
      <c r="B100" s="41"/>
      <c r="C100" s="263" t="s">
        <v>318</v>
      </c>
      <c r="D100" s="263" t="s">
        <v>331</v>
      </c>
      <c r="E100" s="264" t="s">
        <v>1551</v>
      </c>
      <c r="F100" s="265" t="s">
        <v>1552</v>
      </c>
      <c r="G100" s="266" t="s">
        <v>574</v>
      </c>
      <c r="H100" s="267">
        <v>36</v>
      </c>
      <c r="I100" s="268"/>
      <c r="J100" s="269">
        <f>ROUND(I100*H100,2)</f>
        <v>0</v>
      </c>
      <c r="K100" s="265" t="s">
        <v>146</v>
      </c>
      <c r="L100" s="270"/>
      <c r="M100" s="271" t="s">
        <v>31</v>
      </c>
      <c r="N100" s="272" t="s">
        <v>47</v>
      </c>
      <c r="O100" s="86"/>
      <c r="P100" s="215">
        <f>O100*H100</f>
        <v>0</v>
      </c>
      <c r="Q100" s="215">
        <v>0.0035400000000000002</v>
      </c>
      <c r="R100" s="215">
        <f>Q100*H100</f>
        <v>0.12744</v>
      </c>
      <c r="S100" s="215">
        <v>0</v>
      </c>
      <c r="T100" s="216">
        <f>S100*H100</f>
        <v>0</v>
      </c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R100" s="217" t="s">
        <v>297</v>
      </c>
      <c r="AT100" s="217" t="s">
        <v>331</v>
      </c>
      <c r="AU100" s="217" t="s">
        <v>86</v>
      </c>
      <c r="AY100" s="19" t="s">
        <v>140</v>
      </c>
      <c r="BE100" s="218">
        <f>IF(N100="základní",J100,0)</f>
        <v>0</v>
      </c>
      <c r="BF100" s="218">
        <f>IF(N100="snížená",J100,0)</f>
        <v>0</v>
      </c>
      <c r="BG100" s="218">
        <f>IF(N100="zákl. přenesená",J100,0)</f>
        <v>0</v>
      </c>
      <c r="BH100" s="218">
        <f>IF(N100="sníž. přenesená",J100,0)</f>
        <v>0</v>
      </c>
      <c r="BI100" s="218">
        <f>IF(N100="nulová",J100,0)</f>
        <v>0</v>
      </c>
      <c r="BJ100" s="19" t="s">
        <v>84</v>
      </c>
      <c r="BK100" s="218">
        <f>ROUND(I100*H100,2)</f>
        <v>0</v>
      </c>
      <c r="BL100" s="19" t="s">
        <v>147</v>
      </c>
      <c r="BM100" s="217" t="s">
        <v>1553</v>
      </c>
    </row>
    <row r="101" s="2" customFormat="1" ht="16.5" customHeight="1">
      <c r="A101" s="40"/>
      <c r="B101" s="41"/>
      <c r="C101" s="263" t="s">
        <v>323</v>
      </c>
      <c r="D101" s="263" t="s">
        <v>331</v>
      </c>
      <c r="E101" s="264" t="s">
        <v>1554</v>
      </c>
      <c r="F101" s="265" t="s">
        <v>1555</v>
      </c>
      <c r="G101" s="266" t="s">
        <v>564</v>
      </c>
      <c r="H101" s="267">
        <v>10.800000000000001</v>
      </c>
      <c r="I101" s="268"/>
      <c r="J101" s="269">
        <f>ROUND(I101*H101,2)</f>
        <v>0</v>
      </c>
      <c r="K101" s="265" t="s">
        <v>146</v>
      </c>
      <c r="L101" s="270"/>
      <c r="M101" s="271" t="s">
        <v>31</v>
      </c>
      <c r="N101" s="272" t="s">
        <v>47</v>
      </c>
      <c r="O101" s="86"/>
      <c r="P101" s="215">
        <f>O101*H101</f>
        <v>0</v>
      </c>
      <c r="Q101" s="215">
        <v>0.0011999999999999999</v>
      </c>
      <c r="R101" s="215">
        <f>Q101*H101</f>
        <v>0.012959999999999999</v>
      </c>
      <c r="S101" s="215">
        <v>0</v>
      </c>
      <c r="T101" s="216">
        <f>S101*H101</f>
        <v>0</v>
      </c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R101" s="217" t="s">
        <v>297</v>
      </c>
      <c r="AT101" s="217" t="s">
        <v>331</v>
      </c>
      <c r="AU101" s="217" t="s">
        <v>86</v>
      </c>
      <c r="AY101" s="19" t="s">
        <v>140</v>
      </c>
      <c r="BE101" s="218">
        <f>IF(N101="základní",J101,0)</f>
        <v>0</v>
      </c>
      <c r="BF101" s="218">
        <f>IF(N101="snížená",J101,0)</f>
        <v>0</v>
      </c>
      <c r="BG101" s="218">
        <f>IF(N101="zákl. přenesená",J101,0)</f>
        <v>0</v>
      </c>
      <c r="BH101" s="218">
        <f>IF(N101="sníž. přenesená",J101,0)</f>
        <v>0</v>
      </c>
      <c r="BI101" s="218">
        <f>IF(N101="nulová",J101,0)</f>
        <v>0</v>
      </c>
      <c r="BJ101" s="19" t="s">
        <v>84</v>
      </c>
      <c r="BK101" s="218">
        <f>ROUND(I101*H101,2)</f>
        <v>0</v>
      </c>
      <c r="BL101" s="19" t="s">
        <v>147</v>
      </c>
      <c r="BM101" s="217" t="s">
        <v>1556</v>
      </c>
    </row>
    <row r="102" s="14" customFormat="1">
      <c r="A102" s="14"/>
      <c r="B102" s="230"/>
      <c r="C102" s="231"/>
      <c r="D102" s="221" t="s">
        <v>149</v>
      </c>
      <c r="E102" s="232" t="s">
        <v>31</v>
      </c>
      <c r="F102" s="233" t="s">
        <v>1557</v>
      </c>
      <c r="G102" s="231"/>
      <c r="H102" s="234">
        <v>10.800000000000001</v>
      </c>
      <c r="I102" s="235"/>
      <c r="J102" s="231"/>
      <c r="K102" s="231"/>
      <c r="L102" s="236"/>
      <c r="M102" s="237"/>
      <c r="N102" s="238"/>
      <c r="O102" s="238"/>
      <c r="P102" s="238"/>
      <c r="Q102" s="238"/>
      <c r="R102" s="238"/>
      <c r="S102" s="238"/>
      <c r="T102" s="239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T102" s="240" t="s">
        <v>149</v>
      </c>
      <c r="AU102" s="240" t="s">
        <v>86</v>
      </c>
      <c r="AV102" s="14" t="s">
        <v>86</v>
      </c>
      <c r="AW102" s="14" t="s">
        <v>37</v>
      </c>
      <c r="AX102" s="14" t="s">
        <v>84</v>
      </c>
      <c r="AY102" s="240" t="s">
        <v>140</v>
      </c>
    </row>
    <row r="103" s="2" customFormat="1">
      <c r="A103" s="40"/>
      <c r="B103" s="41"/>
      <c r="C103" s="206" t="s">
        <v>330</v>
      </c>
      <c r="D103" s="206" t="s">
        <v>142</v>
      </c>
      <c r="E103" s="207" t="s">
        <v>1558</v>
      </c>
      <c r="F103" s="208" t="s">
        <v>1559</v>
      </c>
      <c r="G103" s="209" t="s">
        <v>574</v>
      </c>
      <c r="H103" s="210">
        <v>84</v>
      </c>
      <c r="I103" s="211"/>
      <c r="J103" s="212">
        <f>ROUND(I103*H103,2)</f>
        <v>0</v>
      </c>
      <c r="K103" s="208" t="s">
        <v>146</v>
      </c>
      <c r="L103" s="46"/>
      <c r="M103" s="213" t="s">
        <v>31</v>
      </c>
      <c r="N103" s="214" t="s">
        <v>47</v>
      </c>
      <c r="O103" s="86"/>
      <c r="P103" s="215">
        <f>O103*H103</f>
        <v>0</v>
      </c>
      <c r="Q103" s="215">
        <v>0</v>
      </c>
      <c r="R103" s="215">
        <f>Q103*H103</f>
        <v>0</v>
      </c>
      <c r="S103" s="215">
        <v>0</v>
      </c>
      <c r="T103" s="216">
        <f>S103*H103</f>
        <v>0</v>
      </c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R103" s="217" t="s">
        <v>147</v>
      </c>
      <c r="AT103" s="217" t="s">
        <v>142</v>
      </c>
      <c r="AU103" s="217" t="s">
        <v>86</v>
      </c>
      <c r="AY103" s="19" t="s">
        <v>140</v>
      </c>
      <c r="BE103" s="218">
        <f>IF(N103="základní",J103,0)</f>
        <v>0</v>
      </c>
      <c r="BF103" s="218">
        <f>IF(N103="snížená",J103,0)</f>
        <v>0</v>
      </c>
      <c r="BG103" s="218">
        <f>IF(N103="zákl. přenesená",J103,0)</f>
        <v>0</v>
      </c>
      <c r="BH103" s="218">
        <f>IF(N103="sníž. přenesená",J103,0)</f>
        <v>0</v>
      </c>
      <c r="BI103" s="218">
        <f>IF(N103="nulová",J103,0)</f>
        <v>0</v>
      </c>
      <c r="BJ103" s="19" t="s">
        <v>84</v>
      </c>
      <c r="BK103" s="218">
        <f>ROUND(I103*H103,2)</f>
        <v>0</v>
      </c>
      <c r="BL103" s="19" t="s">
        <v>147</v>
      </c>
      <c r="BM103" s="217" t="s">
        <v>1560</v>
      </c>
    </row>
    <row r="104" s="2" customFormat="1" ht="16.5" customHeight="1">
      <c r="A104" s="40"/>
      <c r="B104" s="41"/>
      <c r="C104" s="263" t="s">
        <v>8</v>
      </c>
      <c r="D104" s="263" t="s">
        <v>331</v>
      </c>
      <c r="E104" s="264" t="s">
        <v>1561</v>
      </c>
      <c r="F104" s="265" t="s">
        <v>1562</v>
      </c>
      <c r="G104" s="266" t="s">
        <v>574</v>
      </c>
      <c r="H104" s="267">
        <v>21</v>
      </c>
      <c r="I104" s="268"/>
      <c r="J104" s="269">
        <f>ROUND(I104*H104,2)</f>
        <v>0</v>
      </c>
      <c r="K104" s="265" t="s">
        <v>1512</v>
      </c>
      <c r="L104" s="270"/>
      <c r="M104" s="271" t="s">
        <v>31</v>
      </c>
      <c r="N104" s="272" t="s">
        <v>47</v>
      </c>
      <c r="O104" s="86"/>
      <c r="P104" s="215">
        <f>O104*H104</f>
        <v>0</v>
      </c>
      <c r="Q104" s="215">
        <v>0.0050000000000000001</v>
      </c>
      <c r="R104" s="215">
        <f>Q104*H104</f>
        <v>0.105</v>
      </c>
      <c r="S104" s="215">
        <v>0</v>
      </c>
      <c r="T104" s="216">
        <f>S104*H104</f>
        <v>0</v>
      </c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R104" s="217" t="s">
        <v>297</v>
      </c>
      <c r="AT104" s="217" t="s">
        <v>331</v>
      </c>
      <c r="AU104" s="217" t="s">
        <v>86</v>
      </c>
      <c r="AY104" s="19" t="s">
        <v>140</v>
      </c>
      <c r="BE104" s="218">
        <f>IF(N104="základní",J104,0)</f>
        <v>0</v>
      </c>
      <c r="BF104" s="218">
        <f>IF(N104="snížená",J104,0)</f>
        <v>0</v>
      </c>
      <c r="BG104" s="218">
        <f>IF(N104="zákl. přenesená",J104,0)</f>
        <v>0</v>
      </c>
      <c r="BH104" s="218">
        <f>IF(N104="sníž. přenesená",J104,0)</f>
        <v>0</v>
      </c>
      <c r="BI104" s="218">
        <f>IF(N104="nulová",J104,0)</f>
        <v>0</v>
      </c>
      <c r="BJ104" s="19" t="s">
        <v>84</v>
      </c>
      <c r="BK104" s="218">
        <f>ROUND(I104*H104,2)</f>
        <v>0</v>
      </c>
      <c r="BL104" s="19" t="s">
        <v>147</v>
      </c>
      <c r="BM104" s="217" t="s">
        <v>1563</v>
      </c>
    </row>
    <row r="105" s="2" customFormat="1" ht="16.5" customHeight="1">
      <c r="A105" s="40"/>
      <c r="B105" s="41"/>
      <c r="C105" s="263" t="s">
        <v>341</v>
      </c>
      <c r="D105" s="263" t="s">
        <v>331</v>
      </c>
      <c r="E105" s="264" t="s">
        <v>1564</v>
      </c>
      <c r="F105" s="265" t="s">
        <v>1565</v>
      </c>
      <c r="G105" s="266" t="s">
        <v>574</v>
      </c>
      <c r="H105" s="267">
        <v>17</v>
      </c>
      <c r="I105" s="268"/>
      <c r="J105" s="269">
        <f>ROUND(I105*H105,2)</f>
        <v>0</v>
      </c>
      <c r="K105" s="265" t="s">
        <v>1512</v>
      </c>
      <c r="L105" s="270"/>
      <c r="M105" s="271" t="s">
        <v>31</v>
      </c>
      <c r="N105" s="272" t="s">
        <v>47</v>
      </c>
      <c r="O105" s="86"/>
      <c r="P105" s="215">
        <f>O105*H105</f>
        <v>0</v>
      </c>
      <c r="Q105" s="215">
        <v>0.0050000000000000001</v>
      </c>
      <c r="R105" s="215">
        <f>Q105*H105</f>
        <v>0.085000000000000006</v>
      </c>
      <c r="S105" s="215">
        <v>0</v>
      </c>
      <c r="T105" s="216">
        <f>S105*H105</f>
        <v>0</v>
      </c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R105" s="217" t="s">
        <v>297</v>
      </c>
      <c r="AT105" s="217" t="s">
        <v>331</v>
      </c>
      <c r="AU105" s="217" t="s">
        <v>86</v>
      </c>
      <c r="AY105" s="19" t="s">
        <v>140</v>
      </c>
      <c r="BE105" s="218">
        <f>IF(N105="základní",J105,0)</f>
        <v>0</v>
      </c>
      <c r="BF105" s="218">
        <f>IF(N105="snížená",J105,0)</f>
        <v>0</v>
      </c>
      <c r="BG105" s="218">
        <f>IF(N105="zákl. přenesená",J105,0)</f>
        <v>0</v>
      </c>
      <c r="BH105" s="218">
        <f>IF(N105="sníž. přenesená",J105,0)</f>
        <v>0</v>
      </c>
      <c r="BI105" s="218">
        <f>IF(N105="nulová",J105,0)</f>
        <v>0</v>
      </c>
      <c r="BJ105" s="19" t="s">
        <v>84</v>
      </c>
      <c r="BK105" s="218">
        <f>ROUND(I105*H105,2)</f>
        <v>0</v>
      </c>
      <c r="BL105" s="19" t="s">
        <v>147</v>
      </c>
      <c r="BM105" s="217" t="s">
        <v>1566</v>
      </c>
    </row>
    <row r="106" s="2" customFormat="1" ht="16.5" customHeight="1">
      <c r="A106" s="40"/>
      <c r="B106" s="41"/>
      <c r="C106" s="263" t="s">
        <v>400</v>
      </c>
      <c r="D106" s="263" t="s">
        <v>331</v>
      </c>
      <c r="E106" s="264" t="s">
        <v>1567</v>
      </c>
      <c r="F106" s="265" t="s">
        <v>1568</v>
      </c>
      <c r="G106" s="266" t="s">
        <v>574</v>
      </c>
      <c r="H106" s="267">
        <v>19</v>
      </c>
      <c r="I106" s="268"/>
      <c r="J106" s="269">
        <f>ROUND(I106*H106,2)</f>
        <v>0</v>
      </c>
      <c r="K106" s="265" t="s">
        <v>1512</v>
      </c>
      <c r="L106" s="270"/>
      <c r="M106" s="271" t="s">
        <v>31</v>
      </c>
      <c r="N106" s="272" t="s">
        <v>47</v>
      </c>
      <c r="O106" s="86"/>
      <c r="P106" s="215">
        <f>O106*H106</f>
        <v>0</v>
      </c>
      <c r="Q106" s="215">
        <v>0.0050000000000000001</v>
      </c>
      <c r="R106" s="215">
        <f>Q106*H106</f>
        <v>0.095000000000000001</v>
      </c>
      <c r="S106" s="215">
        <v>0</v>
      </c>
      <c r="T106" s="216">
        <f>S106*H106</f>
        <v>0</v>
      </c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R106" s="217" t="s">
        <v>297</v>
      </c>
      <c r="AT106" s="217" t="s">
        <v>331</v>
      </c>
      <c r="AU106" s="217" t="s">
        <v>86</v>
      </c>
      <c r="AY106" s="19" t="s">
        <v>140</v>
      </c>
      <c r="BE106" s="218">
        <f>IF(N106="základní",J106,0)</f>
        <v>0</v>
      </c>
      <c r="BF106" s="218">
        <f>IF(N106="snížená",J106,0)</f>
        <v>0</v>
      </c>
      <c r="BG106" s="218">
        <f>IF(N106="zákl. přenesená",J106,0)</f>
        <v>0</v>
      </c>
      <c r="BH106" s="218">
        <f>IF(N106="sníž. přenesená",J106,0)</f>
        <v>0</v>
      </c>
      <c r="BI106" s="218">
        <f>IF(N106="nulová",J106,0)</f>
        <v>0</v>
      </c>
      <c r="BJ106" s="19" t="s">
        <v>84</v>
      </c>
      <c r="BK106" s="218">
        <f>ROUND(I106*H106,2)</f>
        <v>0</v>
      </c>
      <c r="BL106" s="19" t="s">
        <v>147</v>
      </c>
      <c r="BM106" s="217" t="s">
        <v>1569</v>
      </c>
    </row>
    <row r="107" s="2" customFormat="1" ht="16.5" customHeight="1">
      <c r="A107" s="40"/>
      <c r="B107" s="41"/>
      <c r="C107" s="263" t="s">
        <v>403</v>
      </c>
      <c r="D107" s="263" t="s">
        <v>331</v>
      </c>
      <c r="E107" s="264" t="s">
        <v>1570</v>
      </c>
      <c r="F107" s="265" t="s">
        <v>1571</v>
      </c>
      <c r="G107" s="266" t="s">
        <v>574</v>
      </c>
      <c r="H107" s="267">
        <v>27</v>
      </c>
      <c r="I107" s="268"/>
      <c r="J107" s="269">
        <f>ROUND(I107*H107,2)</f>
        <v>0</v>
      </c>
      <c r="K107" s="265" t="s">
        <v>31</v>
      </c>
      <c r="L107" s="270"/>
      <c r="M107" s="271" t="s">
        <v>31</v>
      </c>
      <c r="N107" s="272" t="s">
        <v>47</v>
      </c>
      <c r="O107" s="86"/>
      <c r="P107" s="215">
        <f>O107*H107</f>
        <v>0</v>
      </c>
      <c r="Q107" s="215">
        <v>0.0050000000000000001</v>
      </c>
      <c r="R107" s="215">
        <f>Q107*H107</f>
        <v>0.13500000000000001</v>
      </c>
      <c r="S107" s="215">
        <v>0</v>
      </c>
      <c r="T107" s="216">
        <f>S107*H107</f>
        <v>0</v>
      </c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R107" s="217" t="s">
        <v>297</v>
      </c>
      <c r="AT107" s="217" t="s">
        <v>331</v>
      </c>
      <c r="AU107" s="217" t="s">
        <v>86</v>
      </c>
      <c r="AY107" s="19" t="s">
        <v>140</v>
      </c>
      <c r="BE107" s="218">
        <f>IF(N107="základní",J107,0)</f>
        <v>0</v>
      </c>
      <c r="BF107" s="218">
        <f>IF(N107="snížená",J107,0)</f>
        <v>0</v>
      </c>
      <c r="BG107" s="218">
        <f>IF(N107="zákl. přenesená",J107,0)</f>
        <v>0</v>
      </c>
      <c r="BH107" s="218">
        <f>IF(N107="sníž. přenesená",J107,0)</f>
        <v>0</v>
      </c>
      <c r="BI107" s="218">
        <f>IF(N107="nulová",J107,0)</f>
        <v>0</v>
      </c>
      <c r="BJ107" s="19" t="s">
        <v>84</v>
      </c>
      <c r="BK107" s="218">
        <f>ROUND(I107*H107,2)</f>
        <v>0</v>
      </c>
      <c r="BL107" s="19" t="s">
        <v>147</v>
      </c>
      <c r="BM107" s="217" t="s">
        <v>1572</v>
      </c>
    </row>
    <row r="108" s="2" customFormat="1" ht="16.5" customHeight="1">
      <c r="A108" s="40"/>
      <c r="B108" s="41"/>
      <c r="C108" s="206" t="s">
        <v>408</v>
      </c>
      <c r="D108" s="206" t="s">
        <v>142</v>
      </c>
      <c r="E108" s="207" t="s">
        <v>1573</v>
      </c>
      <c r="F108" s="208" t="s">
        <v>1574</v>
      </c>
      <c r="G108" s="209" t="s">
        <v>574</v>
      </c>
      <c r="H108" s="210">
        <v>84</v>
      </c>
      <c r="I108" s="211"/>
      <c r="J108" s="212">
        <f>ROUND(I108*H108,2)</f>
        <v>0</v>
      </c>
      <c r="K108" s="208" t="s">
        <v>146</v>
      </c>
      <c r="L108" s="46"/>
      <c r="M108" s="213" t="s">
        <v>31</v>
      </c>
      <c r="N108" s="214" t="s">
        <v>47</v>
      </c>
      <c r="O108" s="86"/>
      <c r="P108" s="215">
        <f>O108*H108</f>
        <v>0</v>
      </c>
      <c r="Q108" s="215">
        <v>5.0000000000000002E-05</v>
      </c>
      <c r="R108" s="215">
        <f>Q108*H108</f>
        <v>0.0042000000000000006</v>
      </c>
      <c r="S108" s="215">
        <v>0</v>
      </c>
      <c r="T108" s="216">
        <f>S108*H108</f>
        <v>0</v>
      </c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R108" s="217" t="s">
        <v>147</v>
      </c>
      <c r="AT108" s="217" t="s">
        <v>142</v>
      </c>
      <c r="AU108" s="217" t="s">
        <v>86</v>
      </c>
      <c r="AY108" s="19" t="s">
        <v>140</v>
      </c>
      <c r="BE108" s="218">
        <f>IF(N108="základní",J108,0)</f>
        <v>0</v>
      </c>
      <c r="BF108" s="218">
        <f>IF(N108="snížená",J108,0)</f>
        <v>0</v>
      </c>
      <c r="BG108" s="218">
        <f>IF(N108="zákl. přenesená",J108,0)</f>
        <v>0</v>
      </c>
      <c r="BH108" s="218">
        <f>IF(N108="sníž. přenesená",J108,0)</f>
        <v>0</v>
      </c>
      <c r="BI108" s="218">
        <f>IF(N108="nulová",J108,0)</f>
        <v>0</v>
      </c>
      <c r="BJ108" s="19" t="s">
        <v>84</v>
      </c>
      <c r="BK108" s="218">
        <f>ROUND(I108*H108,2)</f>
        <v>0</v>
      </c>
      <c r="BL108" s="19" t="s">
        <v>147</v>
      </c>
      <c r="BM108" s="217" t="s">
        <v>1575</v>
      </c>
    </row>
    <row r="109" s="2" customFormat="1" ht="16.5" customHeight="1">
      <c r="A109" s="40"/>
      <c r="B109" s="41"/>
      <c r="C109" s="263" t="s">
        <v>414</v>
      </c>
      <c r="D109" s="263" t="s">
        <v>331</v>
      </c>
      <c r="E109" s="264" t="s">
        <v>1576</v>
      </c>
      <c r="F109" s="265" t="s">
        <v>1577</v>
      </c>
      <c r="G109" s="266" t="s">
        <v>145</v>
      </c>
      <c r="H109" s="267">
        <v>3.7799999999999998</v>
      </c>
      <c r="I109" s="268"/>
      <c r="J109" s="269">
        <f>ROUND(I109*H109,2)</f>
        <v>0</v>
      </c>
      <c r="K109" s="265" t="s">
        <v>146</v>
      </c>
      <c r="L109" s="270"/>
      <c r="M109" s="271" t="s">
        <v>31</v>
      </c>
      <c r="N109" s="272" t="s">
        <v>47</v>
      </c>
      <c r="O109" s="86"/>
      <c r="P109" s="215">
        <f>O109*H109</f>
        <v>0</v>
      </c>
      <c r="Q109" s="215">
        <v>0.65000000000000002</v>
      </c>
      <c r="R109" s="215">
        <f>Q109*H109</f>
        <v>2.4569999999999999</v>
      </c>
      <c r="S109" s="215">
        <v>0</v>
      </c>
      <c r="T109" s="216">
        <f>S109*H109</f>
        <v>0</v>
      </c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R109" s="217" t="s">
        <v>297</v>
      </c>
      <c r="AT109" s="217" t="s">
        <v>331</v>
      </c>
      <c r="AU109" s="217" t="s">
        <v>86</v>
      </c>
      <c r="AY109" s="19" t="s">
        <v>140</v>
      </c>
      <c r="BE109" s="218">
        <f>IF(N109="základní",J109,0)</f>
        <v>0</v>
      </c>
      <c r="BF109" s="218">
        <f>IF(N109="snížená",J109,0)</f>
        <v>0</v>
      </c>
      <c r="BG109" s="218">
        <f>IF(N109="zákl. přenesená",J109,0)</f>
        <v>0</v>
      </c>
      <c r="BH109" s="218">
        <f>IF(N109="sníž. přenesená",J109,0)</f>
        <v>0</v>
      </c>
      <c r="BI109" s="218">
        <f>IF(N109="nulová",J109,0)</f>
        <v>0</v>
      </c>
      <c r="BJ109" s="19" t="s">
        <v>84</v>
      </c>
      <c r="BK109" s="218">
        <f>ROUND(I109*H109,2)</f>
        <v>0</v>
      </c>
      <c r="BL109" s="19" t="s">
        <v>147</v>
      </c>
      <c r="BM109" s="217" t="s">
        <v>1578</v>
      </c>
    </row>
    <row r="110" s="14" customFormat="1">
      <c r="A110" s="14"/>
      <c r="B110" s="230"/>
      <c r="C110" s="231"/>
      <c r="D110" s="221" t="s">
        <v>149</v>
      </c>
      <c r="E110" s="232" t="s">
        <v>31</v>
      </c>
      <c r="F110" s="233" t="s">
        <v>1579</v>
      </c>
      <c r="G110" s="231"/>
      <c r="H110" s="234">
        <v>7.5599999999999996</v>
      </c>
      <c r="I110" s="235"/>
      <c r="J110" s="231"/>
      <c r="K110" s="231"/>
      <c r="L110" s="236"/>
      <c r="M110" s="237"/>
      <c r="N110" s="238"/>
      <c r="O110" s="238"/>
      <c r="P110" s="238"/>
      <c r="Q110" s="238"/>
      <c r="R110" s="238"/>
      <c r="S110" s="238"/>
      <c r="T110" s="239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T110" s="240" t="s">
        <v>149</v>
      </c>
      <c r="AU110" s="240" t="s">
        <v>86</v>
      </c>
      <c r="AV110" s="14" t="s">
        <v>86</v>
      </c>
      <c r="AW110" s="14" t="s">
        <v>37</v>
      </c>
      <c r="AX110" s="14" t="s">
        <v>84</v>
      </c>
      <c r="AY110" s="240" t="s">
        <v>140</v>
      </c>
    </row>
    <row r="111" s="14" customFormat="1">
      <c r="A111" s="14"/>
      <c r="B111" s="230"/>
      <c r="C111" s="231"/>
      <c r="D111" s="221" t="s">
        <v>149</v>
      </c>
      <c r="E111" s="231"/>
      <c r="F111" s="233" t="s">
        <v>1580</v>
      </c>
      <c r="G111" s="231"/>
      <c r="H111" s="234">
        <v>3.7799999999999998</v>
      </c>
      <c r="I111" s="235"/>
      <c r="J111" s="231"/>
      <c r="K111" s="231"/>
      <c r="L111" s="236"/>
      <c r="M111" s="237"/>
      <c r="N111" s="238"/>
      <c r="O111" s="238"/>
      <c r="P111" s="238"/>
      <c r="Q111" s="238"/>
      <c r="R111" s="238"/>
      <c r="S111" s="238"/>
      <c r="T111" s="239"/>
      <c r="U111" s="14"/>
      <c r="V111" s="14"/>
      <c r="W111" s="14"/>
      <c r="X111" s="14"/>
      <c r="Y111" s="14"/>
      <c r="Z111" s="14"/>
      <c r="AA111" s="14"/>
      <c r="AB111" s="14"/>
      <c r="AC111" s="14"/>
      <c r="AD111" s="14"/>
      <c r="AE111" s="14"/>
      <c r="AT111" s="240" t="s">
        <v>149</v>
      </c>
      <c r="AU111" s="240" t="s">
        <v>86</v>
      </c>
      <c r="AV111" s="14" t="s">
        <v>86</v>
      </c>
      <c r="AW111" s="14" t="s">
        <v>4</v>
      </c>
      <c r="AX111" s="14" t="s">
        <v>84</v>
      </c>
      <c r="AY111" s="240" t="s">
        <v>140</v>
      </c>
    </row>
    <row r="112" s="2" customFormat="1">
      <c r="A112" s="40"/>
      <c r="B112" s="41"/>
      <c r="C112" s="206" t="s">
        <v>7</v>
      </c>
      <c r="D112" s="206" t="s">
        <v>142</v>
      </c>
      <c r="E112" s="207" t="s">
        <v>1581</v>
      </c>
      <c r="F112" s="208" t="s">
        <v>1582</v>
      </c>
      <c r="G112" s="209" t="s">
        <v>574</v>
      </c>
      <c r="H112" s="210">
        <v>84</v>
      </c>
      <c r="I112" s="211"/>
      <c r="J112" s="212">
        <f>ROUND(I112*H112,2)</f>
        <v>0</v>
      </c>
      <c r="K112" s="208" t="s">
        <v>146</v>
      </c>
      <c r="L112" s="46"/>
      <c r="M112" s="213" t="s">
        <v>31</v>
      </c>
      <c r="N112" s="214" t="s">
        <v>47</v>
      </c>
      <c r="O112" s="86"/>
      <c r="P112" s="215">
        <f>O112*H112</f>
        <v>0</v>
      </c>
      <c r="Q112" s="215">
        <v>0</v>
      </c>
      <c r="R112" s="215">
        <f>Q112*H112</f>
        <v>0</v>
      </c>
      <c r="S112" s="215">
        <v>0</v>
      </c>
      <c r="T112" s="216">
        <f>S112*H112</f>
        <v>0</v>
      </c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R112" s="217" t="s">
        <v>147</v>
      </c>
      <c r="AT112" s="217" t="s">
        <v>142</v>
      </c>
      <c r="AU112" s="217" t="s">
        <v>86</v>
      </c>
      <c r="AY112" s="19" t="s">
        <v>140</v>
      </c>
      <c r="BE112" s="218">
        <f>IF(N112="základní",J112,0)</f>
        <v>0</v>
      </c>
      <c r="BF112" s="218">
        <f>IF(N112="snížená",J112,0)</f>
        <v>0</v>
      </c>
      <c r="BG112" s="218">
        <f>IF(N112="zákl. přenesená",J112,0)</f>
        <v>0</v>
      </c>
      <c r="BH112" s="218">
        <f>IF(N112="sníž. přenesená",J112,0)</f>
        <v>0</v>
      </c>
      <c r="BI112" s="218">
        <f>IF(N112="nulová",J112,0)</f>
        <v>0</v>
      </c>
      <c r="BJ112" s="19" t="s">
        <v>84</v>
      </c>
      <c r="BK112" s="218">
        <f>ROUND(I112*H112,2)</f>
        <v>0</v>
      </c>
      <c r="BL112" s="19" t="s">
        <v>147</v>
      </c>
      <c r="BM112" s="217" t="s">
        <v>1583</v>
      </c>
    </row>
    <row r="113" s="2" customFormat="1" ht="16.5" customHeight="1">
      <c r="A113" s="40"/>
      <c r="B113" s="41"/>
      <c r="C113" s="263" t="s">
        <v>430</v>
      </c>
      <c r="D113" s="263" t="s">
        <v>331</v>
      </c>
      <c r="E113" s="264" t="s">
        <v>1584</v>
      </c>
      <c r="F113" s="265" t="s">
        <v>1585</v>
      </c>
      <c r="G113" s="266" t="s">
        <v>145</v>
      </c>
      <c r="H113" s="267">
        <v>5.1079999999999997</v>
      </c>
      <c r="I113" s="268"/>
      <c r="J113" s="269">
        <f>ROUND(I113*H113,2)</f>
        <v>0</v>
      </c>
      <c r="K113" s="265" t="s">
        <v>146</v>
      </c>
      <c r="L113" s="270"/>
      <c r="M113" s="271" t="s">
        <v>31</v>
      </c>
      <c r="N113" s="272" t="s">
        <v>47</v>
      </c>
      <c r="O113" s="86"/>
      <c r="P113" s="215">
        <f>O113*H113</f>
        <v>0</v>
      </c>
      <c r="Q113" s="215">
        <v>0.22</v>
      </c>
      <c r="R113" s="215">
        <f>Q113*H113</f>
        <v>1.1237599999999999</v>
      </c>
      <c r="S113" s="215">
        <v>0</v>
      </c>
      <c r="T113" s="216">
        <f>S113*H113</f>
        <v>0</v>
      </c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R113" s="217" t="s">
        <v>297</v>
      </c>
      <c r="AT113" s="217" t="s">
        <v>331</v>
      </c>
      <c r="AU113" s="217" t="s">
        <v>86</v>
      </c>
      <c r="AY113" s="19" t="s">
        <v>140</v>
      </c>
      <c r="BE113" s="218">
        <f>IF(N113="základní",J113,0)</f>
        <v>0</v>
      </c>
      <c r="BF113" s="218">
        <f>IF(N113="snížená",J113,0)</f>
        <v>0</v>
      </c>
      <c r="BG113" s="218">
        <f>IF(N113="zákl. přenesená",J113,0)</f>
        <v>0</v>
      </c>
      <c r="BH113" s="218">
        <f>IF(N113="sníž. přenesená",J113,0)</f>
        <v>0</v>
      </c>
      <c r="BI113" s="218">
        <f>IF(N113="nulová",J113,0)</f>
        <v>0</v>
      </c>
      <c r="BJ113" s="19" t="s">
        <v>84</v>
      </c>
      <c r="BK113" s="218">
        <f>ROUND(I113*H113,2)</f>
        <v>0</v>
      </c>
      <c r="BL113" s="19" t="s">
        <v>147</v>
      </c>
      <c r="BM113" s="217" t="s">
        <v>1586</v>
      </c>
    </row>
    <row r="114" s="14" customFormat="1">
      <c r="A114" s="14"/>
      <c r="B114" s="230"/>
      <c r="C114" s="231"/>
      <c r="D114" s="221" t="s">
        <v>149</v>
      </c>
      <c r="E114" s="232" t="s">
        <v>31</v>
      </c>
      <c r="F114" s="233" t="s">
        <v>1587</v>
      </c>
      <c r="G114" s="231"/>
      <c r="H114" s="234">
        <v>5.1079999999999997</v>
      </c>
      <c r="I114" s="235"/>
      <c r="J114" s="231"/>
      <c r="K114" s="231"/>
      <c r="L114" s="236"/>
      <c r="M114" s="237"/>
      <c r="N114" s="238"/>
      <c r="O114" s="238"/>
      <c r="P114" s="238"/>
      <c r="Q114" s="238"/>
      <c r="R114" s="238"/>
      <c r="S114" s="238"/>
      <c r="T114" s="239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T114" s="240" t="s">
        <v>149</v>
      </c>
      <c r="AU114" s="240" t="s">
        <v>86</v>
      </c>
      <c r="AV114" s="14" t="s">
        <v>86</v>
      </c>
      <c r="AW114" s="14" t="s">
        <v>37</v>
      </c>
      <c r="AX114" s="14" t="s">
        <v>84</v>
      </c>
      <c r="AY114" s="240" t="s">
        <v>140</v>
      </c>
    </row>
    <row r="115" s="2" customFormat="1" ht="21.75" customHeight="1">
      <c r="A115" s="40"/>
      <c r="B115" s="41"/>
      <c r="C115" s="206" t="s">
        <v>434</v>
      </c>
      <c r="D115" s="206" t="s">
        <v>142</v>
      </c>
      <c r="E115" s="207" t="s">
        <v>1588</v>
      </c>
      <c r="F115" s="208" t="s">
        <v>1589</v>
      </c>
      <c r="G115" s="209" t="s">
        <v>411</v>
      </c>
      <c r="H115" s="210">
        <v>75.599999999999994</v>
      </c>
      <c r="I115" s="211"/>
      <c r="J115" s="212">
        <f>ROUND(I115*H115,2)</f>
        <v>0</v>
      </c>
      <c r="K115" s="208" t="s">
        <v>146</v>
      </c>
      <c r="L115" s="46"/>
      <c r="M115" s="213" t="s">
        <v>31</v>
      </c>
      <c r="N115" s="214" t="s">
        <v>47</v>
      </c>
      <c r="O115" s="86"/>
      <c r="P115" s="215">
        <f>O115*H115</f>
        <v>0</v>
      </c>
      <c r="Q115" s="215">
        <v>0.00036000000000000002</v>
      </c>
      <c r="R115" s="215">
        <f>Q115*H115</f>
        <v>0.027216000000000001</v>
      </c>
      <c r="S115" s="215">
        <v>0</v>
      </c>
      <c r="T115" s="216">
        <f>S115*H115</f>
        <v>0</v>
      </c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R115" s="217" t="s">
        <v>147</v>
      </c>
      <c r="AT115" s="217" t="s">
        <v>142</v>
      </c>
      <c r="AU115" s="217" t="s">
        <v>86</v>
      </c>
      <c r="AY115" s="19" t="s">
        <v>140</v>
      </c>
      <c r="BE115" s="218">
        <f>IF(N115="základní",J115,0)</f>
        <v>0</v>
      </c>
      <c r="BF115" s="218">
        <f>IF(N115="snížená",J115,0)</f>
        <v>0</v>
      </c>
      <c r="BG115" s="218">
        <f>IF(N115="zákl. přenesená",J115,0)</f>
        <v>0</v>
      </c>
      <c r="BH115" s="218">
        <f>IF(N115="sníž. přenesená",J115,0)</f>
        <v>0</v>
      </c>
      <c r="BI115" s="218">
        <f>IF(N115="nulová",J115,0)</f>
        <v>0</v>
      </c>
      <c r="BJ115" s="19" t="s">
        <v>84</v>
      </c>
      <c r="BK115" s="218">
        <f>ROUND(I115*H115,2)</f>
        <v>0</v>
      </c>
      <c r="BL115" s="19" t="s">
        <v>147</v>
      </c>
      <c r="BM115" s="217" t="s">
        <v>1590</v>
      </c>
    </row>
    <row r="116" s="14" customFormat="1">
      <c r="A116" s="14"/>
      <c r="B116" s="230"/>
      <c r="C116" s="231"/>
      <c r="D116" s="221" t="s">
        <v>149</v>
      </c>
      <c r="E116" s="232" t="s">
        <v>31</v>
      </c>
      <c r="F116" s="233" t="s">
        <v>1591</v>
      </c>
      <c r="G116" s="231"/>
      <c r="H116" s="234">
        <v>75.599999999999994</v>
      </c>
      <c r="I116" s="235"/>
      <c r="J116" s="231"/>
      <c r="K116" s="231"/>
      <c r="L116" s="236"/>
      <c r="M116" s="237"/>
      <c r="N116" s="238"/>
      <c r="O116" s="238"/>
      <c r="P116" s="238"/>
      <c r="Q116" s="238"/>
      <c r="R116" s="238"/>
      <c r="S116" s="238"/>
      <c r="T116" s="239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T116" s="240" t="s">
        <v>149</v>
      </c>
      <c r="AU116" s="240" t="s">
        <v>86</v>
      </c>
      <c r="AV116" s="14" t="s">
        <v>86</v>
      </c>
      <c r="AW116" s="14" t="s">
        <v>37</v>
      </c>
      <c r="AX116" s="14" t="s">
        <v>84</v>
      </c>
      <c r="AY116" s="240" t="s">
        <v>140</v>
      </c>
    </row>
    <row r="117" s="12" customFormat="1" ht="20.88" customHeight="1">
      <c r="A117" s="12"/>
      <c r="B117" s="190"/>
      <c r="C117" s="191"/>
      <c r="D117" s="192" t="s">
        <v>75</v>
      </c>
      <c r="E117" s="204" t="s">
        <v>403</v>
      </c>
      <c r="F117" s="204" t="s">
        <v>429</v>
      </c>
      <c r="G117" s="191"/>
      <c r="H117" s="191"/>
      <c r="I117" s="194"/>
      <c r="J117" s="205">
        <f>BK117</f>
        <v>0</v>
      </c>
      <c r="K117" s="191"/>
      <c r="L117" s="196"/>
      <c r="M117" s="197"/>
      <c r="N117" s="198"/>
      <c r="O117" s="198"/>
      <c r="P117" s="199">
        <f>SUM(P118:P123)</f>
        <v>0</v>
      </c>
      <c r="Q117" s="198"/>
      <c r="R117" s="199">
        <f>SUM(R118:R123)</f>
        <v>0</v>
      </c>
      <c r="S117" s="198"/>
      <c r="T117" s="200">
        <f>SUM(T118:T123)</f>
        <v>0</v>
      </c>
      <c r="U117" s="12"/>
      <c r="V117" s="12"/>
      <c r="W117" s="12"/>
      <c r="X117" s="12"/>
      <c r="Y117" s="12"/>
      <c r="Z117" s="12"/>
      <c r="AA117" s="12"/>
      <c r="AB117" s="12"/>
      <c r="AC117" s="12"/>
      <c r="AD117" s="12"/>
      <c r="AE117" s="12"/>
      <c r="AR117" s="201" t="s">
        <v>84</v>
      </c>
      <c r="AT117" s="202" t="s">
        <v>75</v>
      </c>
      <c r="AU117" s="202" t="s">
        <v>86</v>
      </c>
      <c r="AY117" s="201" t="s">
        <v>140</v>
      </c>
      <c r="BK117" s="203">
        <f>SUM(BK118:BK123)</f>
        <v>0</v>
      </c>
    </row>
    <row r="118" s="2" customFormat="1" ht="16.5" customHeight="1">
      <c r="A118" s="40"/>
      <c r="B118" s="41"/>
      <c r="C118" s="206" t="s">
        <v>491</v>
      </c>
      <c r="D118" s="206" t="s">
        <v>142</v>
      </c>
      <c r="E118" s="207" t="s">
        <v>518</v>
      </c>
      <c r="F118" s="208" t="s">
        <v>519</v>
      </c>
      <c r="G118" s="209" t="s">
        <v>145</v>
      </c>
      <c r="H118" s="210">
        <v>0.86399999999999999</v>
      </c>
      <c r="I118" s="211"/>
      <c r="J118" s="212">
        <f>ROUND(I118*H118,2)</f>
        <v>0</v>
      </c>
      <c r="K118" s="208" t="s">
        <v>146</v>
      </c>
      <c r="L118" s="46"/>
      <c r="M118" s="213" t="s">
        <v>31</v>
      </c>
      <c r="N118" s="214" t="s">
        <v>47</v>
      </c>
      <c r="O118" s="86"/>
      <c r="P118" s="215">
        <f>O118*H118</f>
        <v>0</v>
      </c>
      <c r="Q118" s="215">
        <v>0</v>
      </c>
      <c r="R118" s="215">
        <f>Q118*H118</f>
        <v>0</v>
      </c>
      <c r="S118" s="215">
        <v>0</v>
      </c>
      <c r="T118" s="216">
        <f>S118*H118</f>
        <v>0</v>
      </c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R118" s="217" t="s">
        <v>147</v>
      </c>
      <c r="AT118" s="217" t="s">
        <v>142</v>
      </c>
      <c r="AU118" s="217" t="s">
        <v>263</v>
      </c>
      <c r="AY118" s="19" t="s">
        <v>140</v>
      </c>
      <c r="BE118" s="218">
        <f>IF(N118="základní",J118,0)</f>
        <v>0</v>
      </c>
      <c r="BF118" s="218">
        <f>IF(N118="snížená",J118,0)</f>
        <v>0</v>
      </c>
      <c r="BG118" s="218">
        <f>IF(N118="zákl. přenesená",J118,0)</f>
        <v>0</v>
      </c>
      <c r="BH118" s="218">
        <f>IF(N118="sníž. přenesená",J118,0)</f>
        <v>0</v>
      </c>
      <c r="BI118" s="218">
        <f>IF(N118="nulová",J118,0)</f>
        <v>0</v>
      </c>
      <c r="BJ118" s="19" t="s">
        <v>84</v>
      </c>
      <c r="BK118" s="218">
        <f>ROUND(I118*H118,2)</f>
        <v>0</v>
      </c>
      <c r="BL118" s="19" t="s">
        <v>147</v>
      </c>
      <c r="BM118" s="217" t="s">
        <v>1592</v>
      </c>
    </row>
    <row r="119" s="13" customFormat="1">
      <c r="A119" s="13"/>
      <c r="B119" s="219"/>
      <c r="C119" s="220"/>
      <c r="D119" s="221" t="s">
        <v>149</v>
      </c>
      <c r="E119" s="222" t="s">
        <v>31</v>
      </c>
      <c r="F119" s="223" t="s">
        <v>1593</v>
      </c>
      <c r="G119" s="220"/>
      <c r="H119" s="222" t="s">
        <v>31</v>
      </c>
      <c r="I119" s="224"/>
      <c r="J119" s="220"/>
      <c r="K119" s="220"/>
      <c r="L119" s="225"/>
      <c r="M119" s="226"/>
      <c r="N119" s="227"/>
      <c r="O119" s="227"/>
      <c r="P119" s="227"/>
      <c r="Q119" s="227"/>
      <c r="R119" s="227"/>
      <c r="S119" s="227"/>
      <c r="T119" s="228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29" t="s">
        <v>149</v>
      </c>
      <c r="AU119" s="229" t="s">
        <v>263</v>
      </c>
      <c r="AV119" s="13" t="s">
        <v>84</v>
      </c>
      <c r="AW119" s="13" t="s">
        <v>37</v>
      </c>
      <c r="AX119" s="13" t="s">
        <v>76</v>
      </c>
      <c r="AY119" s="229" t="s">
        <v>140</v>
      </c>
    </row>
    <row r="120" s="14" customFormat="1">
      <c r="A120" s="14"/>
      <c r="B120" s="230"/>
      <c r="C120" s="231"/>
      <c r="D120" s="221" t="s">
        <v>149</v>
      </c>
      <c r="E120" s="232" t="s">
        <v>31</v>
      </c>
      <c r="F120" s="233" t="s">
        <v>1594</v>
      </c>
      <c r="G120" s="231"/>
      <c r="H120" s="234">
        <v>0.86399999999999999</v>
      </c>
      <c r="I120" s="235"/>
      <c r="J120" s="231"/>
      <c r="K120" s="231"/>
      <c r="L120" s="236"/>
      <c r="M120" s="237"/>
      <c r="N120" s="238"/>
      <c r="O120" s="238"/>
      <c r="P120" s="238"/>
      <c r="Q120" s="238"/>
      <c r="R120" s="238"/>
      <c r="S120" s="238"/>
      <c r="T120" s="239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T120" s="240" t="s">
        <v>149</v>
      </c>
      <c r="AU120" s="240" t="s">
        <v>263</v>
      </c>
      <c r="AV120" s="14" t="s">
        <v>86</v>
      </c>
      <c r="AW120" s="14" t="s">
        <v>37</v>
      </c>
      <c r="AX120" s="14" t="s">
        <v>84</v>
      </c>
      <c r="AY120" s="240" t="s">
        <v>140</v>
      </c>
    </row>
    <row r="121" s="2" customFormat="1" ht="16.5" customHeight="1">
      <c r="A121" s="40"/>
      <c r="B121" s="41"/>
      <c r="C121" s="206" t="s">
        <v>495</v>
      </c>
      <c r="D121" s="206" t="s">
        <v>142</v>
      </c>
      <c r="E121" s="207" t="s">
        <v>523</v>
      </c>
      <c r="F121" s="208" t="s">
        <v>524</v>
      </c>
      <c r="G121" s="209" t="s">
        <v>145</v>
      </c>
      <c r="H121" s="210">
        <v>0.86399999999999999</v>
      </c>
      <c r="I121" s="211"/>
      <c r="J121" s="212">
        <f>ROUND(I121*H121,2)</f>
        <v>0</v>
      </c>
      <c r="K121" s="208" t="s">
        <v>525</v>
      </c>
      <c r="L121" s="46"/>
      <c r="M121" s="213" t="s">
        <v>31</v>
      </c>
      <c r="N121" s="214" t="s">
        <v>47</v>
      </c>
      <c r="O121" s="86"/>
      <c r="P121" s="215">
        <f>O121*H121</f>
        <v>0</v>
      </c>
      <c r="Q121" s="215">
        <v>0</v>
      </c>
      <c r="R121" s="215">
        <f>Q121*H121</f>
        <v>0</v>
      </c>
      <c r="S121" s="215">
        <v>0</v>
      </c>
      <c r="T121" s="216">
        <f>S121*H121</f>
        <v>0</v>
      </c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R121" s="217" t="s">
        <v>147</v>
      </c>
      <c r="AT121" s="217" t="s">
        <v>142</v>
      </c>
      <c r="AU121" s="217" t="s">
        <v>263</v>
      </c>
      <c r="AY121" s="19" t="s">
        <v>140</v>
      </c>
      <c r="BE121" s="218">
        <f>IF(N121="základní",J121,0)</f>
        <v>0</v>
      </c>
      <c r="BF121" s="218">
        <f>IF(N121="snížená",J121,0)</f>
        <v>0</v>
      </c>
      <c r="BG121" s="218">
        <f>IF(N121="zákl. přenesená",J121,0)</f>
        <v>0</v>
      </c>
      <c r="BH121" s="218">
        <f>IF(N121="sníž. přenesená",J121,0)</f>
        <v>0</v>
      </c>
      <c r="BI121" s="218">
        <f>IF(N121="nulová",J121,0)</f>
        <v>0</v>
      </c>
      <c r="BJ121" s="19" t="s">
        <v>84</v>
      </c>
      <c r="BK121" s="218">
        <f>ROUND(I121*H121,2)</f>
        <v>0</v>
      </c>
      <c r="BL121" s="19" t="s">
        <v>147</v>
      </c>
      <c r="BM121" s="217" t="s">
        <v>1595</v>
      </c>
    </row>
    <row r="122" s="13" customFormat="1">
      <c r="A122" s="13"/>
      <c r="B122" s="219"/>
      <c r="C122" s="220"/>
      <c r="D122" s="221" t="s">
        <v>149</v>
      </c>
      <c r="E122" s="222" t="s">
        <v>31</v>
      </c>
      <c r="F122" s="223" t="s">
        <v>1596</v>
      </c>
      <c r="G122" s="220"/>
      <c r="H122" s="222" t="s">
        <v>31</v>
      </c>
      <c r="I122" s="224"/>
      <c r="J122" s="220"/>
      <c r="K122" s="220"/>
      <c r="L122" s="225"/>
      <c r="M122" s="226"/>
      <c r="N122" s="227"/>
      <c r="O122" s="227"/>
      <c r="P122" s="227"/>
      <c r="Q122" s="227"/>
      <c r="R122" s="227"/>
      <c r="S122" s="227"/>
      <c r="T122" s="228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29" t="s">
        <v>149</v>
      </c>
      <c r="AU122" s="229" t="s">
        <v>263</v>
      </c>
      <c r="AV122" s="13" t="s">
        <v>84</v>
      </c>
      <c r="AW122" s="13" t="s">
        <v>37</v>
      </c>
      <c r="AX122" s="13" t="s">
        <v>76</v>
      </c>
      <c r="AY122" s="229" t="s">
        <v>140</v>
      </c>
    </row>
    <row r="123" s="14" customFormat="1">
      <c r="A123" s="14"/>
      <c r="B123" s="230"/>
      <c r="C123" s="231"/>
      <c r="D123" s="221" t="s">
        <v>149</v>
      </c>
      <c r="E123" s="232" t="s">
        <v>31</v>
      </c>
      <c r="F123" s="233" t="s">
        <v>1597</v>
      </c>
      <c r="G123" s="231"/>
      <c r="H123" s="234">
        <v>0.86399999999999999</v>
      </c>
      <c r="I123" s="235"/>
      <c r="J123" s="231"/>
      <c r="K123" s="231"/>
      <c r="L123" s="236"/>
      <c r="M123" s="281"/>
      <c r="N123" s="282"/>
      <c r="O123" s="282"/>
      <c r="P123" s="282"/>
      <c r="Q123" s="282"/>
      <c r="R123" s="282"/>
      <c r="S123" s="282"/>
      <c r="T123" s="283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240" t="s">
        <v>149</v>
      </c>
      <c r="AU123" s="240" t="s">
        <v>263</v>
      </c>
      <c r="AV123" s="14" t="s">
        <v>86</v>
      </c>
      <c r="AW123" s="14" t="s">
        <v>37</v>
      </c>
      <c r="AX123" s="14" t="s">
        <v>84</v>
      </c>
      <c r="AY123" s="240" t="s">
        <v>140</v>
      </c>
    </row>
    <row r="124" s="2" customFormat="1" ht="6.96" customHeight="1">
      <c r="A124" s="40"/>
      <c r="B124" s="61"/>
      <c r="C124" s="62"/>
      <c r="D124" s="62"/>
      <c r="E124" s="62"/>
      <c r="F124" s="62"/>
      <c r="G124" s="62"/>
      <c r="H124" s="62"/>
      <c r="I124" s="62"/>
      <c r="J124" s="62"/>
      <c r="K124" s="62"/>
      <c r="L124" s="46"/>
      <c r="M124" s="40"/>
      <c r="O124" s="40"/>
      <c r="P124" s="40"/>
      <c r="Q124" s="40"/>
      <c r="R124" s="40"/>
      <c r="S124" s="40"/>
      <c r="T124" s="40"/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</row>
  </sheetData>
  <sheetProtection sheet="1" autoFilter="0" formatColumns="0" formatRows="0" objects="1" scenarios="1" spinCount="100000" saltValue="S9M/MDYxXPFXbRbUuBK6PoDP136UnPenaS5pxy2wOcEdqSFt6kuHMh8fxNa4s6+K1U0PG3ugQ6ilg7kTP2BadQ==" hashValue="U857R4s8GHW7co5Y/y4hKF+W8SZPgu0W96rGV1ied1/ZtM0R2GezpiTApAj5sHMriFolxC0kqeFNkOkZR1TvtQ==" algorithmName="SHA-512" password="CC35"/>
  <autoFilter ref="C81:K123"/>
  <mergeCells count="9">
    <mergeCell ref="E7:H7"/>
    <mergeCell ref="E9:H9"/>
    <mergeCell ref="E18:H18"/>
    <mergeCell ref="E27:H27"/>
    <mergeCell ref="E48:H48"/>
    <mergeCell ref="E50:H50"/>
    <mergeCell ref="E72:H72"/>
    <mergeCell ref="E74:H74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101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86</v>
      </c>
    </row>
    <row r="4" s="1" customFormat="1" ht="24.96" customHeight="1">
      <c r="B4" s="22"/>
      <c r="D4" s="132" t="s">
        <v>111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>Realizace společných zařízení, k.ú. Klášterec nad Orlicí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112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1598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31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22</v>
      </c>
      <c r="E12" s="40"/>
      <c r="F12" s="138" t="s">
        <v>23</v>
      </c>
      <c r="G12" s="40"/>
      <c r="H12" s="40"/>
      <c r="I12" s="134" t="s">
        <v>24</v>
      </c>
      <c r="J12" s="139" t="str">
        <f>'Rekapitulace stavby'!AN8</f>
        <v>25. 12. 2020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26</v>
      </c>
      <c r="E14" s="40"/>
      <c r="F14" s="40"/>
      <c r="G14" s="40"/>
      <c r="H14" s="40"/>
      <c r="I14" s="134" t="s">
        <v>27</v>
      </c>
      <c r="J14" s="138" t="s">
        <v>28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29</v>
      </c>
      <c r="F15" s="40"/>
      <c r="G15" s="40"/>
      <c r="H15" s="40"/>
      <c r="I15" s="134" t="s">
        <v>30</v>
      </c>
      <c r="J15" s="138" t="s">
        <v>31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32</v>
      </c>
      <c r="E17" s="40"/>
      <c r="F17" s="40"/>
      <c r="G17" s="40"/>
      <c r="H17" s="40"/>
      <c r="I17" s="134" t="s">
        <v>27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30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34</v>
      </c>
      <c r="E20" s="40"/>
      <c r="F20" s="40"/>
      <c r="G20" s="40"/>
      <c r="H20" s="40"/>
      <c r="I20" s="134" t="s">
        <v>27</v>
      </c>
      <c r="J20" s="138" t="s">
        <v>35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36</v>
      </c>
      <c r="F21" s="40"/>
      <c r="G21" s="40"/>
      <c r="H21" s="40"/>
      <c r="I21" s="134" t="s">
        <v>30</v>
      </c>
      <c r="J21" s="138" t="s">
        <v>31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38</v>
      </c>
      <c r="E23" s="40"/>
      <c r="F23" s="40"/>
      <c r="G23" s="40"/>
      <c r="H23" s="40"/>
      <c r="I23" s="134" t="s">
        <v>27</v>
      </c>
      <c r="J23" s="138" t="s">
        <v>31</v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">
        <v>39</v>
      </c>
      <c r="F24" s="40"/>
      <c r="G24" s="40"/>
      <c r="H24" s="40"/>
      <c r="I24" s="134" t="s">
        <v>30</v>
      </c>
      <c r="J24" s="138" t="s">
        <v>31</v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40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31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42</v>
      </c>
      <c r="E30" s="40"/>
      <c r="F30" s="40"/>
      <c r="G30" s="40"/>
      <c r="H30" s="40"/>
      <c r="I30" s="40"/>
      <c r="J30" s="146">
        <f>ROUND(J82,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44</v>
      </c>
      <c r="G32" s="40"/>
      <c r="H32" s="40"/>
      <c r="I32" s="147" t="s">
        <v>43</v>
      </c>
      <c r="J32" s="147" t="s">
        <v>45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46</v>
      </c>
      <c r="E33" s="134" t="s">
        <v>47</v>
      </c>
      <c r="F33" s="149">
        <f>ROUND((SUM(BE82:BE122)),  2)</f>
        <v>0</v>
      </c>
      <c r="G33" s="40"/>
      <c r="H33" s="40"/>
      <c r="I33" s="150">
        <v>0.20999999999999999</v>
      </c>
      <c r="J33" s="149">
        <f>ROUND(((SUM(BE82:BE122))*I33),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48</v>
      </c>
      <c r="F34" s="149">
        <f>ROUND((SUM(BF82:BF122)),  2)</f>
        <v>0</v>
      </c>
      <c r="G34" s="40"/>
      <c r="H34" s="40"/>
      <c r="I34" s="150">
        <v>0.14999999999999999</v>
      </c>
      <c r="J34" s="149">
        <f>ROUND(((SUM(BF82:BF122))*I34),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49</v>
      </c>
      <c r="F35" s="149">
        <f>ROUND((SUM(BG82:BG122)),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50</v>
      </c>
      <c r="F36" s="149">
        <f>ROUND((SUM(BH82:BH122)),  2)</f>
        <v>0</v>
      </c>
      <c r="G36" s="40"/>
      <c r="H36" s="40"/>
      <c r="I36" s="150">
        <v>0.14999999999999999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51</v>
      </c>
      <c r="F37" s="149">
        <f>ROUND((SUM(BI82:BI122)),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52</v>
      </c>
      <c r="E39" s="153"/>
      <c r="F39" s="153"/>
      <c r="G39" s="154" t="s">
        <v>53</v>
      </c>
      <c r="H39" s="155" t="s">
        <v>54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114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Realizace společných zařízení, k.ú. Klášterec nad Orlicí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112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 xml:space="preserve">SO 802 - Polní cesta  C 49 - typ B,  v části Přední důl - náhradní výsadba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22</v>
      </c>
      <c r="D52" s="42"/>
      <c r="E52" s="42"/>
      <c r="F52" s="29" t="str">
        <f>F12</f>
        <v>Klášterec nad Orlicí</v>
      </c>
      <c r="G52" s="42"/>
      <c r="H52" s="42"/>
      <c r="I52" s="34" t="s">
        <v>24</v>
      </c>
      <c r="J52" s="74" t="str">
        <f>IF(J12="","",J12)</f>
        <v>25. 12. 2020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40.05" customHeight="1">
      <c r="A54" s="40"/>
      <c r="B54" s="41"/>
      <c r="C54" s="34" t="s">
        <v>26</v>
      </c>
      <c r="D54" s="42"/>
      <c r="E54" s="42"/>
      <c r="F54" s="29" t="str">
        <f>E15</f>
        <v>ČR, Státní pozemkový úřad pro Pardubický kraj</v>
      </c>
      <c r="G54" s="42"/>
      <c r="H54" s="42"/>
      <c r="I54" s="34" t="s">
        <v>34</v>
      </c>
      <c r="J54" s="38" t="str">
        <f>E21</f>
        <v>PK Adamec, s.r.o., Komenského 42, 56151 Letohrad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25.65" customHeight="1">
      <c r="A55" s="40"/>
      <c r="B55" s="41"/>
      <c r="C55" s="34" t="s">
        <v>32</v>
      </c>
      <c r="D55" s="42"/>
      <c r="E55" s="42"/>
      <c r="F55" s="29" t="str">
        <f>IF(E18="","",E18)</f>
        <v>Vyplň údaj</v>
      </c>
      <c r="G55" s="42"/>
      <c r="H55" s="42"/>
      <c r="I55" s="34" t="s">
        <v>38</v>
      </c>
      <c r="J55" s="38" t="str">
        <f>E24</f>
        <v>Adamec Jiří, tel. 608 878 955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115</v>
      </c>
      <c r="D57" s="164"/>
      <c r="E57" s="164"/>
      <c r="F57" s="164"/>
      <c r="G57" s="164"/>
      <c r="H57" s="164"/>
      <c r="I57" s="164"/>
      <c r="J57" s="165" t="s">
        <v>116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74</v>
      </c>
      <c r="D59" s="42"/>
      <c r="E59" s="42"/>
      <c r="F59" s="42"/>
      <c r="G59" s="42"/>
      <c r="H59" s="42"/>
      <c r="I59" s="42"/>
      <c r="J59" s="104">
        <f>J82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117</v>
      </c>
    </row>
    <row r="60" s="9" customFormat="1" ht="24.96" customHeight="1">
      <c r="A60" s="9"/>
      <c r="B60" s="167"/>
      <c r="C60" s="168"/>
      <c r="D60" s="169" t="s">
        <v>118</v>
      </c>
      <c r="E60" s="170"/>
      <c r="F60" s="170"/>
      <c r="G60" s="170"/>
      <c r="H60" s="170"/>
      <c r="I60" s="170"/>
      <c r="J60" s="171">
        <f>J83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119</v>
      </c>
      <c r="E61" s="176"/>
      <c r="F61" s="176"/>
      <c r="G61" s="176"/>
      <c r="H61" s="176"/>
      <c r="I61" s="176"/>
      <c r="J61" s="177">
        <f>J84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4.88" customHeight="1">
      <c r="A62" s="10"/>
      <c r="B62" s="173"/>
      <c r="C62" s="174"/>
      <c r="D62" s="175" t="s">
        <v>120</v>
      </c>
      <c r="E62" s="176"/>
      <c r="F62" s="176"/>
      <c r="G62" s="176"/>
      <c r="H62" s="176"/>
      <c r="I62" s="176"/>
      <c r="J62" s="177">
        <f>J116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2" customFormat="1" ht="21.84" customHeight="1">
      <c r="A63" s="40"/>
      <c r="B63" s="41"/>
      <c r="C63" s="42"/>
      <c r="D63" s="42"/>
      <c r="E63" s="42"/>
      <c r="F63" s="42"/>
      <c r="G63" s="42"/>
      <c r="H63" s="42"/>
      <c r="I63" s="42"/>
      <c r="J63" s="42"/>
      <c r="K63" s="42"/>
      <c r="L63" s="136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</row>
    <row r="64" s="2" customFormat="1" ht="6.96" customHeight="1">
      <c r="A64" s="40"/>
      <c r="B64" s="61"/>
      <c r="C64" s="62"/>
      <c r="D64" s="62"/>
      <c r="E64" s="62"/>
      <c r="F64" s="62"/>
      <c r="G64" s="62"/>
      <c r="H64" s="62"/>
      <c r="I64" s="62"/>
      <c r="J64" s="62"/>
      <c r="K64" s="62"/>
      <c r="L64" s="136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</row>
    <row r="68" s="2" customFormat="1" ht="6.96" customHeight="1">
      <c r="A68" s="40"/>
      <c r="B68" s="63"/>
      <c r="C68" s="64"/>
      <c r="D68" s="64"/>
      <c r="E68" s="64"/>
      <c r="F68" s="64"/>
      <c r="G68" s="64"/>
      <c r="H68" s="64"/>
      <c r="I68" s="64"/>
      <c r="J68" s="64"/>
      <c r="K68" s="64"/>
      <c r="L68" s="136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</row>
    <row r="69" s="2" customFormat="1" ht="24.96" customHeight="1">
      <c r="A69" s="40"/>
      <c r="B69" s="41"/>
      <c r="C69" s="25" t="s">
        <v>125</v>
      </c>
      <c r="D69" s="42"/>
      <c r="E69" s="42"/>
      <c r="F69" s="42"/>
      <c r="G69" s="42"/>
      <c r="H69" s="42"/>
      <c r="I69" s="42"/>
      <c r="J69" s="42"/>
      <c r="K69" s="42"/>
      <c r="L69" s="136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0" s="2" customFormat="1" ht="6.96" customHeight="1">
      <c r="A70" s="40"/>
      <c r="B70" s="41"/>
      <c r="C70" s="42"/>
      <c r="D70" s="42"/>
      <c r="E70" s="42"/>
      <c r="F70" s="42"/>
      <c r="G70" s="42"/>
      <c r="H70" s="42"/>
      <c r="I70" s="42"/>
      <c r="J70" s="42"/>
      <c r="K70" s="42"/>
      <c r="L70" s="136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12" customHeight="1">
      <c r="A71" s="40"/>
      <c r="B71" s="41"/>
      <c r="C71" s="34" t="s">
        <v>16</v>
      </c>
      <c r="D71" s="42"/>
      <c r="E71" s="42"/>
      <c r="F71" s="42"/>
      <c r="G71" s="42"/>
      <c r="H71" s="42"/>
      <c r="I71" s="42"/>
      <c r="J71" s="42"/>
      <c r="K71" s="42"/>
      <c r="L71" s="13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16.5" customHeight="1">
      <c r="A72" s="40"/>
      <c r="B72" s="41"/>
      <c r="C72" s="42"/>
      <c r="D72" s="42"/>
      <c r="E72" s="162" t="str">
        <f>E7</f>
        <v>Realizace společných zařízení, k.ú. Klášterec nad Orlicí</v>
      </c>
      <c r="F72" s="34"/>
      <c r="G72" s="34"/>
      <c r="H72" s="34"/>
      <c r="I72" s="42"/>
      <c r="J72" s="42"/>
      <c r="K72" s="42"/>
      <c r="L72" s="13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12" customHeight="1">
      <c r="A73" s="40"/>
      <c r="B73" s="41"/>
      <c r="C73" s="34" t="s">
        <v>112</v>
      </c>
      <c r="D73" s="42"/>
      <c r="E73" s="42"/>
      <c r="F73" s="42"/>
      <c r="G73" s="42"/>
      <c r="H73" s="42"/>
      <c r="I73" s="42"/>
      <c r="J73" s="42"/>
      <c r="K73" s="42"/>
      <c r="L73" s="13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16.5" customHeight="1">
      <c r="A74" s="40"/>
      <c r="B74" s="41"/>
      <c r="C74" s="42"/>
      <c r="D74" s="42"/>
      <c r="E74" s="71" t="str">
        <f>E9</f>
        <v xml:space="preserve">SO 802 - Polní cesta  C 49 - typ B,  v části Přední důl - náhradní výsadba</v>
      </c>
      <c r="F74" s="42"/>
      <c r="G74" s="42"/>
      <c r="H74" s="42"/>
      <c r="I74" s="42"/>
      <c r="J74" s="42"/>
      <c r="K74" s="42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6.96" customHeight="1">
      <c r="A75" s="40"/>
      <c r="B75" s="41"/>
      <c r="C75" s="42"/>
      <c r="D75" s="42"/>
      <c r="E75" s="42"/>
      <c r="F75" s="42"/>
      <c r="G75" s="42"/>
      <c r="H75" s="42"/>
      <c r="I75" s="42"/>
      <c r="J75" s="42"/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2" customHeight="1">
      <c r="A76" s="40"/>
      <c r="B76" s="41"/>
      <c r="C76" s="34" t="s">
        <v>22</v>
      </c>
      <c r="D76" s="42"/>
      <c r="E76" s="42"/>
      <c r="F76" s="29" t="str">
        <f>F12</f>
        <v>Klášterec nad Orlicí</v>
      </c>
      <c r="G76" s="42"/>
      <c r="H76" s="42"/>
      <c r="I76" s="34" t="s">
        <v>24</v>
      </c>
      <c r="J76" s="74" t="str">
        <f>IF(J12="","",J12)</f>
        <v>25. 12. 2020</v>
      </c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6.96" customHeight="1">
      <c r="A77" s="40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40.05" customHeight="1">
      <c r="A78" s="40"/>
      <c r="B78" s="41"/>
      <c r="C78" s="34" t="s">
        <v>26</v>
      </c>
      <c r="D78" s="42"/>
      <c r="E78" s="42"/>
      <c r="F78" s="29" t="str">
        <f>E15</f>
        <v>ČR, Státní pozemkový úřad pro Pardubický kraj</v>
      </c>
      <c r="G78" s="42"/>
      <c r="H78" s="42"/>
      <c r="I78" s="34" t="s">
        <v>34</v>
      </c>
      <c r="J78" s="38" t="str">
        <f>E21</f>
        <v>PK Adamec, s.r.o., Komenského 42, 56151 Letohrad</v>
      </c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25.65" customHeight="1">
      <c r="A79" s="40"/>
      <c r="B79" s="41"/>
      <c r="C79" s="34" t="s">
        <v>32</v>
      </c>
      <c r="D79" s="42"/>
      <c r="E79" s="42"/>
      <c r="F79" s="29" t="str">
        <f>IF(E18="","",E18)</f>
        <v>Vyplň údaj</v>
      </c>
      <c r="G79" s="42"/>
      <c r="H79" s="42"/>
      <c r="I79" s="34" t="s">
        <v>38</v>
      </c>
      <c r="J79" s="38" t="str">
        <f>E24</f>
        <v>Adamec Jiří, tel. 608 878 955</v>
      </c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0.32" customHeight="1">
      <c r="A80" s="40"/>
      <c r="B80" s="41"/>
      <c r="C80" s="42"/>
      <c r="D80" s="42"/>
      <c r="E80" s="42"/>
      <c r="F80" s="42"/>
      <c r="G80" s="42"/>
      <c r="H80" s="42"/>
      <c r="I80" s="42"/>
      <c r="J80" s="42"/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11" customFormat="1" ht="29.28" customHeight="1">
      <c r="A81" s="179"/>
      <c r="B81" s="180"/>
      <c r="C81" s="181" t="s">
        <v>126</v>
      </c>
      <c r="D81" s="182" t="s">
        <v>61</v>
      </c>
      <c r="E81" s="182" t="s">
        <v>57</v>
      </c>
      <c r="F81" s="182" t="s">
        <v>58</v>
      </c>
      <c r="G81" s="182" t="s">
        <v>127</v>
      </c>
      <c r="H81" s="182" t="s">
        <v>128</v>
      </c>
      <c r="I81" s="182" t="s">
        <v>129</v>
      </c>
      <c r="J81" s="182" t="s">
        <v>116</v>
      </c>
      <c r="K81" s="183" t="s">
        <v>130</v>
      </c>
      <c r="L81" s="184"/>
      <c r="M81" s="94" t="s">
        <v>31</v>
      </c>
      <c r="N81" s="95" t="s">
        <v>46</v>
      </c>
      <c r="O81" s="95" t="s">
        <v>131</v>
      </c>
      <c r="P81" s="95" t="s">
        <v>132</v>
      </c>
      <c r="Q81" s="95" t="s">
        <v>133</v>
      </c>
      <c r="R81" s="95" t="s">
        <v>134</v>
      </c>
      <c r="S81" s="95" t="s">
        <v>135</v>
      </c>
      <c r="T81" s="96" t="s">
        <v>136</v>
      </c>
      <c r="U81" s="179"/>
      <c r="V81" s="179"/>
      <c r="W81" s="179"/>
      <c r="X81" s="179"/>
      <c r="Y81" s="179"/>
      <c r="Z81" s="179"/>
      <c r="AA81" s="179"/>
      <c r="AB81" s="179"/>
      <c r="AC81" s="179"/>
      <c r="AD81" s="179"/>
      <c r="AE81" s="179"/>
    </row>
    <row r="82" s="2" customFormat="1" ht="22.8" customHeight="1">
      <c r="A82" s="40"/>
      <c r="B82" s="41"/>
      <c r="C82" s="101" t="s">
        <v>137</v>
      </c>
      <c r="D82" s="42"/>
      <c r="E82" s="42"/>
      <c r="F82" s="42"/>
      <c r="G82" s="42"/>
      <c r="H82" s="42"/>
      <c r="I82" s="42"/>
      <c r="J82" s="185">
        <f>BK82</f>
        <v>0</v>
      </c>
      <c r="K82" s="42"/>
      <c r="L82" s="46"/>
      <c r="M82" s="97"/>
      <c r="N82" s="186"/>
      <c r="O82" s="98"/>
      <c r="P82" s="187">
        <f>P83</f>
        <v>0</v>
      </c>
      <c r="Q82" s="98"/>
      <c r="R82" s="187">
        <f>R83</f>
        <v>7.9845660000000001</v>
      </c>
      <c r="S82" s="98"/>
      <c r="T82" s="188">
        <f>T83</f>
        <v>0</v>
      </c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T82" s="19" t="s">
        <v>75</v>
      </c>
      <c r="AU82" s="19" t="s">
        <v>117</v>
      </c>
      <c r="BK82" s="189">
        <f>BK83</f>
        <v>0</v>
      </c>
    </row>
    <row r="83" s="12" customFormat="1" ht="25.92" customHeight="1">
      <c r="A83" s="12"/>
      <c r="B83" s="190"/>
      <c r="C83" s="191"/>
      <c r="D83" s="192" t="s">
        <v>75</v>
      </c>
      <c r="E83" s="193" t="s">
        <v>138</v>
      </c>
      <c r="F83" s="193" t="s">
        <v>139</v>
      </c>
      <c r="G83" s="191"/>
      <c r="H83" s="191"/>
      <c r="I83" s="194"/>
      <c r="J83" s="195">
        <f>BK83</f>
        <v>0</v>
      </c>
      <c r="K83" s="191"/>
      <c r="L83" s="196"/>
      <c r="M83" s="197"/>
      <c r="N83" s="198"/>
      <c r="O83" s="198"/>
      <c r="P83" s="199">
        <f>P84</f>
        <v>0</v>
      </c>
      <c r="Q83" s="198"/>
      <c r="R83" s="199">
        <f>R84</f>
        <v>7.9845660000000001</v>
      </c>
      <c r="S83" s="198"/>
      <c r="T83" s="200">
        <f>T84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201" t="s">
        <v>84</v>
      </c>
      <c r="AT83" s="202" t="s">
        <v>75</v>
      </c>
      <c r="AU83" s="202" t="s">
        <v>76</v>
      </c>
      <c r="AY83" s="201" t="s">
        <v>140</v>
      </c>
      <c r="BK83" s="203">
        <f>BK84</f>
        <v>0</v>
      </c>
    </row>
    <row r="84" s="12" customFormat="1" ht="22.8" customHeight="1">
      <c r="A84" s="12"/>
      <c r="B84" s="190"/>
      <c r="C84" s="191"/>
      <c r="D84" s="192" t="s">
        <v>75</v>
      </c>
      <c r="E84" s="204" t="s">
        <v>84</v>
      </c>
      <c r="F84" s="204" t="s">
        <v>141</v>
      </c>
      <c r="G84" s="191"/>
      <c r="H84" s="191"/>
      <c r="I84" s="194"/>
      <c r="J84" s="205">
        <f>BK84</f>
        <v>0</v>
      </c>
      <c r="K84" s="191"/>
      <c r="L84" s="196"/>
      <c r="M84" s="197"/>
      <c r="N84" s="198"/>
      <c r="O84" s="198"/>
      <c r="P84" s="199">
        <f>P85+SUM(P86:P116)</f>
        <v>0</v>
      </c>
      <c r="Q84" s="198"/>
      <c r="R84" s="199">
        <f>R85+SUM(R86:R116)</f>
        <v>7.9845660000000001</v>
      </c>
      <c r="S84" s="198"/>
      <c r="T84" s="200">
        <f>T85+SUM(T86:T116)</f>
        <v>0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201" t="s">
        <v>84</v>
      </c>
      <c r="AT84" s="202" t="s">
        <v>75</v>
      </c>
      <c r="AU84" s="202" t="s">
        <v>84</v>
      </c>
      <c r="AY84" s="201" t="s">
        <v>140</v>
      </c>
      <c r="BK84" s="203">
        <f>BK85+SUM(BK86:BK116)</f>
        <v>0</v>
      </c>
    </row>
    <row r="85" s="2" customFormat="1" ht="16.5" customHeight="1">
      <c r="A85" s="40"/>
      <c r="B85" s="41"/>
      <c r="C85" s="206" t="s">
        <v>84</v>
      </c>
      <c r="D85" s="206" t="s">
        <v>142</v>
      </c>
      <c r="E85" s="207" t="s">
        <v>1516</v>
      </c>
      <c r="F85" s="208" t="s">
        <v>1517</v>
      </c>
      <c r="G85" s="209" t="s">
        <v>145</v>
      </c>
      <c r="H85" s="210">
        <v>5.8029999999999999</v>
      </c>
      <c r="I85" s="211"/>
      <c r="J85" s="212">
        <f>ROUND(I85*H85,2)</f>
        <v>0</v>
      </c>
      <c r="K85" s="208" t="s">
        <v>146</v>
      </c>
      <c r="L85" s="46"/>
      <c r="M85" s="213" t="s">
        <v>31</v>
      </c>
      <c r="N85" s="214" t="s">
        <v>47</v>
      </c>
      <c r="O85" s="86"/>
      <c r="P85" s="215">
        <f>O85*H85</f>
        <v>0</v>
      </c>
      <c r="Q85" s="215">
        <v>0</v>
      </c>
      <c r="R85" s="215">
        <f>Q85*H85</f>
        <v>0</v>
      </c>
      <c r="S85" s="215">
        <v>0</v>
      </c>
      <c r="T85" s="216">
        <f>S85*H85</f>
        <v>0</v>
      </c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  <c r="AR85" s="217" t="s">
        <v>147</v>
      </c>
      <c r="AT85" s="217" t="s">
        <v>142</v>
      </c>
      <c r="AU85" s="217" t="s">
        <v>86</v>
      </c>
      <c r="AY85" s="19" t="s">
        <v>140</v>
      </c>
      <c r="BE85" s="218">
        <f>IF(N85="základní",J85,0)</f>
        <v>0</v>
      </c>
      <c r="BF85" s="218">
        <f>IF(N85="snížená",J85,0)</f>
        <v>0</v>
      </c>
      <c r="BG85" s="218">
        <f>IF(N85="zákl. přenesená",J85,0)</f>
        <v>0</v>
      </c>
      <c r="BH85" s="218">
        <f>IF(N85="sníž. přenesená",J85,0)</f>
        <v>0</v>
      </c>
      <c r="BI85" s="218">
        <f>IF(N85="nulová",J85,0)</f>
        <v>0</v>
      </c>
      <c r="BJ85" s="19" t="s">
        <v>84</v>
      </c>
      <c r="BK85" s="218">
        <f>ROUND(I85*H85,2)</f>
        <v>0</v>
      </c>
      <c r="BL85" s="19" t="s">
        <v>147</v>
      </c>
      <c r="BM85" s="217" t="s">
        <v>1599</v>
      </c>
    </row>
    <row r="86" s="14" customFormat="1">
      <c r="A86" s="14"/>
      <c r="B86" s="230"/>
      <c r="C86" s="231"/>
      <c r="D86" s="221" t="s">
        <v>149</v>
      </c>
      <c r="E86" s="232" t="s">
        <v>31</v>
      </c>
      <c r="F86" s="233" t="s">
        <v>1600</v>
      </c>
      <c r="G86" s="231"/>
      <c r="H86" s="234">
        <v>5.8029999999999999</v>
      </c>
      <c r="I86" s="235"/>
      <c r="J86" s="231"/>
      <c r="K86" s="231"/>
      <c r="L86" s="236"/>
      <c r="M86" s="237"/>
      <c r="N86" s="238"/>
      <c r="O86" s="238"/>
      <c r="P86" s="238"/>
      <c r="Q86" s="238"/>
      <c r="R86" s="238"/>
      <c r="S86" s="238"/>
      <c r="T86" s="239"/>
      <c r="U86" s="14"/>
      <c r="V86" s="14"/>
      <c r="W86" s="14"/>
      <c r="X86" s="14"/>
      <c r="Y86" s="14"/>
      <c r="Z86" s="14"/>
      <c r="AA86" s="14"/>
      <c r="AB86" s="14"/>
      <c r="AC86" s="14"/>
      <c r="AD86" s="14"/>
      <c r="AE86" s="14"/>
      <c r="AT86" s="240" t="s">
        <v>149</v>
      </c>
      <c r="AU86" s="240" t="s">
        <v>86</v>
      </c>
      <c r="AV86" s="14" t="s">
        <v>86</v>
      </c>
      <c r="AW86" s="14" t="s">
        <v>37</v>
      </c>
      <c r="AX86" s="14" t="s">
        <v>84</v>
      </c>
      <c r="AY86" s="240" t="s">
        <v>140</v>
      </c>
    </row>
    <row r="87" s="2" customFormat="1" ht="16.5" customHeight="1">
      <c r="A87" s="40"/>
      <c r="B87" s="41"/>
      <c r="C87" s="206" t="s">
        <v>86</v>
      </c>
      <c r="D87" s="206" t="s">
        <v>142</v>
      </c>
      <c r="E87" s="207" t="s">
        <v>1520</v>
      </c>
      <c r="F87" s="208" t="s">
        <v>1521</v>
      </c>
      <c r="G87" s="209" t="s">
        <v>145</v>
      </c>
      <c r="H87" s="210">
        <v>29.015000000000001</v>
      </c>
      <c r="I87" s="211"/>
      <c r="J87" s="212">
        <f>ROUND(I87*H87,2)</f>
        <v>0</v>
      </c>
      <c r="K87" s="208" t="s">
        <v>146</v>
      </c>
      <c r="L87" s="46"/>
      <c r="M87" s="213" t="s">
        <v>31</v>
      </c>
      <c r="N87" s="214" t="s">
        <v>47</v>
      </c>
      <c r="O87" s="86"/>
      <c r="P87" s="215">
        <f>O87*H87</f>
        <v>0</v>
      </c>
      <c r="Q87" s="215">
        <v>0</v>
      </c>
      <c r="R87" s="215">
        <f>Q87*H87</f>
        <v>0</v>
      </c>
      <c r="S87" s="215">
        <v>0</v>
      </c>
      <c r="T87" s="216">
        <f>S87*H87</f>
        <v>0</v>
      </c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R87" s="217" t="s">
        <v>147</v>
      </c>
      <c r="AT87" s="217" t="s">
        <v>142</v>
      </c>
      <c r="AU87" s="217" t="s">
        <v>86</v>
      </c>
      <c r="AY87" s="19" t="s">
        <v>140</v>
      </c>
      <c r="BE87" s="218">
        <f>IF(N87="základní",J87,0)</f>
        <v>0</v>
      </c>
      <c r="BF87" s="218">
        <f>IF(N87="snížená",J87,0)</f>
        <v>0</v>
      </c>
      <c r="BG87" s="218">
        <f>IF(N87="zákl. přenesená",J87,0)</f>
        <v>0</v>
      </c>
      <c r="BH87" s="218">
        <f>IF(N87="sníž. přenesená",J87,0)</f>
        <v>0</v>
      </c>
      <c r="BI87" s="218">
        <f>IF(N87="nulová",J87,0)</f>
        <v>0</v>
      </c>
      <c r="BJ87" s="19" t="s">
        <v>84</v>
      </c>
      <c r="BK87" s="218">
        <f>ROUND(I87*H87,2)</f>
        <v>0</v>
      </c>
      <c r="BL87" s="19" t="s">
        <v>147</v>
      </c>
      <c r="BM87" s="217" t="s">
        <v>1601</v>
      </c>
    </row>
    <row r="88" s="14" customFormat="1">
      <c r="A88" s="14"/>
      <c r="B88" s="230"/>
      <c r="C88" s="231"/>
      <c r="D88" s="221" t="s">
        <v>149</v>
      </c>
      <c r="E88" s="232" t="s">
        <v>31</v>
      </c>
      <c r="F88" s="233" t="s">
        <v>1602</v>
      </c>
      <c r="G88" s="231"/>
      <c r="H88" s="234">
        <v>29.015000000000001</v>
      </c>
      <c r="I88" s="235"/>
      <c r="J88" s="231"/>
      <c r="K88" s="231"/>
      <c r="L88" s="236"/>
      <c r="M88" s="237"/>
      <c r="N88" s="238"/>
      <c r="O88" s="238"/>
      <c r="P88" s="238"/>
      <c r="Q88" s="238"/>
      <c r="R88" s="238"/>
      <c r="S88" s="238"/>
      <c r="T88" s="239"/>
      <c r="U88" s="14"/>
      <c r="V88" s="14"/>
      <c r="W88" s="14"/>
      <c r="X88" s="14"/>
      <c r="Y88" s="14"/>
      <c r="Z88" s="14"/>
      <c r="AA88" s="14"/>
      <c r="AB88" s="14"/>
      <c r="AC88" s="14"/>
      <c r="AD88" s="14"/>
      <c r="AE88" s="14"/>
      <c r="AT88" s="240" t="s">
        <v>149</v>
      </c>
      <c r="AU88" s="240" t="s">
        <v>86</v>
      </c>
      <c r="AV88" s="14" t="s">
        <v>86</v>
      </c>
      <c r="AW88" s="14" t="s">
        <v>37</v>
      </c>
      <c r="AX88" s="14" t="s">
        <v>84</v>
      </c>
      <c r="AY88" s="240" t="s">
        <v>140</v>
      </c>
    </row>
    <row r="89" s="2" customFormat="1">
      <c r="A89" s="40"/>
      <c r="B89" s="41"/>
      <c r="C89" s="206" t="s">
        <v>263</v>
      </c>
      <c r="D89" s="206" t="s">
        <v>142</v>
      </c>
      <c r="E89" s="207" t="s">
        <v>337</v>
      </c>
      <c r="F89" s="208" t="s">
        <v>338</v>
      </c>
      <c r="G89" s="209" t="s">
        <v>334</v>
      </c>
      <c r="H89" s="210">
        <v>10.445</v>
      </c>
      <c r="I89" s="211"/>
      <c r="J89" s="212">
        <f>ROUND(I89*H89,2)</f>
        <v>0</v>
      </c>
      <c r="K89" s="208" t="s">
        <v>146</v>
      </c>
      <c r="L89" s="46"/>
      <c r="M89" s="213" t="s">
        <v>31</v>
      </c>
      <c r="N89" s="214" t="s">
        <v>47</v>
      </c>
      <c r="O89" s="86"/>
      <c r="P89" s="215">
        <f>O89*H89</f>
        <v>0</v>
      </c>
      <c r="Q89" s="215">
        <v>0</v>
      </c>
      <c r="R89" s="215">
        <f>Q89*H89</f>
        <v>0</v>
      </c>
      <c r="S89" s="215">
        <v>0</v>
      </c>
      <c r="T89" s="216">
        <f>S89*H89</f>
        <v>0</v>
      </c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R89" s="217" t="s">
        <v>147</v>
      </c>
      <c r="AT89" s="217" t="s">
        <v>142</v>
      </c>
      <c r="AU89" s="217" t="s">
        <v>86</v>
      </c>
      <c r="AY89" s="19" t="s">
        <v>140</v>
      </c>
      <c r="BE89" s="218">
        <f>IF(N89="základní",J89,0)</f>
        <v>0</v>
      </c>
      <c r="BF89" s="218">
        <f>IF(N89="snížená",J89,0)</f>
        <v>0</v>
      </c>
      <c r="BG89" s="218">
        <f>IF(N89="zákl. přenesená",J89,0)</f>
        <v>0</v>
      </c>
      <c r="BH89" s="218">
        <f>IF(N89="sníž. přenesená",J89,0)</f>
        <v>0</v>
      </c>
      <c r="BI89" s="218">
        <f>IF(N89="nulová",J89,0)</f>
        <v>0</v>
      </c>
      <c r="BJ89" s="19" t="s">
        <v>84</v>
      </c>
      <c r="BK89" s="218">
        <f>ROUND(I89*H89,2)</f>
        <v>0</v>
      </c>
      <c r="BL89" s="19" t="s">
        <v>147</v>
      </c>
      <c r="BM89" s="217" t="s">
        <v>1603</v>
      </c>
    </row>
    <row r="90" s="14" customFormat="1">
      <c r="A90" s="14"/>
      <c r="B90" s="230"/>
      <c r="C90" s="231"/>
      <c r="D90" s="221" t="s">
        <v>149</v>
      </c>
      <c r="E90" s="232" t="s">
        <v>31</v>
      </c>
      <c r="F90" s="233" t="s">
        <v>1604</v>
      </c>
      <c r="G90" s="231"/>
      <c r="H90" s="234">
        <v>10.445</v>
      </c>
      <c r="I90" s="235"/>
      <c r="J90" s="231"/>
      <c r="K90" s="231"/>
      <c r="L90" s="236"/>
      <c r="M90" s="237"/>
      <c r="N90" s="238"/>
      <c r="O90" s="238"/>
      <c r="P90" s="238"/>
      <c r="Q90" s="238"/>
      <c r="R90" s="238"/>
      <c r="S90" s="238"/>
      <c r="T90" s="239"/>
      <c r="U90" s="14"/>
      <c r="V90" s="14"/>
      <c r="W90" s="14"/>
      <c r="X90" s="14"/>
      <c r="Y90" s="14"/>
      <c r="Z90" s="14"/>
      <c r="AA90" s="14"/>
      <c r="AB90" s="14"/>
      <c r="AC90" s="14"/>
      <c r="AD90" s="14"/>
      <c r="AE90" s="14"/>
      <c r="AT90" s="240" t="s">
        <v>149</v>
      </c>
      <c r="AU90" s="240" t="s">
        <v>86</v>
      </c>
      <c r="AV90" s="14" t="s">
        <v>86</v>
      </c>
      <c r="AW90" s="14" t="s">
        <v>37</v>
      </c>
      <c r="AX90" s="14" t="s">
        <v>84</v>
      </c>
      <c r="AY90" s="240" t="s">
        <v>140</v>
      </c>
    </row>
    <row r="91" s="2" customFormat="1">
      <c r="A91" s="40"/>
      <c r="B91" s="41"/>
      <c r="C91" s="206" t="s">
        <v>147</v>
      </c>
      <c r="D91" s="206" t="s">
        <v>142</v>
      </c>
      <c r="E91" s="207" t="s">
        <v>1526</v>
      </c>
      <c r="F91" s="208" t="s">
        <v>1527</v>
      </c>
      <c r="G91" s="209" t="s">
        <v>574</v>
      </c>
      <c r="H91" s="210">
        <v>11</v>
      </c>
      <c r="I91" s="211"/>
      <c r="J91" s="212">
        <f>ROUND(I91*H91,2)</f>
        <v>0</v>
      </c>
      <c r="K91" s="208" t="s">
        <v>146</v>
      </c>
      <c r="L91" s="46"/>
      <c r="M91" s="213" t="s">
        <v>31</v>
      </c>
      <c r="N91" s="214" t="s">
        <v>47</v>
      </c>
      <c r="O91" s="86"/>
      <c r="P91" s="215">
        <f>O91*H91</f>
        <v>0</v>
      </c>
      <c r="Q91" s="215">
        <v>0</v>
      </c>
      <c r="R91" s="215">
        <f>Q91*H91</f>
        <v>0</v>
      </c>
      <c r="S91" s="215">
        <v>0</v>
      </c>
      <c r="T91" s="216">
        <f>S91*H91</f>
        <v>0</v>
      </c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R91" s="217" t="s">
        <v>147</v>
      </c>
      <c r="AT91" s="217" t="s">
        <v>142</v>
      </c>
      <c r="AU91" s="217" t="s">
        <v>86</v>
      </c>
      <c r="AY91" s="19" t="s">
        <v>140</v>
      </c>
      <c r="BE91" s="218">
        <f>IF(N91="základní",J91,0)</f>
        <v>0</v>
      </c>
      <c r="BF91" s="218">
        <f>IF(N91="snížená",J91,0)</f>
        <v>0</v>
      </c>
      <c r="BG91" s="218">
        <f>IF(N91="zákl. přenesená",J91,0)</f>
        <v>0</v>
      </c>
      <c r="BH91" s="218">
        <f>IF(N91="sníž. přenesená",J91,0)</f>
        <v>0</v>
      </c>
      <c r="BI91" s="218">
        <f>IF(N91="nulová",J91,0)</f>
        <v>0</v>
      </c>
      <c r="BJ91" s="19" t="s">
        <v>84</v>
      </c>
      <c r="BK91" s="218">
        <f>ROUND(I91*H91,2)</f>
        <v>0</v>
      </c>
      <c r="BL91" s="19" t="s">
        <v>147</v>
      </c>
      <c r="BM91" s="217" t="s">
        <v>1605</v>
      </c>
    </row>
    <row r="92" s="2" customFormat="1">
      <c r="A92" s="40"/>
      <c r="B92" s="41"/>
      <c r="C92" s="206" t="s">
        <v>278</v>
      </c>
      <c r="D92" s="206" t="s">
        <v>142</v>
      </c>
      <c r="E92" s="207" t="s">
        <v>1529</v>
      </c>
      <c r="F92" s="208" t="s">
        <v>1530</v>
      </c>
      <c r="G92" s="209" t="s">
        <v>574</v>
      </c>
      <c r="H92" s="210">
        <v>29</v>
      </c>
      <c r="I92" s="211"/>
      <c r="J92" s="212">
        <f>ROUND(I92*H92,2)</f>
        <v>0</v>
      </c>
      <c r="K92" s="208" t="s">
        <v>146</v>
      </c>
      <c r="L92" s="46"/>
      <c r="M92" s="213" t="s">
        <v>31</v>
      </c>
      <c r="N92" s="214" t="s">
        <v>47</v>
      </c>
      <c r="O92" s="86"/>
      <c r="P92" s="215">
        <f>O92*H92</f>
        <v>0</v>
      </c>
      <c r="Q92" s="215">
        <v>0</v>
      </c>
      <c r="R92" s="215">
        <f>Q92*H92</f>
        <v>0</v>
      </c>
      <c r="S92" s="215">
        <v>0</v>
      </c>
      <c r="T92" s="216">
        <f>S92*H92</f>
        <v>0</v>
      </c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R92" s="217" t="s">
        <v>147</v>
      </c>
      <c r="AT92" s="217" t="s">
        <v>142</v>
      </c>
      <c r="AU92" s="217" t="s">
        <v>86</v>
      </c>
      <c r="AY92" s="19" t="s">
        <v>140</v>
      </c>
      <c r="BE92" s="218">
        <f>IF(N92="základní",J92,0)</f>
        <v>0</v>
      </c>
      <c r="BF92" s="218">
        <f>IF(N92="snížená",J92,0)</f>
        <v>0</v>
      </c>
      <c r="BG92" s="218">
        <f>IF(N92="zákl. přenesená",J92,0)</f>
        <v>0</v>
      </c>
      <c r="BH92" s="218">
        <f>IF(N92="sníž. přenesená",J92,0)</f>
        <v>0</v>
      </c>
      <c r="BI92" s="218">
        <f>IF(N92="nulová",J92,0)</f>
        <v>0</v>
      </c>
      <c r="BJ92" s="19" t="s">
        <v>84</v>
      </c>
      <c r="BK92" s="218">
        <f>ROUND(I92*H92,2)</f>
        <v>0</v>
      </c>
      <c r="BL92" s="19" t="s">
        <v>147</v>
      </c>
      <c r="BM92" s="217" t="s">
        <v>1606</v>
      </c>
    </row>
    <row r="93" s="2" customFormat="1" ht="16.5" customHeight="1">
      <c r="A93" s="40"/>
      <c r="B93" s="41"/>
      <c r="C93" s="263" t="s">
        <v>283</v>
      </c>
      <c r="D93" s="263" t="s">
        <v>331</v>
      </c>
      <c r="E93" s="264" t="s">
        <v>1532</v>
      </c>
      <c r="F93" s="265" t="s">
        <v>1533</v>
      </c>
      <c r="G93" s="266" t="s">
        <v>334</v>
      </c>
      <c r="H93" s="267">
        <v>6.4989999999999997</v>
      </c>
      <c r="I93" s="268"/>
      <c r="J93" s="269">
        <f>ROUND(I93*H93,2)</f>
        <v>0</v>
      </c>
      <c r="K93" s="265" t="s">
        <v>146</v>
      </c>
      <c r="L93" s="270"/>
      <c r="M93" s="271" t="s">
        <v>31</v>
      </c>
      <c r="N93" s="272" t="s">
        <v>47</v>
      </c>
      <c r="O93" s="86"/>
      <c r="P93" s="215">
        <f>O93*H93</f>
        <v>0</v>
      </c>
      <c r="Q93" s="215">
        <v>1</v>
      </c>
      <c r="R93" s="215">
        <f>Q93*H93</f>
        <v>6.4989999999999997</v>
      </c>
      <c r="S93" s="215">
        <v>0</v>
      </c>
      <c r="T93" s="216">
        <f>S93*H93</f>
        <v>0</v>
      </c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R93" s="217" t="s">
        <v>297</v>
      </c>
      <c r="AT93" s="217" t="s">
        <v>331</v>
      </c>
      <c r="AU93" s="217" t="s">
        <v>86</v>
      </c>
      <c r="AY93" s="19" t="s">
        <v>140</v>
      </c>
      <c r="BE93" s="218">
        <f>IF(N93="základní",J93,0)</f>
        <v>0</v>
      </c>
      <c r="BF93" s="218">
        <f>IF(N93="snížená",J93,0)</f>
        <v>0</v>
      </c>
      <c r="BG93" s="218">
        <f>IF(N93="zákl. přenesená",J93,0)</f>
        <v>0</v>
      </c>
      <c r="BH93" s="218">
        <f>IF(N93="sníž. přenesená",J93,0)</f>
        <v>0</v>
      </c>
      <c r="BI93" s="218">
        <f>IF(N93="nulová",J93,0)</f>
        <v>0</v>
      </c>
      <c r="BJ93" s="19" t="s">
        <v>84</v>
      </c>
      <c r="BK93" s="218">
        <f>ROUND(I93*H93,2)</f>
        <v>0</v>
      </c>
      <c r="BL93" s="19" t="s">
        <v>147</v>
      </c>
      <c r="BM93" s="217" t="s">
        <v>1607</v>
      </c>
    </row>
    <row r="94" s="14" customFormat="1">
      <c r="A94" s="14"/>
      <c r="B94" s="230"/>
      <c r="C94" s="231"/>
      <c r="D94" s="221" t="s">
        <v>149</v>
      </c>
      <c r="E94" s="232" t="s">
        <v>31</v>
      </c>
      <c r="F94" s="233" t="s">
        <v>1608</v>
      </c>
      <c r="G94" s="231"/>
      <c r="H94" s="234">
        <v>6.4989999999999997</v>
      </c>
      <c r="I94" s="235"/>
      <c r="J94" s="231"/>
      <c r="K94" s="231"/>
      <c r="L94" s="236"/>
      <c r="M94" s="237"/>
      <c r="N94" s="238"/>
      <c r="O94" s="238"/>
      <c r="P94" s="238"/>
      <c r="Q94" s="238"/>
      <c r="R94" s="238"/>
      <c r="S94" s="238"/>
      <c r="T94" s="239"/>
      <c r="U94" s="14"/>
      <c r="V94" s="14"/>
      <c r="W94" s="14"/>
      <c r="X94" s="14"/>
      <c r="Y94" s="14"/>
      <c r="Z94" s="14"/>
      <c r="AA94" s="14"/>
      <c r="AB94" s="14"/>
      <c r="AC94" s="14"/>
      <c r="AD94" s="14"/>
      <c r="AE94" s="14"/>
      <c r="AT94" s="240" t="s">
        <v>149</v>
      </c>
      <c r="AU94" s="240" t="s">
        <v>86</v>
      </c>
      <c r="AV94" s="14" t="s">
        <v>86</v>
      </c>
      <c r="AW94" s="14" t="s">
        <v>37</v>
      </c>
      <c r="AX94" s="14" t="s">
        <v>84</v>
      </c>
      <c r="AY94" s="240" t="s">
        <v>140</v>
      </c>
    </row>
    <row r="95" s="2" customFormat="1">
      <c r="A95" s="40"/>
      <c r="B95" s="41"/>
      <c r="C95" s="206" t="s">
        <v>293</v>
      </c>
      <c r="D95" s="206" t="s">
        <v>142</v>
      </c>
      <c r="E95" s="207" t="s">
        <v>1536</v>
      </c>
      <c r="F95" s="208" t="s">
        <v>1537</v>
      </c>
      <c r="G95" s="209" t="s">
        <v>574</v>
      </c>
      <c r="H95" s="210">
        <v>11</v>
      </c>
      <c r="I95" s="211"/>
      <c r="J95" s="212">
        <f>ROUND(I95*H95,2)</f>
        <v>0</v>
      </c>
      <c r="K95" s="208" t="s">
        <v>146</v>
      </c>
      <c r="L95" s="46"/>
      <c r="M95" s="213" t="s">
        <v>31</v>
      </c>
      <c r="N95" s="214" t="s">
        <v>47</v>
      </c>
      <c r="O95" s="86"/>
      <c r="P95" s="215">
        <f>O95*H95</f>
        <v>0</v>
      </c>
      <c r="Q95" s="215">
        <v>0</v>
      </c>
      <c r="R95" s="215">
        <f>Q95*H95</f>
        <v>0</v>
      </c>
      <c r="S95" s="215">
        <v>0</v>
      </c>
      <c r="T95" s="216">
        <f>S95*H95</f>
        <v>0</v>
      </c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R95" s="217" t="s">
        <v>147</v>
      </c>
      <c r="AT95" s="217" t="s">
        <v>142</v>
      </c>
      <c r="AU95" s="217" t="s">
        <v>86</v>
      </c>
      <c r="AY95" s="19" t="s">
        <v>140</v>
      </c>
      <c r="BE95" s="218">
        <f>IF(N95="základní",J95,0)</f>
        <v>0</v>
      </c>
      <c r="BF95" s="218">
        <f>IF(N95="snížená",J95,0)</f>
        <v>0</v>
      </c>
      <c r="BG95" s="218">
        <f>IF(N95="zákl. přenesená",J95,0)</f>
        <v>0</v>
      </c>
      <c r="BH95" s="218">
        <f>IF(N95="sníž. přenesená",J95,0)</f>
        <v>0</v>
      </c>
      <c r="BI95" s="218">
        <f>IF(N95="nulová",J95,0)</f>
        <v>0</v>
      </c>
      <c r="BJ95" s="19" t="s">
        <v>84</v>
      </c>
      <c r="BK95" s="218">
        <f>ROUND(I95*H95,2)</f>
        <v>0</v>
      </c>
      <c r="BL95" s="19" t="s">
        <v>147</v>
      </c>
      <c r="BM95" s="217" t="s">
        <v>1609</v>
      </c>
    </row>
    <row r="96" s="2" customFormat="1" ht="16.5" customHeight="1">
      <c r="A96" s="40"/>
      <c r="B96" s="41"/>
      <c r="C96" s="263" t="s">
        <v>297</v>
      </c>
      <c r="D96" s="263" t="s">
        <v>331</v>
      </c>
      <c r="E96" s="264" t="s">
        <v>1542</v>
      </c>
      <c r="F96" s="265" t="s">
        <v>1610</v>
      </c>
      <c r="G96" s="266" t="s">
        <v>574</v>
      </c>
      <c r="H96" s="267">
        <v>7</v>
      </c>
      <c r="I96" s="268"/>
      <c r="J96" s="269">
        <f>ROUND(I96*H96,2)</f>
        <v>0</v>
      </c>
      <c r="K96" s="265" t="s">
        <v>1512</v>
      </c>
      <c r="L96" s="270"/>
      <c r="M96" s="271" t="s">
        <v>31</v>
      </c>
      <c r="N96" s="272" t="s">
        <v>47</v>
      </c>
      <c r="O96" s="86"/>
      <c r="P96" s="215">
        <f>O96*H96</f>
        <v>0</v>
      </c>
      <c r="Q96" s="215">
        <v>0.0050000000000000001</v>
      </c>
      <c r="R96" s="215">
        <f>Q96*H96</f>
        <v>0.035000000000000003</v>
      </c>
      <c r="S96" s="215">
        <v>0</v>
      </c>
      <c r="T96" s="216">
        <f>S96*H96</f>
        <v>0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R96" s="217" t="s">
        <v>297</v>
      </c>
      <c r="AT96" s="217" t="s">
        <v>331</v>
      </c>
      <c r="AU96" s="217" t="s">
        <v>86</v>
      </c>
      <c r="AY96" s="19" t="s">
        <v>140</v>
      </c>
      <c r="BE96" s="218">
        <f>IF(N96="základní",J96,0)</f>
        <v>0</v>
      </c>
      <c r="BF96" s="218">
        <f>IF(N96="snížená",J96,0)</f>
        <v>0</v>
      </c>
      <c r="BG96" s="218">
        <f>IF(N96="zákl. přenesená",J96,0)</f>
        <v>0</v>
      </c>
      <c r="BH96" s="218">
        <f>IF(N96="sníž. přenesená",J96,0)</f>
        <v>0</v>
      </c>
      <c r="BI96" s="218">
        <f>IF(N96="nulová",J96,0)</f>
        <v>0</v>
      </c>
      <c r="BJ96" s="19" t="s">
        <v>84</v>
      </c>
      <c r="BK96" s="218">
        <f>ROUND(I96*H96,2)</f>
        <v>0</v>
      </c>
      <c r="BL96" s="19" t="s">
        <v>147</v>
      </c>
      <c r="BM96" s="217" t="s">
        <v>1611</v>
      </c>
    </row>
    <row r="97" s="2" customFormat="1" ht="16.5" customHeight="1">
      <c r="A97" s="40"/>
      <c r="B97" s="41"/>
      <c r="C97" s="263" t="s">
        <v>302</v>
      </c>
      <c r="D97" s="263" t="s">
        <v>331</v>
      </c>
      <c r="E97" s="264" t="s">
        <v>1545</v>
      </c>
      <c r="F97" s="265" t="s">
        <v>1546</v>
      </c>
      <c r="G97" s="266" t="s">
        <v>574</v>
      </c>
      <c r="H97" s="267">
        <v>4</v>
      </c>
      <c r="I97" s="268"/>
      <c r="J97" s="269">
        <f>ROUND(I97*H97,2)</f>
        <v>0</v>
      </c>
      <c r="K97" s="265" t="s">
        <v>1512</v>
      </c>
      <c r="L97" s="270"/>
      <c r="M97" s="271" t="s">
        <v>31</v>
      </c>
      <c r="N97" s="272" t="s">
        <v>47</v>
      </c>
      <c r="O97" s="86"/>
      <c r="P97" s="215">
        <f>O97*H97</f>
        <v>0</v>
      </c>
      <c r="Q97" s="215">
        <v>0.0050000000000000001</v>
      </c>
      <c r="R97" s="215">
        <f>Q97*H97</f>
        <v>0.02</v>
      </c>
      <c r="S97" s="215">
        <v>0</v>
      </c>
      <c r="T97" s="216">
        <f>S97*H97</f>
        <v>0</v>
      </c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R97" s="217" t="s">
        <v>297</v>
      </c>
      <c r="AT97" s="217" t="s">
        <v>331</v>
      </c>
      <c r="AU97" s="217" t="s">
        <v>86</v>
      </c>
      <c r="AY97" s="19" t="s">
        <v>140</v>
      </c>
      <c r="BE97" s="218">
        <f>IF(N97="základní",J97,0)</f>
        <v>0</v>
      </c>
      <c r="BF97" s="218">
        <f>IF(N97="snížená",J97,0)</f>
        <v>0</v>
      </c>
      <c r="BG97" s="218">
        <f>IF(N97="zákl. přenesená",J97,0)</f>
        <v>0</v>
      </c>
      <c r="BH97" s="218">
        <f>IF(N97="sníž. přenesená",J97,0)</f>
        <v>0</v>
      </c>
      <c r="BI97" s="218">
        <f>IF(N97="nulová",J97,0)</f>
        <v>0</v>
      </c>
      <c r="BJ97" s="19" t="s">
        <v>84</v>
      </c>
      <c r="BK97" s="218">
        <f>ROUND(I97*H97,2)</f>
        <v>0</v>
      </c>
      <c r="BL97" s="19" t="s">
        <v>147</v>
      </c>
      <c r="BM97" s="217" t="s">
        <v>1612</v>
      </c>
    </row>
    <row r="98" s="2" customFormat="1" ht="16.5" customHeight="1">
      <c r="A98" s="40"/>
      <c r="B98" s="41"/>
      <c r="C98" s="206" t="s">
        <v>307</v>
      </c>
      <c r="D98" s="206" t="s">
        <v>142</v>
      </c>
      <c r="E98" s="207" t="s">
        <v>1548</v>
      </c>
      <c r="F98" s="208" t="s">
        <v>1549</v>
      </c>
      <c r="G98" s="209" t="s">
        <v>574</v>
      </c>
      <c r="H98" s="210">
        <v>11</v>
      </c>
      <c r="I98" s="211"/>
      <c r="J98" s="212">
        <f>ROUND(I98*H98,2)</f>
        <v>0</v>
      </c>
      <c r="K98" s="208" t="s">
        <v>146</v>
      </c>
      <c r="L98" s="46"/>
      <c r="M98" s="213" t="s">
        <v>31</v>
      </c>
      <c r="N98" s="214" t="s">
        <v>47</v>
      </c>
      <c r="O98" s="86"/>
      <c r="P98" s="215">
        <f>O98*H98</f>
        <v>0</v>
      </c>
      <c r="Q98" s="215">
        <v>5.0000000000000002E-05</v>
      </c>
      <c r="R98" s="215">
        <f>Q98*H98</f>
        <v>0.00055000000000000003</v>
      </c>
      <c r="S98" s="215">
        <v>0</v>
      </c>
      <c r="T98" s="216">
        <f>S98*H98</f>
        <v>0</v>
      </c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R98" s="217" t="s">
        <v>147</v>
      </c>
      <c r="AT98" s="217" t="s">
        <v>142</v>
      </c>
      <c r="AU98" s="217" t="s">
        <v>86</v>
      </c>
      <c r="AY98" s="19" t="s">
        <v>140</v>
      </c>
      <c r="BE98" s="218">
        <f>IF(N98="základní",J98,0)</f>
        <v>0</v>
      </c>
      <c r="BF98" s="218">
        <f>IF(N98="snížená",J98,0)</f>
        <v>0</v>
      </c>
      <c r="BG98" s="218">
        <f>IF(N98="zákl. přenesená",J98,0)</f>
        <v>0</v>
      </c>
      <c r="BH98" s="218">
        <f>IF(N98="sníž. přenesená",J98,0)</f>
        <v>0</v>
      </c>
      <c r="BI98" s="218">
        <f>IF(N98="nulová",J98,0)</f>
        <v>0</v>
      </c>
      <c r="BJ98" s="19" t="s">
        <v>84</v>
      </c>
      <c r="BK98" s="218">
        <f>ROUND(I98*H98,2)</f>
        <v>0</v>
      </c>
      <c r="BL98" s="19" t="s">
        <v>147</v>
      </c>
      <c r="BM98" s="217" t="s">
        <v>1613</v>
      </c>
    </row>
    <row r="99" s="2" customFormat="1" ht="16.5" customHeight="1">
      <c r="A99" s="40"/>
      <c r="B99" s="41"/>
      <c r="C99" s="263" t="s">
        <v>313</v>
      </c>
      <c r="D99" s="263" t="s">
        <v>331</v>
      </c>
      <c r="E99" s="264" t="s">
        <v>1551</v>
      </c>
      <c r="F99" s="265" t="s">
        <v>1552</v>
      </c>
      <c r="G99" s="266" t="s">
        <v>574</v>
      </c>
      <c r="H99" s="267">
        <v>11</v>
      </c>
      <c r="I99" s="268"/>
      <c r="J99" s="269">
        <f>ROUND(I99*H99,2)</f>
        <v>0</v>
      </c>
      <c r="K99" s="265" t="s">
        <v>146</v>
      </c>
      <c r="L99" s="270"/>
      <c r="M99" s="271" t="s">
        <v>31</v>
      </c>
      <c r="N99" s="272" t="s">
        <v>47</v>
      </c>
      <c r="O99" s="86"/>
      <c r="P99" s="215">
        <f>O99*H99</f>
        <v>0</v>
      </c>
      <c r="Q99" s="215">
        <v>0.0035400000000000002</v>
      </c>
      <c r="R99" s="215">
        <f>Q99*H99</f>
        <v>0.038940000000000002</v>
      </c>
      <c r="S99" s="215">
        <v>0</v>
      </c>
      <c r="T99" s="216">
        <f>S99*H99</f>
        <v>0</v>
      </c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R99" s="217" t="s">
        <v>297</v>
      </c>
      <c r="AT99" s="217" t="s">
        <v>331</v>
      </c>
      <c r="AU99" s="217" t="s">
        <v>86</v>
      </c>
      <c r="AY99" s="19" t="s">
        <v>140</v>
      </c>
      <c r="BE99" s="218">
        <f>IF(N99="základní",J99,0)</f>
        <v>0</v>
      </c>
      <c r="BF99" s="218">
        <f>IF(N99="snížená",J99,0)</f>
        <v>0</v>
      </c>
      <c r="BG99" s="218">
        <f>IF(N99="zákl. přenesená",J99,0)</f>
        <v>0</v>
      </c>
      <c r="BH99" s="218">
        <f>IF(N99="sníž. přenesená",J99,0)</f>
        <v>0</v>
      </c>
      <c r="BI99" s="218">
        <f>IF(N99="nulová",J99,0)</f>
        <v>0</v>
      </c>
      <c r="BJ99" s="19" t="s">
        <v>84</v>
      </c>
      <c r="BK99" s="218">
        <f>ROUND(I99*H99,2)</f>
        <v>0</v>
      </c>
      <c r="BL99" s="19" t="s">
        <v>147</v>
      </c>
      <c r="BM99" s="217" t="s">
        <v>1614</v>
      </c>
    </row>
    <row r="100" s="2" customFormat="1" ht="16.5" customHeight="1">
      <c r="A100" s="40"/>
      <c r="B100" s="41"/>
      <c r="C100" s="263" t="s">
        <v>318</v>
      </c>
      <c r="D100" s="263" t="s">
        <v>331</v>
      </c>
      <c r="E100" s="264" t="s">
        <v>1554</v>
      </c>
      <c r="F100" s="265" t="s">
        <v>1555</v>
      </c>
      <c r="G100" s="266" t="s">
        <v>564</v>
      </c>
      <c r="H100" s="267">
        <v>3.2999999999999998</v>
      </c>
      <c r="I100" s="268"/>
      <c r="J100" s="269">
        <f>ROUND(I100*H100,2)</f>
        <v>0</v>
      </c>
      <c r="K100" s="265" t="s">
        <v>146</v>
      </c>
      <c r="L100" s="270"/>
      <c r="M100" s="271" t="s">
        <v>31</v>
      </c>
      <c r="N100" s="272" t="s">
        <v>47</v>
      </c>
      <c r="O100" s="86"/>
      <c r="P100" s="215">
        <f>O100*H100</f>
        <v>0</v>
      </c>
      <c r="Q100" s="215">
        <v>0.0011999999999999999</v>
      </c>
      <c r="R100" s="215">
        <f>Q100*H100</f>
        <v>0.0039599999999999991</v>
      </c>
      <c r="S100" s="215">
        <v>0</v>
      </c>
      <c r="T100" s="216">
        <f>S100*H100</f>
        <v>0</v>
      </c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R100" s="217" t="s">
        <v>297</v>
      </c>
      <c r="AT100" s="217" t="s">
        <v>331</v>
      </c>
      <c r="AU100" s="217" t="s">
        <v>86</v>
      </c>
      <c r="AY100" s="19" t="s">
        <v>140</v>
      </c>
      <c r="BE100" s="218">
        <f>IF(N100="základní",J100,0)</f>
        <v>0</v>
      </c>
      <c r="BF100" s="218">
        <f>IF(N100="snížená",J100,0)</f>
        <v>0</v>
      </c>
      <c r="BG100" s="218">
        <f>IF(N100="zákl. přenesená",J100,0)</f>
        <v>0</v>
      </c>
      <c r="BH100" s="218">
        <f>IF(N100="sníž. přenesená",J100,0)</f>
        <v>0</v>
      </c>
      <c r="BI100" s="218">
        <f>IF(N100="nulová",J100,0)</f>
        <v>0</v>
      </c>
      <c r="BJ100" s="19" t="s">
        <v>84</v>
      </c>
      <c r="BK100" s="218">
        <f>ROUND(I100*H100,2)</f>
        <v>0</v>
      </c>
      <c r="BL100" s="19" t="s">
        <v>147</v>
      </c>
      <c r="BM100" s="217" t="s">
        <v>1615</v>
      </c>
    </row>
    <row r="101" s="14" customFormat="1">
      <c r="A101" s="14"/>
      <c r="B101" s="230"/>
      <c r="C101" s="231"/>
      <c r="D101" s="221" t="s">
        <v>149</v>
      </c>
      <c r="E101" s="232" t="s">
        <v>31</v>
      </c>
      <c r="F101" s="233" t="s">
        <v>1616</v>
      </c>
      <c r="G101" s="231"/>
      <c r="H101" s="234">
        <v>3.2999999999999998</v>
      </c>
      <c r="I101" s="235"/>
      <c r="J101" s="231"/>
      <c r="K101" s="231"/>
      <c r="L101" s="236"/>
      <c r="M101" s="237"/>
      <c r="N101" s="238"/>
      <c r="O101" s="238"/>
      <c r="P101" s="238"/>
      <c r="Q101" s="238"/>
      <c r="R101" s="238"/>
      <c r="S101" s="238"/>
      <c r="T101" s="239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T101" s="240" t="s">
        <v>149</v>
      </c>
      <c r="AU101" s="240" t="s">
        <v>86</v>
      </c>
      <c r="AV101" s="14" t="s">
        <v>86</v>
      </c>
      <c r="AW101" s="14" t="s">
        <v>37</v>
      </c>
      <c r="AX101" s="14" t="s">
        <v>84</v>
      </c>
      <c r="AY101" s="240" t="s">
        <v>140</v>
      </c>
    </row>
    <row r="102" s="2" customFormat="1">
      <c r="A102" s="40"/>
      <c r="B102" s="41"/>
      <c r="C102" s="206" t="s">
        <v>323</v>
      </c>
      <c r="D102" s="206" t="s">
        <v>142</v>
      </c>
      <c r="E102" s="207" t="s">
        <v>1558</v>
      </c>
      <c r="F102" s="208" t="s">
        <v>1559</v>
      </c>
      <c r="G102" s="209" t="s">
        <v>574</v>
      </c>
      <c r="H102" s="210">
        <v>29</v>
      </c>
      <c r="I102" s="211"/>
      <c r="J102" s="212">
        <f>ROUND(I102*H102,2)</f>
        <v>0</v>
      </c>
      <c r="K102" s="208" t="s">
        <v>146</v>
      </c>
      <c r="L102" s="46"/>
      <c r="M102" s="213" t="s">
        <v>31</v>
      </c>
      <c r="N102" s="214" t="s">
        <v>47</v>
      </c>
      <c r="O102" s="86"/>
      <c r="P102" s="215">
        <f>O102*H102</f>
        <v>0</v>
      </c>
      <c r="Q102" s="215">
        <v>0</v>
      </c>
      <c r="R102" s="215">
        <f>Q102*H102</f>
        <v>0</v>
      </c>
      <c r="S102" s="215">
        <v>0</v>
      </c>
      <c r="T102" s="216">
        <f>S102*H102</f>
        <v>0</v>
      </c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R102" s="217" t="s">
        <v>147</v>
      </c>
      <c r="AT102" s="217" t="s">
        <v>142</v>
      </c>
      <c r="AU102" s="217" t="s">
        <v>86</v>
      </c>
      <c r="AY102" s="19" t="s">
        <v>140</v>
      </c>
      <c r="BE102" s="218">
        <f>IF(N102="základní",J102,0)</f>
        <v>0</v>
      </c>
      <c r="BF102" s="218">
        <f>IF(N102="snížená",J102,0)</f>
        <v>0</v>
      </c>
      <c r="BG102" s="218">
        <f>IF(N102="zákl. přenesená",J102,0)</f>
        <v>0</v>
      </c>
      <c r="BH102" s="218">
        <f>IF(N102="sníž. přenesená",J102,0)</f>
        <v>0</v>
      </c>
      <c r="BI102" s="218">
        <f>IF(N102="nulová",J102,0)</f>
        <v>0</v>
      </c>
      <c r="BJ102" s="19" t="s">
        <v>84</v>
      </c>
      <c r="BK102" s="218">
        <f>ROUND(I102*H102,2)</f>
        <v>0</v>
      </c>
      <c r="BL102" s="19" t="s">
        <v>147</v>
      </c>
      <c r="BM102" s="217" t="s">
        <v>1617</v>
      </c>
    </row>
    <row r="103" s="2" customFormat="1" ht="16.5" customHeight="1">
      <c r="A103" s="40"/>
      <c r="B103" s="41"/>
      <c r="C103" s="263" t="s">
        <v>330</v>
      </c>
      <c r="D103" s="263" t="s">
        <v>331</v>
      </c>
      <c r="E103" s="264" t="s">
        <v>1561</v>
      </c>
      <c r="F103" s="265" t="s">
        <v>1562</v>
      </c>
      <c r="G103" s="266" t="s">
        <v>574</v>
      </c>
      <c r="H103" s="267">
        <v>6</v>
      </c>
      <c r="I103" s="268"/>
      <c r="J103" s="269">
        <f>ROUND(I103*H103,2)</f>
        <v>0</v>
      </c>
      <c r="K103" s="265" t="s">
        <v>1512</v>
      </c>
      <c r="L103" s="270"/>
      <c r="M103" s="271" t="s">
        <v>31</v>
      </c>
      <c r="N103" s="272" t="s">
        <v>47</v>
      </c>
      <c r="O103" s="86"/>
      <c r="P103" s="215">
        <f>O103*H103</f>
        <v>0</v>
      </c>
      <c r="Q103" s="215">
        <v>0.0050000000000000001</v>
      </c>
      <c r="R103" s="215">
        <f>Q103*H103</f>
        <v>0.029999999999999999</v>
      </c>
      <c r="S103" s="215">
        <v>0</v>
      </c>
      <c r="T103" s="216">
        <f>S103*H103</f>
        <v>0</v>
      </c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R103" s="217" t="s">
        <v>297</v>
      </c>
      <c r="AT103" s="217" t="s">
        <v>331</v>
      </c>
      <c r="AU103" s="217" t="s">
        <v>86</v>
      </c>
      <c r="AY103" s="19" t="s">
        <v>140</v>
      </c>
      <c r="BE103" s="218">
        <f>IF(N103="základní",J103,0)</f>
        <v>0</v>
      </c>
      <c r="BF103" s="218">
        <f>IF(N103="snížená",J103,0)</f>
        <v>0</v>
      </c>
      <c r="BG103" s="218">
        <f>IF(N103="zákl. přenesená",J103,0)</f>
        <v>0</v>
      </c>
      <c r="BH103" s="218">
        <f>IF(N103="sníž. přenesená",J103,0)</f>
        <v>0</v>
      </c>
      <c r="BI103" s="218">
        <f>IF(N103="nulová",J103,0)</f>
        <v>0</v>
      </c>
      <c r="BJ103" s="19" t="s">
        <v>84</v>
      </c>
      <c r="BK103" s="218">
        <f>ROUND(I103*H103,2)</f>
        <v>0</v>
      </c>
      <c r="BL103" s="19" t="s">
        <v>147</v>
      </c>
      <c r="BM103" s="217" t="s">
        <v>1618</v>
      </c>
    </row>
    <row r="104" s="2" customFormat="1" ht="16.5" customHeight="1">
      <c r="A104" s="40"/>
      <c r="B104" s="41"/>
      <c r="C104" s="263" t="s">
        <v>8</v>
      </c>
      <c r="D104" s="263" t="s">
        <v>331</v>
      </c>
      <c r="E104" s="264" t="s">
        <v>1564</v>
      </c>
      <c r="F104" s="265" t="s">
        <v>1565</v>
      </c>
      <c r="G104" s="266" t="s">
        <v>574</v>
      </c>
      <c r="H104" s="267">
        <v>5</v>
      </c>
      <c r="I104" s="268"/>
      <c r="J104" s="269">
        <f>ROUND(I104*H104,2)</f>
        <v>0</v>
      </c>
      <c r="K104" s="265" t="s">
        <v>770</v>
      </c>
      <c r="L104" s="270"/>
      <c r="M104" s="271" t="s">
        <v>31</v>
      </c>
      <c r="N104" s="272" t="s">
        <v>47</v>
      </c>
      <c r="O104" s="86"/>
      <c r="P104" s="215">
        <f>O104*H104</f>
        <v>0</v>
      </c>
      <c r="Q104" s="215">
        <v>0.0050000000000000001</v>
      </c>
      <c r="R104" s="215">
        <f>Q104*H104</f>
        <v>0.025000000000000001</v>
      </c>
      <c r="S104" s="215">
        <v>0</v>
      </c>
      <c r="T104" s="216">
        <f>S104*H104</f>
        <v>0</v>
      </c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R104" s="217" t="s">
        <v>297</v>
      </c>
      <c r="AT104" s="217" t="s">
        <v>331</v>
      </c>
      <c r="AU104" s="217" t="s">
        <v>86</v>
      </c>
      <c r="AY104" s="19" t="s">
        <v>140</v>
      </c>
      <c r="BE104" s="218">
        <f>IF(N104="základní",J104,0)</f>
        <v>0</v>
      </c>
      <c r="BF104" s="218">
        <f>IF(N104="snížená",J104,0)</f>
        <v>0</v>
      </c>
      <c r="BG104" s="218">
        <f>IF(N104="zákl. přenesená",J104,0)</f>
        <v>0</v>
      </c>
      <c r="BH104" s="218">
        <f>IF(N104="sníž. přenesená",J104,0)</f>
        <v>0</v>
      </c>
      <c r="BI104" s="218">
        <f>IF(N104="nulová",J104,0)</f>
        <v>0</v>
      </c>
      <c r="BJ104" s="19" t="s">
        <v>84</v>
      </c>
      <c r="BK104" s="218">
        <f>ROUND(I104*H104,2)</f>
        <v>0</v>
      </c>
      <c r="BL104" s="19" t="s">
        <v>147</v>
      </c>
      <c r="BM104" s="217" t="s">
        <v>1619</v>
      </c>
    </row>
    <row r="105" s="2" customFormat="1" ht="16.5" customHeight="1">
      <c r="A105" s="40"/>
      <c r="B105" s="41"/>
      <c r="C105" s="263" t="s">
        <v>341</v>
      </c>
      <c r="D105" s="263" t="s">
        <v>331</v>
      </c>
      <c r="E105" s="264" t="s">
        <v>1567</v>
      </c>
      <c r="F105" s="265" t="s">
        <v>1568</v>
      </c>
      <c r="G105" s="266" t="s">
        <v>574</v>
      </c>
      <c r="H105" s="267">
        <v>9</v>
      </c>
      <c r="I105" s="268"/>
      <c r="J105" s="269">
        <f>ROUND(I105*H105,2)</f>
        <v>0</v>
      </c>
      <c r="K105" s="265" t="s">
        <v>1620</v>
      </c>
      <c r="L105" s="270"/>
      <c r="M105" s="271" t="s">
        <v>31</v>
      </c>
      <c r="N105" s="272" t="s">
        <v>47</v>
      </c>
      <c r="O105" s="86"/>
      <c r="P105" s="215">
        <f>O105*H105</f>
        <v>0</v>
      </c>
      <c r="Q105" s="215">
        <v>0.0050000000000000001</v>
      </c>
      <c r="R105" s="215">
        <f>Q105*H105</f>
        <v>0.044999999999999998</v>
      </c>
      <c r="S105" s="215">
        <v>0</v>
      </c>
      <c r="T105" s="216">
        <f>S105*H105</f>
        <v>0</v>
      </c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R105" s="217" t="s">
        <v>297</v>
      </c>
      <c r="AT105" s="217" t="s">
        <v>331</v>
      </c>
      <c r="AU105" s="217" t="s">
        <v>86</v>
      </c>
      <c r="AY105" s="19" t="s">
        <v>140</v>
      </c>
      <c r="BE105" s="218">
        <f>IF(N105="základní",J105,0)</f>
        <v>0</v>
      </c>
      <c r="BF105" s="218">
        <f>IF(N105="snížená",J105,0)</f>
        <v>0</v>
      </c>
      <c r="BG105" s="218">
        <f>IF(N105="zákl. přenesená",J105,0)</f>
        <v>0</v>
      </c>
      <c r="BH105" s="218">
        <f>IF(N105="sníž. přenesená",J105,0)</f>
        <v>0</v>
      </c>
      <c r="BI105" s="218">
        <f>IF(N105="nulová",J105,0)</f>
        <v>0</v>
      </c>
      <c r="BJ105" s="19" t="s">
        <v>84</v>
      </c>
      <c r="BK105" s="218">
        <f>ROUND(I105*H105,2)</f>
        <v>0</v>
      </c>
      <c r="BL105" s="19" t="s">
        <v>147</v>
      </c>
      <c r="BM105" s="217" t="s">
        <v>1621</v>
      </c>
    </row>
    <row r="106" s="2" customFormat="1" ht="16.5" customHeight="1">
      <c r="A106" s="40"/>
      <c r="B106" s="41"/>
      <c r="C106" s="263" t="s">
        <v>400</v>
      </c>
      <c r="D106" s="263" t="s">
        <v>331</v>
      </c>
      <c r="E106" s="264" t="s">
        <v>1570</v>
      </c>
      <c r="F106" s="265" t="s">
        <v>1571</v>
      </c>
      <c r="G106" s="266" t="s">
        <v>574</v>
      </c>
      <c r="H106" s="267">
        <v>9</v>
      </c>
      <c r="I106" s="268"/>
      <c r="J106" s="269">
        <f>ROUND(I106*H106,2)</f>
        <v>0</v>
      </c>
      <c r="K106" s="265" t="s">
        <v>770</v>
      </c>
      <c r="L106" s="270"/>
      <c r="M106" s="271" t="s">
        <v>31</v>
      </c>
      <c r="N106" s="272" t="s">
        <v>47</v>
      </c>
      <c r="O106" s="86"/>
      <c r="P106" s="215">
        <f>O106*H106</f>
        <v>0</v>
      </c>
      <c r="Q106" s="215">
        <v>0.0050000000000000001</v>
      </c>
      <c r="R106" s="215">
        <f>Q106*H106</f>
        <v>0.044999999999999998</v>
      </c>
      <c r="S106" s="215">
        <v>0</v>
      </c>
      <c r="T106" s="216">
        <f>S106*H106</f>
        <v>0</v>
      </c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R106" s="217" t="s">
        <v>297</v>
      </c>
      <c r="AT106" s="217" t="s">
        <v>331</v>
      </c>
      <c r="AU106" s="217" t="s">
        <v>86</v>
      </c>
      <c r="AY106" s="19" t="s">
        <v>140</v>
      </c>
      <c r="BE106" s="218">
        <f>IF(N106="základní",J106,0)</f>
        <v>0</v>
      </c>
      <c r="BF106" s="218">
        <f>IF(N106="snížená",J106,0)</f>
        <v>0</v>
      </c>
      <c r="BG106" s="218">
        <f>IF(N106="zákl. přenesená",J106,0)</f>
        <v>0</v>
      </c>
      <c r="BH106" s="218">
        <f>IF(N106="sníž. přenesená",J106,0)</f>
        <v>0</v>
      </c>
      <c r="BI106" s="218">
        <f>IF(N106="nulová",J106,0)</f>
        <v>0</v>
      </c>
      <c r="BJ106" s="19" t="s">
        <v>84</v>
      </c>
      <c r="BK106" s="218">
        <f>ROUND(I106*H106,2)</f>
        <v>0</v>
      </c>
      <c r="BL106" s="19" t="s">
        <v>147</v>
      </c>
      <c r="BM106" s="217" t="s">
        <v>1622</v>
      </c>
    </row>
    <row r="107" s="2" customFormat="1" ht="16.5" customHeight="1">
      <c r="A107" s="40"/>
      <c r="B107" s="41"/>
      <c r="C107" s="206" t="s">
        <v>403</v>
      </c>
      <c r="D107" s="206" t="s">
        <v>142</v>
      </c>
      <c r="E107" s="207" t="s">
        <v>1573</v>
      </c>
      <c r="F107" s="208" t="s">
        <v>1574</v>
      </c>
      <c r="G107" s="209" t="s">
        <v>574</v>
      </c>
      <c r="H107" s="210">
        <v>29</v>
      </c>
      <c r="I107" s="211"/>
      <c r="J107" s="212">
        <f>ROUND(I107*H107,2)</f>
        <v>0</v>
      </c>
      <c r="K107" s="208" t="s">
        <v>146</v>
      </c>
      <c r="L107" s="46"/>
      <c r="M107" s="213" t="s">
        <v>31</v>
      </c>
      <c r="N107" s="214" t="s">
        <v>47</v>
      </c>
      <c r="O107" s="86"/>
      <c r="P107" s="215">
        <f>O107*H107</f>
        <v>0</v>
      </c>
      <c r="Q107" s="215">
        <v>5.0000000000000002E-05</v>
      </c>
      <c r="R107" s="215">
        <f>Q107*H107</f>
        <v>0.0014500000000000001</v>
      </c>
      <c r="S107" s="215">
        <v>0</v>
      </c>
      <c r="T107" s="216">
        <f>S107*H107</f>
        <v>0</v>
      </c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R107" s="217" t="s">
        <v>147</v>
      </c>
      <c r="AT107" s="217" t="s">
        <v>142</v>
      </c>
      <c r="AU107" s="217" t="s">
        <v>86</v>
      </c>
      <c r="AY107" s="19" t="s">
        <v>140</v>
      </c>
      <c r="BE107" s="218">
        <f>IF(N107="základní",J107,0)</f>
        <v>0</v>
      </c>
      <c r="BF107" s="218">
        <f>IF(N107="snížená",J107,0)</f>
        <v>0</v>
      </c>
      <c r="BG107" s="218">
        <f>IF(N107="zákl. přenesená",J107,0)</f>
        <v>0</v>
      </c>
      <c r="BH107" s="218">
        <f>IF(N107="sníž. přenesená",J107,0)</f>
        <v>0</v>
      </c>
      <c r="BI107" s="218">
        <f>IF(N107="nulová",J107,0)</f>
        <v>0</v>
      </c>
      <c r="BJ107" s="19" t="s">
        <v>84</v>
      </c>
      <c r="BK107" s="218">
        <f>ROUND(I107*H107,2)</f>
        <v>0</v>
      </c>
      <c r="BL107" s="19" t="s">
        <v>147</v>
      </c>
      <c r="BM107" s="217" t="s">
        <v>1623</v>
      </c>
    </row>
    <row r="108" s="2" customFormat="1" ht="16.5" customHeight="1">
      <c r="A108" s="40"/>
      <c r="B108" s="41"/>
      <c r="C108" s="263" t="s">
        <v>408</v>
      </c>
      <c r="D108" s="263" t="s">
        <v>331</v>
      </c>
      <c r="E108" s="264" t="s">
        <v>1576</v>
      </c>
      <c r="F108" s="265" t="s">
        <v>1577</v>
      </c>
      <c r="G108" s="266" t="s">
        <v>145</v>
      </c>
      <c r="H108" s="267">
        <v>1.3049999999999999</v>
      </c>
      <c r="I108" s="268"/>
      <c r="J108" s="269">
        <f>ROUND(I108*H108,2)</f>
        <v>0</v>
      </c>
      <c r="K108" s="265" t="s">
        <v>146</v>
      </c>
      <c r="L108" s="270"/>
      <c r="M108" s="271" t="s">
        <v>31</v>
      </c>
      <c r="N108" s="272" t="s">
        <v>47</v>
      </c>
      <c r="O108" s="86"/>
      <c r="P108" s="215">
        <f>O108*H108</f>
        <v>0</v>
      </c>
      <c r="Q108" s="215">
        <v>0.65000000000000002</v>
      </c>
      <c r="R108" s="215">
        <f>Q108*H108</f>
        <v>0.84824999999999995</v>
      </c>
      <c r="S108" s="215">
        <v>0</v>
      </c>
      <c r="T108" s="216">
        <f>S108*H108</f>
        <v>0</v>
      </c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R108" s="217" t="s">
        <v>297</v>
      </c>
      <c r="AT108" s="217" t="s">
        <v>331</v>
      </c>
      <c r="AU108" s="217" t="s">
        <v>86</v>
      </c>
      <c r="AY108" s="19" t="s">
        <v>140</v>
      </c>
      <c r="BE108" s="218">
        <f>IF(N108="základní",J108,0)</f>
        <v>0</v>
      </c>
      <c r="BF108" s="218">
        <f>IF(N108="snížená",J108,0)</f>
        <v>0</v>
      </c>
      <c r="BG108" s="218">
        <f>IF(N108="zákl. přenesená",J108,0)</f>
        <v>0</v>
      </c>
      <c r="BH108" s="218">
        <f>IF(N108="sníž. přenesená",J108,0)</f>
        <v>0</v>
      </c>
      <c r="BI108" s="218">
        <f>IF(N108="nulová",J108,0)</f>
        <v>0</v>
      </c>
      <c r="BJ108" s="19" t="s">
        <v>84</v>
      </c>
      <c r="BK108" s="218">
        <f>ROUND(I108*H108,2)</f>
        <v>0</v>
      </c>
      <c r="BL108" s="19" t="s">
        <v>147</v>
      </c>
      <c r="BM108" s="217" t="s">
        <v>1624</v>
      </c>
    </row>
    <row r="109" s="14" customFormat="1">
      <c r="A109" s="14"/>
      <c r="B109" s="230"/>
      <c r="C109" s="231"/>
      <c r="D109" s="221" t="s">
        <v>149</v>
      </c>
      <c r="E109" s="232" t="s">
        <v>31</v>
      </c>
      <c r="F109" s="233" t="s">
        <v>1625</v>
      </c>
      <c r="G109" s="231"/>
      <c r="H109" s="234">
        <v>2.6099999999999999</v>
      </c>
      <c r="I109" s="235"/>
      <c r="J109" s="231"/>
      <c r="K109" s="231"/>
      <c r="L109" s="236"/>
      <c r="M109" s="237"/>
      <c r="N109" s="238"/>
      <c r="O109" s="238"/>
      <c r="P109" s="238"/>
      <c r="Q109" s="238"/>
      <c r="R109" s="238"/>
      <c r="S109" s="238"/>
      <c r="T109" s="239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240" t="s">
        <v>149</v>
      </c>
      <c r="AU109" s="240" t="s">
        <v>86</v>
      </c>
      <c r="AV109" s="14" t="s">
        <v>86</v>
      </c>
      <c r="AW109" s="14" t="s">
        <v>37</v>
      </c>
      <c r="AX109" s="14" t="s">
        <v>84</v>
      </c>
      <c r="AY109" s="240" t="s">
        <v>140</v>
      </c>
    </row>
    <row r="110" s="14" customFormat="1">
      <c r="A110" s="14"/>
      <c r="B110" s="230"/>
      <c r="C110" s="231"/>
      <c r="D110" s="221" t="s">
        <v>149</v>
      </c>
      <c r="E110" s="231"/>
      <c r="F110" s="233" t="s">
        <v>1626</v>
      </c>
      <c r="G110" s="231"/>
      <c r="H110" s="234">
        <v>1.3049999999999999</v>
      </c>
      <c r="I110" s="235"/>
      <c r="J110" s="231"/>
      <c r="K110" s="231"/>
      <c r="L110" s="236"/>
      <c r="M110" s="237"/>
      <c r="N110" s="238"/>
      <c r="O110" s="238"/>
      <c r="P110" s="238"/>
      <c r="Q110" s="238"/>
      <c r="R110" s="238"/>
      <c r="S110" s="238"/>
      <c r="T110" s="239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T110" s="240" t="s">
        <v>149</v>
      </c>
      <c r="AU110" s="240" t="s">
        <v>86</v>
      </c>
      <c r="AV110" s="14" t="s">
        <v>86</v>
      </c>
      <c r="AW110" s="14" t="s">
        <v>4</v>
      </c>
      <c r="AX110" s="14" t="s">
        <v>84</v>
      </c>
      <c r="AY110" s="240" t="s">
        <v>140</v>
      </c>
    </row>
    <row r="111" s="2" customFormat="1">
      <c r="A111" s="40"/>
      <c r="B111" s="41"/>
      <c r="C111" s="206" t="s">
        <v>414</v>
      </c>
      <c r="D111" s="206" t="s">
        <v>142</v>
      </c>
      <c r="E111" s="207" t="s">
        <v>1581</v>
      </c>
      <c r="F111" s="208" t="s">
        <v>1582</v>
      </c>
      <c r="G111" s="209" t="s">
        <v>574</v>
      </c>
      <c r="H111" s="210">
        <v>29</v>
      </c>
      <c r="I111" s="211"/>
      <c r="J111" s="212">
        <f>ROUND(I111*H111,2)</f>
        <v>0</v>
      </c>
      <c r="K111" s="208" t="s">
        <v>146</v>
      </c>
      <c r="L111" s="46"/>
      <c r="M111" s="213" t="s">
        <v>31</v>
      </c>
      <c r="N111" s="214" t="s">
        <v>47</v>
      </c>
      <c r="O111" s="86"/>
      <c r="P111" s="215">
        <f>O111*H111</f>
        <v>0</v>
      </c>
      <c r="Q111" s="215">
        <v>0</v>
      </c>
      <c r="R111" s="215">
        <f>Q111*H111</f>
        <v>0</v>
      </c>
      <c r="S111" s="215">
        <v>0</v>
      </c>
      <c r="T111" s="216">
        <f>S111*H111</f>
        <v>0</v>
      </c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R111" s="217" t="s">
        <v>147</v>
      </c>
      <c r="AT111" s="217" t="s">
        <v>142</v>
      </c>
      <c r="AU111" s="217" t="s">
        <v>86</v>
      </c>
      <c r="AY111" s="19" t="s">
        <v>140</v>
      </c>
      <c r="BE111" s="218">
        <f>IF(N111="základní",J111,0)</f>
        <v>0</v>
      </c>
      <c r="BF111" s="218">
        <f>IF(N111="snížená",J111,0)</f>
        <v>0</v>
      </c>
      <c r="BG111" s="218">
        <f>IF(N111="zákl. přenesená",J111,0)</f>
        <v>0</v>
      </c>
      <c r="BH111" s="218">
        <f>IF(N111="sníž. přenesená",J111,0)</f>
        <v>0</v>
      </c>
      <c r="BI111" s="218">
        <f>IF(N111="nulová",J111,0)</f>
        <v>0</v>
      </c>
      <c r="BJ111" s="19" t="s">
        <v>84</v>
      </c>
      <c r="BK111" s="218">
        <f>ROUND(I111*H111,2)</f>
        <v>0</v>
      </c>
      <c r="BL111" s="19" t="s">
        <v>147</v>
      </c>
      <c r="BM111" s="217" t="s">
        <v>1627</v>
      </c>
    </row>
    <row r="112" s="2" customFormat="1" ht="16.5" customHeight="1">
      <c r="A112" s="40"/>
      <c r="B112" s="41"/>
      <c r="C112" s="263" t="s">
        <v>7</v>
      </c>
      <c r="D112" s="263" t="s">
        <v>331</v>
      </c>
      <c r="E112" s="264" t="s">
        <v>1584</v>
      </c>
      <c r="F112" s="265" t="s">
        <v>1585</v>
      </c>
      <c r="G112" s="266" t="s">
        <v>145</v>
      </c>
      <c r="H112" s="267">
        <v>1.7410000000000001</v>
      </c>
      <c r="I112" s="268"/>
      <c r="J112" s="269">
        <f>ROUND(I112*H112,2)</f>
        <v>0</v>
      </c>
      <c r="K112" s="265" t="s">
        <v>146</v>
      </c>
      <c r="L112" s="270"/>
      <c r="M112" s="271" t="s">
        <v>31</v>
      </c>
      <c r="N112" s="272" t="s">
        <v>47</v>
      </c>
      <c r="O112" s="86"/>
      <c r="P112" s="215">
        <f>O112*H112</f>
        <v>0</v>
      </c>
      <c r="Q112" s="215">
        <v>0.22</v>
      </c>
      <c r="R112" s="215">
        <f>Q112*H112</f>
        <v>0.38302000000000003</v>
      </c>
      <c r="S112" s="215">
        <v>0</v>
      </c>
      <c r="T112" s="216">
        <f>S112*H112</f>
        <v>0</v>
      </c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R112" s="217" t="s">
        <v>297</v>
      </c>
      <c r="AT112" s="217" t="s">
        <v>331</v>
      </c>
      <c r="AU112" s="217" t="s">
        <v>86</v>
      </c>
      <c r="AY112" s="19" t="s">
        <v>140</v>
      </c>
      <c r="BE112" s="218">
        <f>IF(N112="základní",J112,0)</f>
        <v>0</v>
      </c>
      <c r="BF112" s="218">
        <f>IF(N112="snížená",J112,0)</f>
        <v>0</v>
      </c>
      <c r="BG112" s="218">
        <f>IF(N112="zákl. přenesená",J112,0)</f>
        <v>0</v>
      </c>
      <c r="BH112" s="218">
        <f>IF(N112="sníž. přenesená",J112,0)</f>
        <v>0</v>
      </c>
      <c r="BI112" s="218">
        <f>IF(N112="nulová",J112,0)</f>
        <v>0</v>
      </c>
      <c r="BJ112" s="19" t="s">
        <v>84</v>
      </c>
      <c r="BK112" s="218">
        <f>ROUND(I112*H112,2)</f>
        <v>0</v>
      </c>
      <c r="BL112" s="19" t="s">
        <v>147</v>
      </c>
      <c r="BM112" s="217" t="s">
        <v>1628</v>
      </c>
    </row>
    <row r="113" s="14" customFormat="1">
      <c r="A113" s="14"/>
      <c r="B113" s="230"/>
      <c r="C113" s="231"/>
      <c r="D113" s="221" t="s">
        <v>149</v>
      </c>
      <c r="E113" s="232" t="s">
        <v>31</v>
      </c>
      <c r="F113" s="233" t="s">
        <v>1629</v>
      </c>
      <c r="G113" s="231"/>
      <c r="H113" s="234">
        <v>1.7410000000000001</v>
      </c>
      <c r="I113" s="235"/>
      <c r="J113" s="231"/>
      <c r="K113" s="231"/>
      <c r="L113" s="236"/>
      <c r="M113" s="237"/>
      <c r="N113" s="238"/>
      <c r="O113" s="238"/>
      <c r="P113" s="238"/>
      <c r="Q113" s="238"/>
      <c r="R113" s="238"/>
      <c r="S113" s="238"/>
      <c r="T113" s="239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240" t="s">
        <v>149</v>
      </c>
      <c r="AU113" s="240" t="s">
        <v>86</v>
      </c>
      <c r="AV113" s="14" t="s">
        <v>86</v>
      </c>
      <c r="AW113" s="14" t="s">
        <v>37</v>
      </c>
      <c r="AX113" s="14" t="s">
        <v>84</v>
      </c>
      <c r="AY113" s="240" t="s">
        <v>140</v>
      </c>
    </row>
    <row r="114" s="2" customFormat="1" ht="21.75" customHeight="1">
      <c r="A114" s="40"/>
      <c r="B114" s="41"/>
      <c r="C114" s="206" t="s">
        <v>430</v>
      </c>
      <c r="D114" s="206" t="s">
        <v>142</v>
      </c>
      <c r="E114" s="207" t="s">
        <v>1588</v>
      </c>
      <c r="F114" s="208" t="s">
        <v>1589</v>
      </c>
      <c r="G114" s="209" t="s">
        <v>411</v>
      </c>
      <c r="H114" s="210">
        <v>26.100000000000001</v>
      </c>
      <c r="I114" s="211"/>
      <c r="J114" s="212">
        <f>ROUND(I114*H114,2)</f>
        <v>0</v>
      </c>
      <c r="K114" s="208" t="s">
        <v>146</v>
      </c>
      <c r="L114" s="46"/>
      <c r="M114" s="213" t="s">
        <v>31</v>
      </c>
      <c r="N114" s="214" t="s">
        <v>47</v>
      </c>
      <c r="O114" s="86"/>
      <c r="P114" s="215">
        <f>O114*H114</f>
        <v>0</v>
      </c>
      <c r="Q114" s="215">
        <v>0.00036000000000000002</v>
      </c>
      <c r="R114" s="215">
        <f>Q114*H114</f>
        <v>0.0093960000000000016</v>
      </c>
      <c r="S114" s="215">
        <v>0</v>
      </c>
      <c r="T114" s="216">
        <f>S114*H114</f>
        <v>0</v>
      </c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R114" s="217" t="s">
        <v>147</v>
      </c>
      <c r="AT114" s="217" t="s">
        <v>142</v>
      </c>
      <c r="AU114" s="217" t="s">
        <v>86</v>
      </c>
      <c r="AY114" s="19" t="s">
        <v>140</v>
      </c>
      <c r="BE114" s="218">
        <f>IF(N114="základní",J114,0)</f>
        <v>0</v>
      </c>
      <c r="BF114" s="218">
        <f>IF(N114="snížená",J114,0)</f>
        <v>0</v>
      </c>
      <c r="BG114" s="218">
        <f>IF(N114="zákl. přenesená",J114,0)</f>
        <v>0</v>
      </c>
      <c r="BH114" s="218">
        <f>IF(N114="sníž. přenesená",J114,0)</f>
        <v>0</v>
      </c>
      <c r="BI114" s="218">
        <f>IF(N114="nulová",J114,0)</f>
        <v>0</v>
      </c>
      <c r="BJ114" s="19" t="s">
        <v>84</v>
      </c>
      <c r="BK114" s="218">
        <f>ROUND(I114*H114,2)</f>
        <v>0</v>
      </c>
      <c r="BL114" s="19" t="s">
        <v>147</v>
      </c>
      <c r="BM114" s="217" t="s">
        <v>1630</v>
      </c>
    </row>
    <row r="115" s="14" customFormat="1">
      <c r="A115" s="14"/>
      <c r="B115" s="230"/>
      <c r="C115" s="231"/>
      <c r="D115" s="221" t="s">
        <v>149</v>
      </c>
      <c r="E115" s="232" t="s">
        <v>31</v>
      </c>
      <c r="F115" s="233" t="s">
        <v>1631</v>
      </c>
      <c r="G115" s="231"/>
      <c r="H115" s="234">
        <v>26.100000000000001</v>
      </c>
      <c r="I115" s="235"/>
      <c r="J115" s="231"/>
      <c r="K115" s="231"/>
      <c r="L115" s="236"/>
      <c r="M115" s="237"/>
      <c r="N115" s="238"/>
      <c r="O115" s="238"/>
      <c r="P115" s="238"/>
      <c r="Q115" s="238"/>
      <c r="R115" s="238"/>
      <c r="S115" s="238"/>
      <c r="T115" s="239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240" t="s">
        <v>149</v>
      </c>
      <c r="AU115" s="240" t="s">
        <v>86</v>
      </c>
      <c r="AV115" s="14" t="s">
        <v>86</v>
      </c>
      <c r="AW115" s="14" t="s">
        <v>37</v>
      </c>
      <c r="AX115" s="14" t="s">
        <v>84</v>
      </c>
      <c r="AY115" s="240" t="s">
        <v>140</v>
      </c>
    </row>
    <row r="116" s="12" customFormat="1" ht="20.88" customHeight="1">
      <c r="A116" s="12"/>
      <c r="B116" s="190"/>
      <c r="C116" s="191"/>
      <c r="D116" s="192" t="s">
        <v>75</v>
      </c>
      <c r="E116" s="204" t="s">
        <v>403</v>
      </c>
      <c r="F116" s="204" t="s">
        <v>429</v>
      </c>
      <c r="G116" s="191"/>
      <c r="H116" s="191"/>
      <c r="I116" s="194"/>
      <c r="J116" s="205">
        <f>BK116</f>
        <v>0</v>
      </c>
      <c r="K116" s="191"/>
      <c r="L116" s="196"/>
      <c r="M116" s="197"/>
      <c r="N116" s="198"/>
      <c r="O116" s="198"/>
      <c r="P116" s="199">
        <f>SUM(P117:P122)</f>
        <v>0</v>
      </c>
      <c r="Q116" s="198"/>
      <c r="R116" s="199">
        <f>SUM(R117:R122)</f>
        <v>0</v>
      </c>
      <c r="S116" s="198"/>
      <c r="T116" s="200">
        <f>SUM(T117:T122)</f>
        <v>0</v>
      </c>
      <c r="U116" s="12"/>
      <c r="V116" s="12"/>
      <c r="W116" s="12"/>
      <c r="X116" s="12"/>
      <c r="Y116" s="12"/>
      <c r="Z116" s="12"/>
      <c r="AA116" s="12"/>
      <c r="AB116" s="12"/>
      <c r="AC116" s="12"/>
      <c r="AD116" s="12"/>
      <c r="AE116" s="12"/>
      <c r="AR116" s="201" t="s">
        <v>84</v>
      </c>
      <c r="AT116" s="202" t="s">
        <v>75</v>
      </c>
      <c r="AU116" s="202" t="s">
        <v>86</v>
      </c>
      <c r="AY116" s="201" t="s">
        <v>140</v>
      </c>
      <c r="BK116" s="203">
        <f>SUM(BK117:BK122)</f>
        <v>0</v>
      </c>
    </row>
    <row r="117" s="2" customFormat="1" ht="16.5" customHeight="1">
      <c r="A117" s="40"/>
      <c r="B117" s="41"/>
      <c r="C117" s="206" t="s">
        <v>434</v>
      </c>
      <c r="D117" s="206" t="s">
        <v>142</v>
      </c>
      <c r="E117" s="207" t="s">
        <v>518</v>
      </c>
      <c r="F117" s="208" t="s">
        <v>519</v>
      </c>
      <c r="G117" s="209" t="s">
        <v>145</v>
      </c>
      <c r="H117" s="210">
        <v>0.28799999999999998</v>
      </c>
      <c r="I117" s="211"/>
      <c r="J117" s="212">
        <f>ROUND(I117*H117,2)</f>
        <v>0</v>
      </c>
      <c r="K117" s="208" t="s">
        <v>146</v>
      </c>
      <c r="L117" s="46"/>
      <c r="M117" s="213" t="s">
        <v>31</v>
      </c>
      <c r="N117" s="214" t="s">
        <v>47</v>
      </c>
      <c r="O117" s="86"/>
      <c r="P117" s="215">
        <f>O117*H117</f>
        <v>0</v>
      </c>
      <c r="Q117" s="215">
        <v>0</v>
      </c>
      <c r="R117" s="215">
        <f>Q117*H117</f>
        <v>0</v>
      </c>
      <c r="S117" s="215">
        <v>0</v>
      </c>
      <c r="T117" s="216">
        <f>S117*H117</f>
        <v>0</v>
      </c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R117" s="217" t="s">
        <v>147</v>
      </c>
      <c r="AT117" s="217" t="s">
        <v>142</v>
      </c>
      <c r="AU117" s="217" t="s">
        <v>263</v>
      </c>
      <c r="AY117" s="19" t="s">
        <v>140</v>
      </c>
      <c r="BE117" s="218">
        <f>IF(N117="základní",J117,0)</f>
        <v>0</v>
      </c>
      <c r="BF117" s="218">
        <f>IF(N117="snížená",J117,0)</f>
        <v>0</v>
      </c>
      <c r="BG117" s="218">
        <f>IF(N117="zákl. přenesená",J117,0)</f>
        <v>0</v>
      </c>
      <c r="BH117" s="218">
        <f>IF(N117="sníž. přenesená",J117,0)</f>
        <v>0</v>
      </c>
      <c r="BI117" s="218">
        <f>IF(N117="nulová",J117,0)</f>
        <v>0</v>
      </c>
      <c r="BJ117" s="19" t="s">
        <v>84</v>
      </c>
      <c r="BK117" s="218">
        <f>ROUND(I117*H117,2)</f>
        <v>0</v>
      </c>
      <c r="BL117" s="19" t="s">
        <v>147</v>
      </c>
      <c r="BM117" s="217" t="s">
        <v>1632</v>
      </c>
    </row>
    <row r="118" s="13" customFormat="1">
      <c r="A118" s="13"/>
      <c r="B118" s="219"/>
      <c r="C118" s="220"/>
      <c r="D118" s="221" t="s">
        <v>149</v>
      </c>
      <c r="E118" s="222" t="s">
        <v>31</v>
      </c>
      <c r="F118" s="223" t="s">
        <v>1596</v>
      </c>
      <c r="G118" s="220"/>
      <c r="H118" s="222" t="s">
        <v>31</v>
      </c>
      <c r="I118" s="224"/>
      <c r="J118" s="220"/>
      <c r="K118" s="220"/>
      <c r="L118" s="225"/>
      <c r="M118" s="226"/>
      <c r="N118" s="227"/>
      <c r="O118" s="227"/>
      <c r="P118" s="227"/>
      <c r="Q118" s="227"/>
      <c r="R118" s="227"/>
      <c r="S118" s="227"/>
      <c r="T118" s="228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29" t="s">
        <v>149</v>
      </c>
      <c r="AU118" s="229" t="s">
        <v>263</v>
      </c>
      <c r="AV118" s="13" t="s">
        <v>84</v>
      </c>
      <c r="AW118" s="13" t="s">
        <v>37</v>
      </c>
      <c r="AX118" s="13" t="s">
        <v>76</v>
      </c>
      <c r="AY118" s="229" t="s">
        <v>140</v>
      </c>
    </row>
    <row r="119" s="14" customFormat="1">
      <c r="A119" s="14"/>
      <c r="B119" s="230"/>
      <c r="C119" s="231"/>
      <c r="D119" s="221" t="s">
        <v>149</v>
      </c>
      <c r="E119" s="232" t="s">
        <v>31</v>
      </c>
      <c r="F119" s="233" t="s">
        <v>1633</v>
      </c>
      <c r="G119" s="231"/>
      <c r="H119" s="234">
        <v>0.28799999999999998</v>
      </c>
      <c r="I119" s="235"/>
      <c r="J119" s="231"/>
      <c r="K119" s="231"/>
      <c r="L119" s="236"/>
      <c r="M119" s="237"/>
      <c r="N119" s="238"/>
      <c r="O119" s="238"/>
      <c r="P119" s="238"/>
      <c r="Q119" s="238"/>
      <c r="R119" s="238"/>
      <c r="S119" s="238"/>
      <c r="T119" s="239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T119" s="240" t="s">
        <v>149</v>
      </c>
      <c r="AU119" s="240" t="s">
        <v>263</v>
      </c>
      <c r="AV119" s="14" t="s">
        <v>86</v>
      </c>
      <c r="AW119" s="14" t="s">
        <v>37</v>
      </c>
      <c r="AX119" s="14" t="s">
        <v>84</v>
      </c>
      <c r="AY119" s="240" t="s">
        <v>140</v>
      </c>
    </row>
    <row r="120" s="2" customFormat="1" ht="16.5" customHeight="1">
      <c r="A120" s="40"/>
      <c r="B120" s="41"/>
      <c r="C120" s="206" t="s">
        <v>491</v>
      </c>
      <c r="D120" s="206" t="s">
        <v>142</v>
      </c>
      <c r="E120" s="207" t="s">
        <v>523</v>
      </c>
      <c r="F120" s="208" t="s">
        <v>524</v>
      </c>
      <c r="G120" s="209" t="s">
        <v>145</v>
      </c>
      <c r="H120" s="210">
        <v>0.28799999999999998</v>
      </c>
      <c r="I120" s="211"/>
      <c r="J120" s="212">
        <f>ROUND(I120*H120,2)</f>
        <v>0</v>
      </c>
      <c r="K120" s="208" t="s">
        <v>525</v>
      </c>
      <c r="L120" s="46"/>
      <c r="M120" s="213" t="s">
        <v>31</v>
      </c>
      <c r="N120" s="214" t="s">
        <v>47</v>
      </c>
      <c r="O120" s="86"/>
      <c r="P120" s="215">
        <f>O120*H120</f>
        <v>0</v>
      </c>
      <c r="Q120" s="215">
        <v>0</v>
      </c>
      <c r="R120" s="215">
        <f>Q120*H120</f>
        <v>0</v>
      </c>
      <c r="S120" s="215">
        <v>0</v>
      </c>
      <c r="T120" s="216">
        <f>S120*H120</f>
        <v>0</v>
      </c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R120" s="217" t="s">
        <v>147</v>
      </c>
      <c r="AT120" s="217" t="s">
        <v>142</v>
      </c>
      <c r="AU120" s="217" t="s">
        <v>263</v>
      </c>
      <c r="AY120" s="19" t="s">
        <v>140</v>
      </c>
      <c r="BE120" s="218">
        <f>IF(N120="základní",J120,0)</f>
        <v>0</v>
      </c>
      <c r="BF120" s="218">
        <f>IF(N120="snížená",J120,0)</f>
        <v>0</v>
      </c>
      <c r="BG120" s="218">
        <f>IF(N120="zákl. přenesená",J120,0)</f>
        <v>0</v>
      </c>
      <c r="BH120" s="218">
        <f>IF(N120="sníž. přenesená",J120,0)</f>
        <v>0</v>
      </c>
      <c r="BI120" s="218">
        <f>IF(N120="nulová",J120,0)</f>
        <v>0</v>
      </c>
      <c r="BJ120" s="19" t="s">
        <v>84</v>
      </c>
      <c r="BK120" s="218">
        <f>ROUND(I120*H120,2)</f>
        <v>0</v>
      </c>
      <c r="BL120" s="19" t="s">
        <v>147</v>
      </c>
      <c r="BM120" s="217" t="s">
        <v>1634</v>
      </c>
    </row>
    <row r="121" s="13" customFormat="1">
      <c r="A121" s="13"/>
      <c r="B121" s="219"/>
      <c r="C121" s="220"/>
      <c r="D121" s="221" t="s">
        <v>149</v>
      </c>
      <c r="E121" s="222" t="s">
        <v>31</v>
      </c>
      <c r="F121" s="223" t="s">
        <v>1596</v>
      </c>
      <c r="G121" s="220"/>
      <c r="H121" s="222" t="s">
        <v>31</v>
      </c>
      <c r="I121" s="224"/>
      <c r="J121" s="220"/>
      <c r="K121" s="220"/>
      <c r="L121" s="225"/>
      <c r="M121" s="226"/>
      <c r="N121" s="227"/>
      <c r="O121" s="227"/>
      <c r="P121" s="227"/>
      <c r="Q121" s="227"/>
      <c r="R121" s="227"/>
      <c r="S121" s="227"/>
      <c r="T121" s="228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29" t="s">
        <v>149</v>
      </c>
      <c r="AU121" s="229" t="s">
        <v>263</v>
      </c>
      <c r="AV121" s="13" t="s">
        <v>84</v>
      </c>
      <c r="AW121" s="13" t="s">
        <v>37</v>
      </c>
      <c r="AX121" s="13" t="s">
        <v>76</v>
      </c>
      <c r="AY121" s="229" t="s">
        <v>140</v>
      </c>
    </row>
    <row r="122" s="14" customFormat="1">
      <c r="A122" s="14"/>
      <c r="B122" s="230"/>
      <c r="C122" s="231"/>
      <c r="D122" s="221" t="s">
        <v>149</v>
      </c>
      <c r="E122" s="232" t="s">
        <v>31</v>
      </c>
      <c r="F122" s="233" t="s">
        <v>1635</v>
      </c>
      <c r="G122" s="231"/>
      <c r="H122" s="234">
        <v>0.28799999999999998</v>
      </c>
      <c r="I122" s="235"/>
      <c r="J122" s="231"/>
      <c r="K122" s="231"/>
      <c r="L122" s="236"/>
      <c r="M122" s="281"/>
      <c r="N122" s="282"/>
      <c r="O122" s="282"/>
      <c r="P122" s="282"/>
      <c r="Q122" s="282"/>
      <c r="R122" s="282"/>
      <c r="S122" s="282"/>
      <c r="T122" s="283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40" t="s">
        <v>149</v>
      </c>
      <c r="AU122" s="240" t="s">
        <v>263</v>
      </c>
      <c r="AV122" s="14" t="s">
        <v>86</v>
      </c>
      <c r="AW122" s="14" t="s">
        <v>37</v>
      </c>
      <c r="AX122" s="14" t="s">
        <v>84</v>
      </c>
      <c r="AY122" s="240" t="s">
        <v>140</v>
      </c>
    </row>
    <row r="123" s="2" customFormat="1" ht="6.96" customHeight="1">
      <c r="A123" s="40"/>
      <c r="B123" s="61"/>
      <c r="C123" s="62"/>
      <c r="D123" s="62"/>
      <c r="E123" s="62"/>
      <c r="F123" s="62"/>
      <c r="G123" s="62"/>
      <c r="H123" s="62"/>
      <c r="I123" s="62"/>
      <c r="J123" s="62"/>
      <c r="K123" s="62"/>
      <c r="L123" s="46"/>
      <c r="M123" s="40"/>
      <c r="O123" s="40"/>
      <c r="P123" s="40"/>
      <c r="Q123" s="40"/>
      <c r="R123" s="40"/>
      <c r="S123" s="40"/>
      <c r="T123" s="40"/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</row>
  </sheetData>
  <sheetProtection sheet="1" autoFilter="0" formatColumns="0" formatRows="0" objects="1" scenarios="1" spinCount="100000" saltValue="uku0XYM0e5vHcokFRHSWl4WFkqzzFrEWFog9msuY3LeB6dAP9SmwKVHgXU0tSizXDs4FNCrSi7RkGjgsGN2nRQ==" hashValue="yc8Tcunjt62koWg0LbssNMNNeTylKN3rtIiFzVPjKnLF4MK3pB99QGbIleopTXMKP3Q5Zx/IX9gnC/5QHYVphg==" algorithmName="SHA-512" password="CC35"/>
  <autoFilter ref="C81:K122"/>
  <mergeCells count="9">
    <mergeCell ref="E7:H7"/>
    <mergeCell ref="E9:H9"/>
    <mergeCell ref="E18:H18"/>
    <mergeCell ref="E27:H27"/>
    <mergeCell ref="E48:H48"/>
    <mergeCell ref="E50:H50"/>
    <mergeCell ref="E72:H72"/>
    <mergeCell ref="E74:H74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104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86</v>
      </c>
    </row>
    <row r="4" s="1" customFormat="1" ht="24.96" customHeight="1">
      <c r="B4" s="22"/>
      <c r="D4" s="132" t="s">
        <v>111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>Realizace společných zařízení, k.ú. Klášterec nad Orlicí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112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1636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31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22</v>
      </c>
      <c r="E12" s="40"/>
      <c r="F12" s="138" t="s">
        <v>23</v>
      </c>
      <c r="G12" s="40"/>
      <c r="H12" s="40"/>
      <c r="I12" s="134" t="s">
        <v>24</v>
      </c>
      <c r="J12" s="139" t="str">
        <f>'Rekapitulace stavby'!AN8</f>
        <v>25. 12. 2020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26</v>
      </c>
      <c r="E14" s="40"/>
      <c r="F14" s="40"/>
      <c r="G14" s="40"/>
      <c r="H14" s="40"/>
      <c r="I14" s="134" t="s">
        <v>27</v>
      </c>
      <c r="J14" s="138" t="s">
        <v>28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29</v>
      </c>
      <c r="F15" s="40"/>
      <c r="G15" s="40"/>
      <c r="H15" s="40"/>
      <c r="I15" s="134" t="s">
        <v>30</v>
      </c>
      <c r="J15" s="138" t="s">
        <v>31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32</v>
      </c>
      <c r="E17" s="40"/>
      <c r="F17" s="40"/>
      <c r="G17" s="40"/>
      <c r="H17" s="40"/>
      <c r="I17" s="134" t="s">
        <v>27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30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34</v>
      </c>
      <c r="E20" s="40"/>
      <c r="F20" s="40"/>
      <c r="G20" s="40"/>
      <c r="H20" s="40"/>
      <c r="I20" s="134" t="s">
        <v>27</v>
      </c>
      <c r="J20" s="138" t="s">
        <v>35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36</v>
      </c>
      <c r="F21" s="40"/>
      <c r="G21" s="40"/>
      <c r="H21" s="40"/>
      <c r="I21" s="134" t="s">
        <v>30</v>
      </c>
      <c r="J21" s="138" t="s">
        <v>31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38</v>
      </c>
      <c r="E23" s="40"/>
      <c r="F23" s="40"/>
      <c r="G23" s="40"/>
      <c r="H23" s="40"/>
      <c r="I23" s="134" t="s">
        <v>27</v>
      </c>
      <c r="J23" s="138" t="s">
        <v>31</v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">
        <v>39</v>
      </c>
      <c r="F24" s="40"/>
      <c r="G24" s="40"/>
      <c r="H24" s="40"/>
      <c r="I24" s="134" t="s">
        <v>30</v>
      </c>
      <c r="J24" s="138" t="s">
        <v>31</v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40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31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42</v>
      </c>
      <c r="E30" s="40"/>
      <c r="F30" s="40"/>
      <c r="G30" s="40"/>
      <c r="H30" s="40"/>
      <c r="I30" s="40"/>
      <c r="J30" s="146">
        <f>ROUND(J82,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44</v>
      </c>
      <c r="G32" s="40"/>
      <c r="H32" s="40"/>
      <c r="I32" s="147" t="s">
        <v>43</v>
      </c>
      <c r="J32" s="147" t="s">
        <v>45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46</v>
      </c>
      <c r="E33" s="134" t="s">
        <v>47</v>
      </c>
      <c r="F33" s="149">
        <f>ROUND((SUM(BE82:BE112)),  2)</f>
        <v>0</v>
      </c>
      <c r="G33" s="40"/>
      <c r="H33" s="40"/>
      <c r="I33" s="150">
        <v>0.20999999999999999</v>
      </c>
      <c r="J33" s="149">
        <f>ROUND(((SUM(BE82:BE112))*I33),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48</v>
      </c>
      <c r="F34" s="149">
        <f>ROUND((SUM(BF82:BF112)),  2)</f>
        <v>0</v>
      </c>
      <c r="G34" s="40"/>
      <c r="H34" s="40"/>
      <c r="I34" s="150">
        <v>0.14999999999999999</v>
      </c>
      <c r="J34" s="149">
        <f>ROUND(((SUM(BF82:BF112))*I34),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49</v>
      </c>
      <c r="F35" s="149">
        <f>ROUND((SUM(BG82:BG112)),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50</v>
      </c>
      <c r="F36" s="149">
        <f>ROUND((SUM(BH82:BH112)),  2)</f>
        <v>0</v>
      </c>
      <c r="G36" s="40"/>
      <c r="H36" s="40"/>
      <c r="I36" s="150">
        <v>0.14999999999999999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51</v>
      </c>
      <c r="F37" s="149">
        <f>ROUND((SUM(BI82:BI112)),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52</v>
      </c>
      <c r="E39" s="153"/>
      <c r="F39" s="153"/>
      <c r="G39" s="154" t="s">
        <v>53</v>
      </c>
      <c r="H39" s="155" t="s">
        <v>54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114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Realizace společných zařízení, k.ú. Klášterec nad Orlicí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112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SO 803 - Polní cesta C 51 - typ B, v části Lhotka - náhradní výsadba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22</v>
      </c>
      <c r="D52" s="42"/>
      <c r="E52" s="42"/>
      <c r="F52" s="29" t="str">
        <f>F12</f>
        <v>Klášterec nad Orlicí</v>
      </c>
      <c r="G52" s="42"/>
      <c r="H52" s="42"/>
      <c r="I52" s="34" t="s">
        <v>24</v>
      </c>
      <c r="J52" s="74" t="str">
        <f>IF(J12="","",J12)</f>
        <v>25. 12. 2020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40.05" customHeight="1">
      <c r="A54" s="40"/>
      <c r="B54" s="41"/>
      <c r="C54" s="34" t="s">
        <v>26</v>
      </c>
      <c r="D54" s="42"/>
      <c r="E54" s="42"/>
      <c r="F54" s="29" t="str">
        <f>E15</f>
        <v>ČR, Státní pozemkový úřad pro Pardubický kraj</v>
      </c>
      <c r="G54" s="42"/>
      <c r="H54" s="42"/>
      <c r="I54" s="34" t="s">
        <v>34</v>
      </c>
      <c r="J54" s="38" t="str">
        <f>E21</f>
        <v>PK Adamec, s.r.o., Komenského 42, 56151 Letohrad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25.65" customHeight="1">
      <c r="A55" s="40"/>
      <c r="B55" s="41"/>
      <c r="C55" s="34" t="s">
        <v>32</v>
      </c>
      <c r="D55" s="42"/>
      <c r="E55" s="42"/>
      <c r="F55" s="29" t="str">
        <f>IF(E18="","",E18)</f>
        <v>Vyplň údaj</v>
      </c>
      <c r="G55" s="42"/>
      <c r="H55" s="42"/>
      <c r="I55" s="34" t="s">
        <v>38</v>
      </c>
      <c r="J55" s="38" t="str">
        <f>E24</f>
        <v>Adamec Jiří, tel. 608 878 955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115</v>
      </c>
      <c r="D57" s="164"/>
      <c r="E57" s="164"/>
      <c r="F57" s="164"/>
      <c r="G57" s="164"/>
      <c r="H57" s="164"/>
      <c r="I57" s="164"/>
      <c r="J57" s="165" t="s">
        <v>116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74</v>
      </c>
      <c r="D59" s="42"/>
      <c r="E59" s="42"/>
      <c r="F59" s="42"/>
      <c r="G59" s="42"/>
      <c r="H59" s="42"/>
      <c r="I59" s="42"/>
      <c r="J59" s="104">
        <f>J82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117</v>
      </c>
    </row>
    <row r="60" s="9" customFormat="1" ht="24.96" customHeight="1">
      <c r="A60" s="9"/>
      <c r="B60" s="167"/>
      <c r="C60" s="168"/>
      <c r="D60" s="169" t="s">
        <v>118</v>
      </c>
      <c r="E60" s="170"/>
      <c r="F60" s="170"/>
      <c r="G60" s="170"/>
      <c r="H60" s="170"/>
      <c r="I60" s="170"/>
      <c r="J60" s="171">
        <f>J83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119</v>
      </c>
      <c r="E61" s="176"/>
      <c r="F61" s="176"/>
      <c r="G61" s="176"/>
      <c r="H61" s="176"/>
      <c r="I61" s="176"/>
      <c r="J61" s="177">
        <f>J84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4.88" customHeight="1">
      <c r="A62" s="10"/>
      <c r="B62" s="173"/>
      <c r="C62" s="174"/>
      <c r="D62" s="175" t="s">
        <v>120</v>
      </c>
      <c r="E62" s="176"/>
      <c r="F62" s="176"/>
      <c r="G62" s="176"/>
      <c r="H62" s="176"/>
      <c r="I62" s="176"/>
      <c r="J62" s="177">
        <f>J106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2" customFormat="1" ht="21.84" customHeight="1">
      <c r="A63" s="40"/>
      <c r="B63" s="41"/>
      <c r="C63" s="42"/>
      <c r="D63" s="42"/>
      <c r="E63" s="42"/>
      <c r="F63" s="42"/>
      <c r="G63" s="42"/>
      <c r="H63" s="42"/>
      <c r="I63" s="42"/>
      <c r="J63" s="42"/>
      <c r="K63" s="42"/>
      <c r="L63" s="136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</row>
    <row r="64" s="2" customFormat="1" ht="6.96" customHeight="1">
      <c r="A64" s="40"/>
      <c r="B64" s="61"/>
      <c r="C64" s="62"/>
      <c r="D64" s="62"/>
      <c r="E64" s="62"/>
      <c r="F64" s="62"/>
      <c r="G64" s="62"/>
      <c r="H64" s="62"/>
      <c r="I64" s="62"/>
      <c r="J64" s="62"/>
      <c r="K64" s="62"/>
      <c r="L64" s="136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</row>
    <row r="68" s="2" customFormat="1" ht="6.96" customHeight="1">
      <c r="A68" s="40"/>
      <c r="B68" s="63"/>
      <c r="C68" s="64"/>
      <c r="D68" s="64"/>
      <c r="E68" s="64"/>
      <c r="F68" s="64"/>
      <c r="G68" s="64"/>
      <c r="H68" s="64"/>
      <c r="I68" s="64"/>
      <c r="J68" s="64"/>
      <c r="K68" s="64"/>
      <c r="L68" s="136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</row>
    <row r="69" s="2" customFormat="1" ht="24.96" customHeight="1">
      <c r="A69" s="40"/>
      <c r="B69" s="41"/>
      <c r="C69" s="25" t="s">
        <v>125</v>
      </c>
      <c r="D69" s="42"/>
      <c r="E69" s="42"/>
      <c r="F69" s="42"/>
      <c r="G69" s="42"/>
      <c r="H69" s="42"/>
      <c r="I69" s="42"/>
      <c r="J69" s="42"/>
      <c r="K69" s="42"/>
      <c r="L69" s="136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0" s="2" customFormat="1" ht="6.96" customHeight="1">
      <c r="A70" s="40"/>
      <c r="B70" s="41"/>
      <c r="C70" s="42"/>
      <c r="D70" s="42"/>
      <c r="E70" s="42"/>
      <c r="F70" s="42"/>
      <c r="G70" s="42"/>
      <c r="H70" s="42"/>
      <c r="I70" s="42"/>
      <c r="J70" s="42"/>
      <c r="K70" s="42"/>
      <c r="L70" s="136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12" customHeight="1">
      <c r="A71" s="40"/>
      <c r="B71" s="41"/>
      <c r="C71" s="34" t="s">
        <v>16</v>
      </c>
      <c r="D71" s="42"/>
      <c r="E71" s="42"/>
      <c r="F71" s="42"/>
      <c r="G71" s="42"/>
      <c r="H71" s="42"/>
      <c r="I71" s="42"/>
      <c r="J71" s="42"/>
      <c r="K71" s="42"/>
      <c r="L71" s="13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16.5" customHeight="1">
      <c r="A72" s="40"/>
      <c r="B72" s="41"/>
      <c r="C72" s="42"/>
      <c r="D72" s="42"/>
      <c r="E72" s="162" t="str">
        <f>E7</f>
        <v>Realizace společných zařízení, k.ú. Klášterec nad Orlicí</v>
      </c>
      <c r="F72" s="34"/>
      <c r="G72" s="34"/>
      <c r="H72" s="34"/>
      <c r="I72" s="42"/>
      <c r="J72" s="42"/>
      <c r="K72" s="42"/>
      <c r="L72" s="13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12" customHeight="1">
      <c r="A73" s="40"/>
      <c r="B73" s="41"/>
      <c r="C73" s="34" t="s">
        <v>112</v>
      </c>
      <c r="D73" s="42"/>
      <c r="E73" s="42"/>
      <c r="F73" s="42"/>
      <c r="G73" s="42"/>
      <c r="H73" s="42"/>
      <c r="I73" s="42"/>
      <c r="J73" s="42"/>
      <c r="K73" s="42"/>
      <c r="L73" s="13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16.5" customHeight="1">
      <c r="A74" s="40"/>
      <c r="B74" s="41"/>
      <c r="C74" s="42"/>
      <c r="D74" s="42"/>
      <c r="E74" s="71" t="str">
        <f>E9</f>
        <v>SO 803 - Polní cesta C 51 - typ B, v části Lhotka - náhradní výsadba</v>
      </c>
      <c r="F74" s="42"/>
      <c r="G74" s="42"/>
      <c r="H74" s="42"/>
      <c r="I74" s="42"/>
      <c r="J74" s="42"/>
      <c r="K74" s="42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6.96" customHeight="1">
      <c r="A75" s="40"/>
      <c r="B75" s="41"/>
      <c r="C75" s="42"/>
      <c r="D75" s="42"/>
      <c r="E75" s="42"/>
      <c r="F75" s="42"/>
      <c r="G75" s="42"/>
      <c r="H75" s="42"/>
      <c r="I75" s="42"/>
      <c r="J75" s="42"/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2" customHeight="1">
      <c r="A76" s="40"/>
      <c r="B76" s="41"/>
      <c r="C76" s="34" t="s">
        <v>22</v>
      </c>
      <c r="D76" s="42"/>
      <c r="E76" s="42"/>
      <c r="F76" s="29" t="str">
        <f>F12</f>
        <v>Klášterec nad Orlicí</v>
      </c>
      <c r="G76" s="42"/>
      <c r="H76" s="42"/>
      <c r="I76" s="34" t="s">
        <v>24</v>
      </c>
      <c r="J76" s="74" t="str">
        <f>IF(J12="","",J12)</f>
        <v>25. 12. 2020</v>
      </c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6.96" customHeight="1">
      <c r="A77" s="40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40.05" customHeight="1">
      <c r="A78" s="40"/>
      <c r="B78" s="41"/>
      <c r="C78" s="34" t="s">
        <v>26</v>
      </c>
      <c r="D78" s="42"/>
      <c r="E78" s="42"/>
      <c r="F78" s="29" t="str">
        <f>E15</f>
        <v>ČR, Státní pozemkový úřad pro Pardubický kraj</v>
      </c>
      <c r="G78" s="42"/>
      <c r="H78" s="42"/>
      <c r="I78" s="34" t="s">
        <v>34</v>
      </c>
      <c r="J78" s="38" t="str">
        <f>E21</f>
        <v>PK Adamec, s.r.o., Komenského 42, 56151 Letohrad</v>
      </c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25.65" customHeight="1">
      <c r="A79" s="40"/>
      <c r="B79" s="41"/>
      <c r="C79" s="34" t="s">
        <v>32</v>
      </c>
      <c r="D79" s="42"/>
      <c r="E79" s="42"/>
      <c r="F79" s="29" t="str">
        <f>IF(E18="","",E18)</f>
        <v>Vyplň údaj</v>
      </c>
      <c r="G79" s="42"/>
      <c r="H79" s="42"/>
      <c r="I79" s="34" t="s">
        <v>38</v>
      </c>
      <c r="J79" s="38" t="str">
        <f>E24</f>
        <v>Adamec Jiří, tel. 608 878 955</v>
      </c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0.32" customHeight="1">
      <c r="A80" s="40"/>
      <c r="B80" s="41"/>
      <c r="C80" s="42"/>
      <c r="D80" s="42"/>
      <c r="E80" s="42"/>
      <c r="F80" s="42"/>
      <c r="G80" s="42"/>
      <c r="H80" s="42"/>
      <c r="I80" s="42"/>
      <c r="J80" s="42"/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11" customFormat="1" ht="29.28" customHeight="1">
      <c r="A81" s="179"/>
      <c r="B81" s="180"/>
      <c r="C81" s="181" t="s">
        <v>126</v>
      </c>
      <c r="D81" s="182" t="s">
        <v>61</v>
      </c>
      <c r="E81" s="182" t="s">
        <v>57</v>
      </c>
      <c r="F81" s="182" t="s">
        <v>58</v>
      </c>
      <c r="G81" s="182" t="s">
        <v>127</v>
      </c>
      <c r="H81" s="182" t="s">
        <v>128</v>
      </c>
      <c r="I81" s="182" t="s">
        <v>129</v>
      </c>
      <c r="J81" s="182" t="s">
        <v>116</v>
      </c>
      <c r="K81" s="183" t="s">
        <v>130</v>
      </c>
      <c r="L81" s="184"/>
      <c r="M81" s="94" t="s">
        <v>31</v>
      </c>
      <c r="N81" s="95" t="s">
        <v>46</v>
      </c>
      <c r="O81" s="95" t="s">
        <v>131</v>
      </c>
      <c r="P81" s="95" t="s">
        <v>132</v>
      </c>
      <c r="Q81" s="95" t="s">
        <v>133</v>
      </c>
      <c r="R81" s="95" t="s">
        <v>134</v>
      </c>
      <c r="S81" s="95" t="s">
        <v>135</v>
      </c>
      <c r="T81" s="96" t="s">
        <v>136</v>
      </c>
      <c r="U81" s="179"/>
      <c r="V81" s="179"/>
      <c r="W81" s="179"/>
      <c r="X81" s="179"/>
      <c r="Y81" s="179"/>
      <c r="Z81" s="179"/>
      <c r="AA81" s="179"/>
      <c r="AB81" s="179"/>
      <c r="AC81" s="179"/>
      <c r="AD81" s="179"/>
      <c r="AE81" s="179"/>
    </row>
    <row r="82" s="2" customFormat="1" ht="22.8" customHeight="1">
      <c r="A82" s="40"/>
      <c r="B82" s="41"/>
      <c r="C82" s="101" t="s">
        <v>137</v>
      </c>
      <c r="D82" s="42"/>
      <c r="E82" s="42"/>
      <c r="F82" s="42"/>
      <c r="G82" s="42"/>
      <c r="H82" s="42"/>
      <c r="I82" s="42"/>
      <c r="J82" s="185">
        <f>BK82</f>
        <v>0</v>
      </c>
      <c r="K82" s="42"/>
      <c r="L82" s="46"/>
      <c r="M82" s="97"/>
      <c r="N82" s="186"/>
      <c r="O82" s="98"/>
      <c r="P82" s="187">
        <f>P83</f>
        <v>0</v>
      </c>
      <c r="Q82" s="98"/>
      <c r="R82" s="187">
        <f>R83</f>
        <v>1.8975439999999999</v>
      </c>
      <c r="S82" s="98"/>
      <c r="T82" s="188">
        <f>T83</f>
        <v>0</v>
      </c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T82" s="19" t="s">
        <v>75</v>
      </c>
      <c r="AU82" s="19" t="s">
        <v>117</v>
      </c>
      <c r="BK82" s="189">
        <f>BK83</f>
        <v>0</v>
      </c>
    </row>
    <row r="83" s="12" customFormat="1" ht="25.92" customHeight="1">
      <c r="A83" s="12"/>
      <c r="B83" s="190"/>
      <c r="C83" s="191"/>
      <c r="D83" s="192" t="s">
        <v>75</v>
      </c>
      <c r="E83" s="193" t="s">
        <v>138</v>
      </c>
      <c r="F83" s="193" t="s">
        <v>139</v>
      </c>
      <c r="G83" s="191"/>
      <c r="H83" s="191"/>
      <c r="I83" s="194"/>
      <c r="J83" s="195">
        <f>BK83</f>
        <v>0</v>
      </c>
      <c r="K83" s="191"/>
      <c r="L83" s="196"/>
      <c r="M83" s="197"/>
      <c r="N83" s="198"/>
      <c r="O83" s="198"/>
      <c r="P83" s="199">
        <f>P84</f>
        <v>0</v>
      </c>
      <c r="Q83" s="198"/>
      <c r="R83" s="199">
        <f>R84</f>
        <v>1.8975439999999999</v>
      </c>
      <c r="S83" s="198"/>
      <c r="T83" s="200">
        <f>T84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201" t="s">
        <v>84</v>
      </c>
      <c r="AT83" s="202" t="s">
        <v>75</v>
      </c>
      <c r="AU83" s="202" t="s">
        <v>76</v>
      </c>
      <c r="AY83" s="201" t="s">
        <v>140</v>
      </c>
      <c r="BK83" s="203">
        <f>BK84</f>
        <v>0</v>
      </c>
    </row>
    <row r="84" s="12" customFormat="1" ht="22.8" customHeight="1">
      <c r="A84" s="12"/>
      <c r="B84" s="190"/>
      <c r="C84" s="191"/>
      <c r="D84" s="192" t="s">
        <v>75</v>
      </c>
      <c r="E84" s="204" t="s">
        <v>84</v>
      </c>
      <c r="F84" s="204" t="s">
        <v>141</v>
      </c>
      <c r="G84" s="191"/>
      <c r="H84" s="191"/>
      <c r="I84" s="194"/>
      <c r="J84" s="205">
        <f>BK84</f>
        <v>0</v>
      </c>
      <c r="K84" s="191"/>
      <c r="L84" s="196"/>
      <c r="M84" s="197"/>
      <c r="N84" s="198"/>
      <c r="O84" s="198"/>
      <c r="P84" s="199">
        <f>P85+SUM(P86:P106)</f>
        <v>0</v>
      </c>
      <c r="Q84" s="198"/>
      <c r="R84" s="199">
        <f>R85+SUM(R86:R106)</f>
        <v>1.8975439999999999</v>
      </c>
      <c r="S84" s="198"/>
      <c r="T84" s="200">
        <f>T85+SUM(T86:T106)</f>
        <v>0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201" t="s">
        <v>84</v>
      </c>
      <c r="AT84" s="202" t="s">
        <v>75</v>
      </c>
      <c r="AU84" s="202" t="s">
        <v>84</v>
      </c>
      <c r="AY84" s="201" t="s">
        <v>140</v>
      </c>
      <c r="BK84" s="203">
        <f>BK85+SUM(BK86:BK106)</f>
        <v>0</v>
      </c>
    </row>
    <row r="85" s="2" customFormat="1" ht="16.5" customHeight="1">
      <c r="A85" s="40"/>
      <c r="B85" s="41"/>
      <c r="C85" s="206" t="s">
        <v>84</v>
      </c>
      <c r="D85" s="206" t="s">
        <v>142</v>
      </c>
      <c r="E85" s="207" t="s">
        <v>1516</v>
      </c>
      <c r="F85" s="208" t="s">
        <v>1517</v>
      </c>
      <c r="G85" s="209" t="s">
        <v>145</v>
      </c>
      <c r="H85" s="210">
        <v>1.98</v>
      </c>
      <c r="I85" s="211"/>
      <c r="J85" s="212">
        <f>ROUND(I85*H85,2)</f>
        <v>0</v>
      </c>
      <c r="K85" s="208" t="s">
        <v>146</v>
      </c>
      <c r="L85" s="46"/>
      <c r="M85" s="213" t="s">
        <v>31</v>
      </c>
      <c r="N85" s="214" t="s">
        <v>47</v>
      </c>
      <c r="O85" s="86"/>
      <c r="P85" s="215">
        <f>O85*H85</f>
        <v>0</v>
      </c>
      <c r="Q85" s="215">
        <v>0</v>
      </c>
      <c r="R85" s="215">
        <f>Q85*H85</f>
        <v>0</v>
      </c>
      <c r="S85" s="215">
        <v>0</v>
      </c>
      <c r="T85" s="216">
        <f>S85*H85</f>
        <v>0</v>
      </c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  <c r="AR85" s="217" t="s">
        <v>147</v>
      </c>
      <c r="AT85" s="217" t="s">
        <v>142</v>
      </c>
      <c r="AU85" s="217" t="s">
        <v>86</v>
      </c>
      <c r="AY85" s="19" t="s">
        <v>140</v>
      </c>
      <c r="BE85" s="218">
        <f>IF(N85="základní",J85,0)</f>
        <v>0</v>
      </c>
      <c r="BF85" s="218">
        <f>IF(N85="snížená",J85,0)</f>
        <v>0</v>
      </c>
      <c r="BG85" s="218">
        <f>IF(N85="zákl. přenesená",J85,0)</f>
        <v>0</v>
      </c>
      <c r="BH85" s="218">
        <f>IF(N85="sníž. přenesená",J85,0)</f>
        <v>0</v>
      </c>
      <c r="BI85" s="218">
        <f>IF(N85="nulová",J85,0)</f>
        <v>0</v>
      </c>
      <c r="BJ85" s="19" t="s">
        <v>84</v>
      </c>
      <c r="BK85" s="218">
        <f>ROUND(I85*H85,2)</f>
        <v>0</v>
      </c>
      <c r="BL85" s="19" t="s">
        <v>147</v>
      </c>
      <c r="BM85" s="217" t="s">
        <v>1637</v>
      </c>
    </row>
    <row r="86" s="14" customFormat="1">
      <c r="A86" s="14"/>
      <c r="B86" s="230"/>
      <c r="C86" s="231"/>
      <c r="D86" s="221" t="s">
        <v>149</v>
      </c>
      <c r="E86" s="232" t="s">
        <v>31</v>
      </c>
      <c r="F86" s="233" t="s">
        <v>1638</v>
      </c>
      <c r="G86" s="231"/>
      <c r="H86" s="234">
        <v>1.98</v>
      </c>
      <c r="I86" s="235"/>
      <c r="J86" s="231"/>
      <c r="K86" s="231"/>
      <c r="L86" s="236"/>
      <c r="M86" s="237"/>
      <c r="N86" s="238"/>
      <c r="O86" s="238"/>
      <c r="P86" s="238"/>
      <c r="Q86" s="238"/>
      <c r="R86" s="238"/>
      <c r="S86" s="238"/>
      <c r="T86" s="239"/>
      <c r="U86" s="14"/>
      <c r="V86" s="14"/>
      <c r="W86" s="14"/>
      <c r="X86" s="14"/>
      <c r="Y86" s="14"/>
      <c r="Z86" s="14"/>
      <c r="AA86" s="14"/>
      <c r="AB86" s="14"/>
      <c r="AC86" s="14"/>
      <c r="AD86" s="14"/>
      <c r="AE86" s="14"/>
      <c r="AT86" s="240" t="s">
        <v>149</v>
      </c>
      <c r="AU86" s="240" t="s">
        <v>86</v>
      </c>
      <c r="AV86" s="14" t="s">
        <v>86</v>
      </c>
      <c r="AW86" s="14" t="s">
        <v>37</v>
      </c>
      <c r="AX86" s="14" t="s">
        <v>84</v>
      </c>
      <c r="AY86" s="240" t="s">
        <v>140</v>
      </c>
    </row>
    <row r="87" s="2" customFormat="1" ht="16.5" customHeight="1">
      <c r="A87" s="40"/>
      <c r="B87" s="41"/>
      <c r="C87" s="206" t="s">
        <v>86</v>
      </c>
      <c r="D87" s="206" t="s">
        <v>142</v>
      </c>
      <c r="E87" s="207" t="s">
        <v>1520</v>
      </c>
      <c r="F87" s="208" t="s">
        <v>1521</v>
      </c>
      <c r="G87" s="209" t="s">
        <v>145</v>
      </c>
      <c r="H87" s="210">
        <v>9.9000000000000004</v>
      </c>
      <c r="I87" s="211"/>
      <c r="J87" s="212">
        <f>ROUND(I87*H87,2)</f>
        <v>0</v>
      </c>
      <c r="K87" s="208" t="s">
        <v>146</v>
      </c>
      <c r="L87" s="46"/>
      <c r="M87" s="213" t="s">
        <v>31</v>
      </c>
      <c r="N87" s="214" t="s">
        <v>47</v>
      </c>
      <c r="O87" s="86"/>
      <c r="P87" s="215">
        <f>O87*H87</f>
        <v>0</v>
      </c>
      <c r="Q87" s="215">
        <v>0</v>
      </c>
      <c r="R87" s="215">
        <f>Q87*H87</f>
        <v>0</v>
      </c>
      <c r="S87" s="215">
        <v>0</v>
      </c>
      <c r="T87" s="216">
        <f>S87*H87</f>
        <v>0</v>
      </c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R87" s="217" t="s">
        <v>147</v>
      </c>
      <c r="AT87" s="217" t="s">
        <v>142</v>
      </c>
      <c r="AU87" s="217" t="s">
        <v>86</v>
      </c>
      <c r="AY87" s="19" t="s">
        <v>140</v>
      </c>
      <c r="BE87" s="218">
        <f>IF(N87="základní",J87,0)</f>
        <v>0</v>
      </c>
      <c r="BF87" s="218">
        <f>IF(N87="snížená",J87,0)</f>
        <v>0</v>
      </c>
      <c r="BG87" s="218">
        <f>IF(N87="zákl. přenesená",J87,0)</f>
        <v>0</v>
      </c>
      <c r="BH87" s="218">
        <f>IF(N87="sníž. přenesená",J87,0)</f>
        <v>0</v>
      </c>
      <c r="BI87" s="218">
        <f>IF(N87="nulová",J87,0)</f>
        <v>0</v>
      </c>
      <c r="BJ87" s="19" t="s">
        <v>84</v>
      </c>
      <c r="BK87" s="218">
        <f>ROUND(I87*H87,2)</f>
        <v>0</v>
      </c>
      <c r="BL87" s="19" t="s">
        <v>147</v>
      </c>
      <c r="BM87" s="217" t="s">
        <v>1639</v>
      </c>
    </row>
    <row r="88" s="14" customFormat="1">
      <c r="A88" s="14"/>
      <c r="B88" s="230"/>
      <c r="C88" s="231"/>
      <c r="D88" s="221" t="s">
        <v>149</v>
      </c>
      <c r="E88" s="232" t="s">
        <v>31</v>
      </c>
      <c r="F88" s="233" t="s">
        <v>1640</v>
      </c>
      <c r="G88" s="231"/>
      <c r="H88" s="234">
        <v>9.9000000000000004</v>
      </c>
      <c r="I88" s="235"/>
      <c r="J88" s="231"/>
      <c r="K88" s="231"/>
      <c r="L88" s="236"/>
      <c r="M88" s="237"/>
      <c r="N88" s="238"/>
      <c r="O88" s="238"/>
      <c r="P88" s="238"/>
      <c r="Q88" s="238"/>
      <c r="R88" s="238"/>
      <c r="S88" s="238"/>
      <c r="T88" s="239"/>
      <c r="U88" s="14"/>
      <c r="V88" s="14"/>
      <c r="W88" s="14"/>
      <c r="X88" s="14"/>
      <c r="Y88" s="14"/>
      <c r="Z88" s="14"/>
      <c r="AA88" s="14"/>
      <c r="AB88" s="14"/>
      <c r="AC88" s="14"/>
      <c r="AD88" s="14"/>
      <c r="AE88" s="14"/>
      <c r="AT88" s="240" t="s">
        <v>149</v>
      </c>
      <c r="AU88" s="240" t="s">
        <v>86</v>
      </c>
      <c r="AV88" s="14" t="s">
        <v>86</v>
      </c>
      <c r="AW88" s="14" t="s">
        <v>37</v>
      </c>
      <c r="AX88" s="14" t="s">
        <v>84</v>
      </c>
      <c r="AY88" s="240" t="s">
        <v>140</v>
      </c>
    </row>
    <row r="89" s="2" customFormat="1">
      <c r="A89" s="40"/>
      <c r="B89" s="41"/>
      <c r="C89" s="206" t="s">
        <v>263</v>
      </c>
      <c r="D89" s="206" t="s">
        <v>142</v>
      </c>
      <c r="E89" s="207" t="s">
        <v>337</v>
      </c>
      <c r="F89" s="208" t="s">
        <v>338</v>
      </c>
      <c r="G89" s="209" t="s">
        <v>334</v>
      </c>
      <c r="H89" s="210">
        <v>3.5640000000000001</v>
      </c>
      <c r="I89" s="211"/>
      <c r="J89" s="212">
        <f>ROUND(I89*H89,2)</f>
        <v>0</v>
      </c>
      <c r="K89" s="208" t="s">
        <v>146</v>
      </c>
      <c r="L89" s="46"/>
      <c r="M89" s="213" t="s">
        <v>31</v>
      </c>
      <c r="N89" s="214" t="s">
        <v>47</v>
      </c>
      <c r="O89" s="86"/>
      <c r="P89" s="215">
        <f>O89*H89</f>
        <v>0</v>
      </c>
      <c r="Q89" s="215">
        <v>0</v>
      </c>
      <c r="R89" s="215">
        <f>Q89*H89</f>
        <v>0</v>
      </c>
      <c r="S89" s="215">
        <v>0</v>
      </c>
      <c r="T89" s="216">
        <f>S89*H89</f>
        <v>0</v>
      </c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R89" s="217" t="s">
        <v>147</v>
      </c>
      <c r="AT89" s="217" t="s">
        <v>142</v>
      </c>
      <c r="AU89" s="217" t="s">
        <v>86</v>
      </c>
      <c r="AY89" s="19" t="s">
        <v>140</v>
      </c>
      <c r="BE89" s="218">
        <f>IF(N89="základní",J89,0)</f>
        <v>0</v>
      </c>
      <c r="BF89" s="218">
        <f>IF(N89="snížená",J89,0)</f>
        <v>0</v>
      </c>
      <c r="BG89" s="218">
        <f>IF(N89="zákl. přenesená",J89,0)</f>
        <v>0</v>
      </c>
      <c r="BH89" s="218">
        <f>IF(N89="sníž. přenesená",J89,0)</f>
        <v>0</v>
      </c>
      <c r="BI89" s="218">
        <f>IF(N89="nulová",J89,0)</f>
        <v>0</v>
      </c>
      <c r="BJ89" s="19" t="s">
        <v>84</v>
      </c>
      <c r="BK89" s="218">
        <f>ROUND(I89*H89,2)</f>
        <v>0</v>
      </c>
      <c r="BL89" s="19" t="s">
        <v>147</v>
      </c>
      <c r="BM89" s="217" t="s">
        <v>1641</v>
      </c>
    </row>
    <row r="90" s="14" customFormat="1">
      <c r="A90" s="14"/>
      <c r="B90" s="230"/>
      <c r="C90" s="231"/>
      <c r="D90" s="221" t="s">
        <v>149</v>
      </c>
      <c r="E90" s="232" t="s">
        <v>31</v>
      </c>
      <c r="F90" s="233" t="s">
        <v>1642</v>
      </c>
      <c r="G90" s="231"/>
      <c r="H90" s="234">
        <v>3.5640000000000001</v>
      </c>
      <c r="I90" s="235"/>
      <c r="J90" s="231"/>
      <c r="K90" s="231"/>
      <c r="L90" s="236"/>
      <c r="M90" s="237"/>
      <c r="N90" s="238"/>
      <c r="O90" s="238"/>
      <c r="P90" s="238"/>
      <c r="Q90" s="238"/>
      <c r="R90" s="238"/>
      <c r="S90" s="238"/>
      <c r="T90" s="239"/>
      <c r="U90" s="14"/>
      <c r="V90" s="14"/>
      <c r="W90" s="14"/>
      <c r="X90" s="14"/>
      <c r="Y90" s="14"/>
      <c r="Z90" s="14"/>
      <c r="AA90" s="14"/>
      <c r="AB90" s="14"/>
      <c r="AC90" s="14"/>
      <c r="AD90" s="14"/>
      <c r="AE90" s="14"/>
      <c r="AT90" s="240" t="s">
        <v>149</v>
      </c>
      <c r="AU90" s="240" t="s">
        <v>86</v>
      </c>
      <c r="AV90" s="14" t="s">
        <v>86</v>
      </c>
      <c r="AW90" s="14" t="s">
        <v>37</v>
      </c>
      <c r="AX90" s="14" t="s">
        <v>84</v>
      </c>
      <c r="AY90" s="240" t="s">
        <v>140</v>
      </c>
    </row>
    <row r="91" s="2" customFormat="1">
      <c r="A91" s="40"/>
      <c r="B91" s="41"/>
      <c r="C91" s="206" t="s">
        <v>147</v>
      </c>
      <c r="D91" s="206" t="s">
        <v>142</v>
      </c>
      <c r="E91" s="207" t="s">
        <v>1529</v>
      </c>
      <c r="F91" s="208" t="s">
        <v>1530</v>
      </c>
      <c r="G91" s="209" t="s">
        <v>574</v>
      </c>
      <c r="H91" s="210">
        <v>11</v>
      </c>
      <c r="I91" s="211"/>
      <c r="J91" s="212">
        <f>ROUND(I91*H91,2)</f>
        <v>0</v>
      </c>
      <c r="K91" s="208" t="s">
        <v>146</v>
      </c>
      <c r="L91" s="46"/>
      <c r="M91" s="213" t="s">
        <v>31</v>
      </c>
      <c r="N91" s="214" t="s">
        <v>47</v>
      </c>
      <c r="O91" s="86"/>
      <c r="P91" s="215">
        <f>O91*H91</f>
        <v>0</v>
      </c>
      <c r="Q91" s="215">
        <v>0</v>
      </c>
      <c r="R91" s="215">
        <f>Q91*H91</f>
        <v>0</v>
      </c>
      <c r="S91" s="215">
        <v>0</v>
      </c>
      <c r="T91" s="216">
        <f>S91*H91</f>
        <v>0</v>
      </c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R91" s="217" t="s">
        <v>147</v>
      </c>
      <c r="AT91" s="217" t="s">
        <v>142</v>
      </c>
      <c r="AU91" s="217" t="s">
        <v>86</v>
      </c>
      <c r="AY91" s="19" t="s">
        <v>140</v>
      </c>
      <c r="BE91" s="218">
        <f>IF(N91="základní",J91,0)</f>
        <v>0</v>
      </c>
      <c r="BF91" s="218">
        <f>IF(N91="snížená",J91,0)</f>
        <v>0</v>
      </c>
      <c r="BG91" s="218">
        <f>IF(N91="zákl. přenesená",J91,0)</f>
        <v>0</v>
      </c>
      <c r="BH91" s="218">
        <f>IF(N91="sníž. přenesená",J91,0)</f>
        <v>0</v>
      </c>
      <c r="BI91" s="218">
        <f>IF(N91="nulová",J91,0)</f>
        <v>0</v>
      </c>
      <c r="BJ91" s="19" t="s">
        <v>84</v>
      </c>
      <c r="BK91" s="218">
        <f>ROUND(I91*H91,2)</f>
        <v>0</v>
      </c>
      <c r="BL91" s="19" t="s">
        <v>147</v>
      </c>
      <c r="BM91" s="217" t="s">
        <v>1643</v>
      </c>
    </row>
    <row r="92" s="2" customFormat="1" ht="16.5" customHeight="1">
      <c r="A92" s="40"/>
      <c r="B92" s="41"/>
      <c r="C92" s="263" t="s">
        <v>278</v>
      </c>
      <c r="D92" s="263" t="s">
        <v>331</v>
      </c>
      <c r="E92" s="264" t="s">
        <v>1532</v>
      </c>
      <c r="F92" s="265" t="s">
        <v>1533</v>
      </c>
      <c r="G92" s="266" t="s">
        <v>334</v>
      </c>
      <c r="H92" s="267">
        <v>1.3859999999999999</v>
      </c>
      <c r="I92" s="268"/>
      <c r="J92" s="269">
        <f>ROUND(I92*H92,2)</f>
        <v>0</v>
      </c>
      <c r="K92" s="265" t="s">
        <v>146</v>
      </c>
      <c r="L92" s="270"/>
      <c r="M92" s="271" t="s">
        <v>31</v>
      </c>
      <c r="N92" s="272" t="s">
        <v>47</v>
      </c>
      <c r="O92" s="86"/>
      <c r="P92" s="215">
        <f>O92*H92</f>
        <v>0</v>
      </c>
      <c r="Q92" s="215">
        <v>1</v>
      </c>
      <c r="R92" s="215">
        <f>Q92*H92</f>
        <v>1.3859999999999999</v>
      </c>
      <c r="S92" s="215">
        <v>0</v>
      </c>
      <c r="T92" s="216">
        <f>S92*H92</f>
        <v>0</v>
      </c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R92" s="217" t="s">
        <v>297</v>
      </c>
      <c r="AT92" s="217" t="s">
        <v>331</v>
      </c>
      <c r="AU92" s="217" t="s">
        <v>86</v>
      </c>
      <c r="AY92" s="19" t="s">
        <v>140</v>
      </c>
      <c r="BE92" s="218">
        <f>IF(N92="základní",J92,0)</f>
        <v>0</v>
      </c>
      <c r="BF92" s="218">
        <f>IF(N92="snížená",J92,0)</f>
        <v>0</v>
      </c>
      <c r="BG92" s="218">
        <f>IF(N92="zákl. přenesená",J92,0)</f>
        <v>0</v>
      </c>
      <c r="BH92" s="218">
        <f>IF(N92="sníž. přenesená",J92,0)</f>
        <v>0</v>
      </c>
      <c r="BI92" s="218">
        <f>IF(N92="nulová",J92,0)</f>
        <v>0</v>
      </c>
      <c r="BJ92" s="19" t="s">
        <v>84</v>
      </c>
      <c r="BK92" s="218">
        <f>ROUND(I92*H92,2)</f>
        <v>0</v>
      </c>
      <c r="BL92" s="19" t="s">
        <v>147</v>
      </c>
      <c r="BM92" s="217" t="s">
        <v>1644</v>
      </c>
    </row>
    <row r="93" s="14" customFormat="1">
      <c r="A93" s="14"/>
      <c r="B93" s="230"/>
      <c r="C93" s="231"/>
      <c r="D93" s="221" t="s">
        <v>149</v>
      </c>
      <c r="E93" s="232" t="s">
        <v>31</v>
      </c>
      <c r="F93" s="233" t="s">
        <v>1645</v>
      </c>
      <c r="G93" s="231"/>
      <c r="H93" s="234">
        <v>1.3859999999999999</v>
      </c>
      <c r="I93" s="235"/>
      <c r="J93" s="231"/>
      <c r="K93" s="231"/>
      <c r="L93" s="236"/>
      <c r="M93" s="237"/>
      <c r="N93" s="238"/>
      <c r="O93" s="238"/>
      <c r="P93" s="238"/>
      <c r="Q93" s="238"/>
      <c r="R93" s="238"/>
      <c r="S93" s="238"/>
      <c r="T93" s="239"/>
      <c r="U93" s="14"/>
      <c r="V93" s="14"/>
      <c r="W93" s="14"/>
      <c r="X93" s="14"/>
      <c r="Y93" s="14"/>
      <c r="Z93" s="14"/>
      <c r="AA93" s="14"/>
      <c r="AB93" s="14"/>
      <c r="AC93" s="14"/>
      <c r="AD93" s="14"/>
      <c r="AE93" s="14"/>
      <c r="AT93" s="240" t="s">
        <v>149</v>
      </c>
      <c r="AU93" s="240" t="s">
        <v>86</v>
      </c>
      <c r="AV93" s="14" t="s">
        <v>86</v>
      </c>
      <c r="AW93" s="14" t="s">
        <v>37</v>
      </c>
      <c r="AX93" s="14" t="s">
        <v>84</v>
      </c>
      <c r="AY93" s="240" t="s">
        <v>140</v>
      </c>
    </row>
    <row r="94" s="2" customFormat="1">
      <c r="A94" s="40"/>
      <c r="B94" s="41"/>
      <c r="C94" s="206" t="s">
        <v>283</v>
      </c>
      <c r="D94" s="206" t="s">
        <v>142</v>
      </c>
      <c r="E94" s="207" t="s">
        <v>1558</v>
      </c>
      <c r="F94" s="208" t="s">
        <v>1559</v>
      </c>
      <c r="G94" s="209" t="s">
        <v>574</v>
      </c>
      <c r="H94" s="210">
        <v>11</v>
      </c>
      <c r="I94" s="211"/>
      <c r="J94" s="212">
        <f>ROUND(I94*H94,2)</f>
        <v>0</v>
      </c>
      <c r="K94" s="208" t="s">
        <v>146</v>
      </c>
      <c r="L94" s="46"/>
      <c r="M94" s="213" t="s">
        <v>31</v>
      </c>
      <c r="N94" s="214" t="s">
        <v>47</v>
      </c>
      <c r="O94" s="86"/>
      <c r="P94" s="215">
        <f>O94*H94</f>
        <v>0</v>
      </c>
      <c r="Q94" s="215">
        <v>0</v>
      </c>
      <c r="R94" s="215">
        <f>Q94*H94</f>
        <v>0</v>
      </c>
      <c r="S94" s="215">
        <v>0</v>
      </c>
      <c r="T94" s="216">
        <f>S94*H94</f>
        <v>0</v>
      </c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R94" s="217" t="s">
        <v>147</v>
      </c>
      <c r="AT94" s="217" t="s">
        <v>142</v>
      </c>
      <c r="AU94" s="217" t="s">
        <v>86</v>
      </c>
      <c r="AY94" s="19" t="s">
        <v>140</v>
      </c>
      <c r="BE94" s="218">
        <f>IF(N94="základní",J94,0)</f>
        <v>0</v>
      </c>
      <c r="BF94" s="218">
        <f>IF(N94="snížená",J94,0)</f>
        <v>0</v>
      </c>
      <c r="BG94" s="218">
        <f>IF(N94="zákl. přenesená",J94,0)</f>
        <v>0</v>
      </c>
      <c r="BH94" s="218">
        <f>IF(N94="sníž. přenesená",J94,0)</f>
        <v>0</v>
      </c>
      <c r="BI94" s="218">
        <f>IF(N94="nulová",J94,0)</f>
        <v>0</v>
      </c>
      <c r="BJ94" s="19" t="s">
        <v>84</v>
      </c>
      <c r="BK94" s="218">
        <f>ROUND(I94*H94,2)</f>
        <v>0</v>
      </c>
      <c r="BL94" s="19" t="s">
        <v>147</v>
      </c>
      <c r="BM94" s="217" t="s">
        <v>1646</v>
      </c>
    </row>
    <row r="95" s="2" customFormat="1" ht="16.5" customHeight="1">
      <c r="A95" s="40"/>
      <c r="B95" s="41"/>
      <c r="C95" s="263" t="s">
        <v>293</v>
      </c>
      <c r="D95" s="263" t="s">
        <v>331</v>
      </c>
      <c r="E95" s="264" t="s">
        <v>1567</v>
      </c>
      <c r="F95" s="265" t="s">
        <v>1568</v>
      </c>
      <c r="G95" s="266" t="s">
        <v>574</v>
      </c>
      <c r="H95" s="267">
        <v>6</v>
      </c>
      <c r="I95" s="268"/>
      <c r="J95" s="269">
        <f>ROUND(I95*H95,2)</f>
        <v>0</v>
      </c>
      <c r="K95" s="265" t="s">
        <v>31</v>
      </c>
      <c r="L95" s="270"/>
      <c r="M95" s="271" t="s">
        <v>31</v>
      </c>
      <c r="N95" s="272" t="s">
        <v>47</v>
      </c>
      <c r="O95" s="86"/>
      <c r="P95" s="215">
        <f>O95*H95</f>
        <v>0</v>
      </c>
      <c r="Q95" s="215">
        <v>0.0050000000000000001</v>
      </c>
      <c r="R95" s="215">
        <f>Q95*H95</f>
        <v>0.029999999999999999</v>
      </c>
      <c r="S95" s="215">
        <v>0</v>
      </c>
      <c r="T95" s="216">
        <f>S95*H95</f>
        <v>0</v>
      </c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R95" s="217" t="s">
        <v>297</v>
      </c>
      <c r="AT95" s="217" t="s">
        <v>331</v>
      </c>
      <c r="AU95" s="217" t="s">
        <v>86</v>
      </c>
      <c r="AY95" s="19" t="s">
        <v>140</v>
      </c>
      <c r="BE95" s="218">
        <f>IF(N95="základní",J95,0)</f>
        <v>0</v>
      </c>
      <c r="BF95" s="218">
        <f>IF(N95="snížená",J95,0)</f>
        <v>0</v>
      </c>
      <c r="BG95" s="218">
        <f>IF(N95="zákl. přenesená",J95,0)</f>
        <v>0</v>
      </c>
      <c r="BH95" s="218">
        <f>IF(N95="sníž. přenesená",J95,0)</f>
        <v>0</v>
      </c>
      <c r="BI95" s="218">
        <f>IF(N95="nulová",J95,0)</f>
        <v>0</v>
      </c>
      <c r="BJ95" s="19" t="s">
        <v>84</v>
      </c>
      <c r="BK95" s="218">
        <f>ROUND(I95*H95,2)</f>
        <v>0</v>
      </c>
      <c r="BL95" s="19" t="s">
        <v>147</v>
      </c>
      <c r="BM95" s="217" t="s">
        <v>1647</v>
      </c>
    </row>
    <row r="96" s="2" customFormat="1" ht="16.5" customHeight="1">
      <c r="A96" s="40"/>
      <c r="B96" s="41"/>
      <c r="C96" s="263" t="s">
        <v>297</v>
      </c>
      <c r="D96" s="263" t="s">
        <v>331</v>
      </c>
      <c r="E96" s="264" t="s">
        <v>1570</v>
      </c>
      <c r="F96" s="265" t="s">
        <v>1571</v>
      </c>
      <c r="G96" s="266" t="s">
        <v>574</v>
      </c>
      <c r="H96" s="267">
        <v>5</v>
      </c>
      <c r="I96" s="268"/>
      <c r="J96" s="269">
        <f>ROUND(I96*H96,2)</f>
        <v>0</v>
      </c>
      <c r="K96" s="265" t="s">
        <v>31</v>
      </c>
      <c r="L96" s="270"/>
      <c r="M96" s="271" t="s">
        <v>31</v>
      </c>
      <c r="N96" s="272" t="s">
        <v>47</v>
      </c>
      <c r="O96" s="86"/>
      <c r="P96" s="215">
        <f>O96*H96</f>
        <v>0</v>
      </c>
      <c r="Q96" s="215">
        <v>0.0050000000000000001</v>
      </c>
      <c r="R96" s="215">
        <f>Q96*H96</f>
        <v>0.025000000000000001</v>
      </c>
      <c r="S96" s="215">
        <v>0</v>
      </c>
      <c r="T96" s="216">
        <f>S96*H96</f>
        <v>0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R96" s="217" t="s">
        <v>297</v>
      </c>
      <c r="AT96" s="217" t="s">
        <v>331</v>
      </c>
      <c r="AU96" s="217" t="s">
        <v>86</v>
      </c>
      <c r="AY96" s="19" t="s">
        <v>140</v>
      </c>
      <c r="BE96" s="218">
        <f>IF(N96="základní",J96,0)</f>
        <v>0</v>
      </c>
      <c r="BF96" s="218">
        <f>IF(N96="snížená",J96,0)</f>
        <v>0</v>
      </c>
      <c r="BG96" s="218">
        <f>IF(N96="zákl. přenesená",J96,0)</f>
        <v>0</v>
      </c>
      <c r="BH96" s="218">
        <f>IF(N96="sníž. přenesená",J96,0)</f>
        <v>0</v>
      </c>
      <c r="BI96" s="218">
        <f>IF(N96="nulová",J96,0)</f>
        <v>0</v>
      </c>
      <c r="BJ96" s="19" t="s">
        <v>84</v>
      </c>
      <c r="BK96" s="218">
        <f>ROUND(I96*H96,2)</f>
        <v>0</v>
      </c>
      <c r="BL96" s="19" t="s">
        <v>147</v>
      </c>
      <c r="BM96" s="217" t="s">
        <v>1648</v>
      </c>
    </row>
    <row r="97" s="2" customFormat="1" ht="16.5" customHeight="1">
      <c r="A97" s="40"/>
      <c r="B97" s="41"/>
      <c r="C97" s="206" t="s">
        <v>302</v>
      </c>
      <c r="D97" s="206" t="s">
        <v>142</v>
      </c>
      <c r="E97" s="207" t="s">
        <v>1573</v>
      </c>
      <c r="F97" s="208" t="s">
        <v>1574</v>
      </c>
      <c r="G97" s="209" t="s">
        <v>574</v>
      </c>
      <c r="H97" s="210">
        <v>11</v>
      </c>
      <c r="I97" s="211"/>
      <c r="J97" s="212">
        <f>ROUND(I97*H97,2)</f>
        <v>0</v>
      </c>
      <c r="K97" s="208" t="s">
        <v>146</v>
      </c>
      <c r="L97" s="46"/>
      <c r="M97" s="213" t="s">
        <v>31</v>
      </c>
      <c r="N97" s="214" t="s">
        <v>47</v>
      </c>
      <c r="O97" s="86"/>
      <c r="P97" s="215">
        <f>O97*H97</f>
        <v>0</v>
      </c>
      <c r="Q97" s="215">
        <v>5.0000000000000002E-05</v>
      </c>
      <c r="R97" s="215">
        <f>Q97*H97</f>
        <v>0.00055000000000000003</v>
      </c>
      <c r="S97" s="215">
        <v>0</v>
      </c>
      <c r="T97" s="216">
        <f>S97*H97</f>
        <v>0</v>
      </c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R97" s="217" t="s">
        <v>147</v>
      </c>
      <c r="AT97" s="217" t="s">
        <v>142</v>
      </c>
      <c r="AU97" s="217" t="s">
        <v>86</v>
      </c>
      <c r="AY97" s="19" t="s">
        <v>140</v>
      </c>
      <c r="BE97" s="218">
        <f>IF(N97="základní",J97,0)</f>
        <v>0</v>
      </c>
      <c r="BF97" s="218">
        <f>IF(N97="snížená",J97,0)</f>
        <v>0</v>
      </c>
      <c r="BG97" s="218">
        <f>IF(N97="zákl. přenesená",J97,0)</f>
        <v>0</v>
      </c>
      <c r="BH97" s="218">
        <f>IF(N97="sníž. přenesená",J97,0)</f>
        <v>0</v>
      </c>
      <c r="BI97" s="218">
        <f>IF(N97="nulová",J97,0)</f>
        <v>0</v>
      </c>
      <c r="BJ97" s="19" t="s">
        <v>84</v>
      </c>
      <c r="BK97" s="218">
        <f>ROUND(I97*H97,2)</f>
        <v>0</v>
      </c>
      <c r="BL97" s="19" t="s">
        <v>147</v>
      </c>
      <c r="BM97" s="217" t="s">
        <v>1649</v>
      </c>
    </row>
    <row r="98" s="2" customFormat="1" ht="16.5" customHeight="1">
      <c r="A98" s="40"/>
      <c r="B98" s="41"/>
      <c r="C98" s="263" t="s">
        <v>307</v>
      </c>
      <c r="D98" s="263" t="s">
        <v>331</v>
      </c>
      <c r="E98" s="264" t="s">
        <v>1576</v>
      </c>
      <c r="F98" s="265" t="s">
        <v>1577</v>
      </c>
      <c r="G98" s="266" t="s">
        <v>145</v>
      </c>
      <c r="H98" s="267">
        <v>0.495</v>
      </c>
      <c r="I98" s="268"/>
      <c r="J98" s="269">
        <f>ROUND(I98*H98,2)</f>
        <v>0</v>
      </c>
      <c r="K98" s="265" t="s">
        <v>146</v>
      </c>
      <c r="L98" s="270"/>
      <c r="M98" s="271" t="s">
        <v>31</v>
      </c>
      <c r="N98" s="272" t="s">
        <v>47</v>
      </c>
      <c r="O98" s="86"/>
      <c r="P98" s="215">
        <f>O98*H98</f>
        <v>0</v>
      </c>
      <c r="Q98" s="215">
        <v>0.65000000000000002</v>
      </c>
      <c r="R98" s="215">
        <f>Q98*H98</f>
        <v>0.32174999999999998</v>
      </c>
      <c r="S98" s="215">
        <v>0</v>
      </c>
      <c r="T98" s="216">
        <f>S98*H98</f>
        <v>0</v>
      </c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R98" s="217" t="s">
        <v>297</v>
      </c>
      <c r="AT98" s="217" t="s">
        <v>331</v>
      </c>
      <c r="AU98" s="217" t="s">
        <v>86</v>
      </c>
      <c r="AY98" s="19" t="s">
        <v>140</v>
      </c>
      <c r="BE98" s="218">
        <f>IF(N98="základní",J98,0)</f>
        <v>0</v>
      </c>
      <c r="BF98" s="218">
        <f>IF(N98="snížená",J98,0)</f>
        <v>0</v>
      </c>
      <c r="BG98" s="218">
        <f>IF(N98="zákl. přenesená",J98,0)</f>
        <v>0</v>
      </c>
      <c r="BH98" s="218">
        <f>IF(N98="sníž. přenesená",J98,0)</f>
        <v>0</v>
      </c>
      <c r="BI98" s="218">
        <f>IF(N98="nulová",J98,0)</f>
        <v>0</v>
      </c>
      <c r="BJ98" s="19" t="s">
        <v>84</v>
      </c>
      <c r="BK98" s="218">
        <f>ROUND(I98*H98,2)</f>
        <v>0</v>
      </c>
      <c r="BL98" s="19" t="s">
        <v>147</v>
      </c>
      <c r="BM98" s="217" t="s">
        <v>1650</v>
      </c>
    </row>
    <row r="99" s="14" customFormat="1">
      <c r="A99" s="14"/>
      <c r="B99" s="230"/>
      <c r="C99" s="231"/>
      <c r="D99" s="221" t="s">
        <v>149</v>
      </c>
      <c r="E99" s="232" t="s">
        <v>31</v>
      </c>
      <c r="F99" s="233" t="s">
        <v>1651</v>
      </c>
      <c r="G99" s="231"/>
      <c r="H99" s="234">
        <v>0.98999999999999999</v>
      </c>
      <c r="I99" s="235"/>
      <c r="J99" s="231"/>
      <c r="K99" s="231"/>
      <c r="L99" s="236"/>
      <c r="M99" s="237"/>
      <c r="N99" s="238"/>
      <c r="O99" s="238"/>
      <c r="P99" s="238"/>
      <c r="Q99" s="238"/>
      <c r="R99" s="238"/>
      <c r="S99" s="238"/>
      <c r="T99" s="239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  <c r="AT99" s="240" t="s">
        <v>149</v>
      </c>
      <c r="AU99" s="240" t="s">
        <v>86</v>
      </c>
      <c r="AV99" s="14" t="s">
        <v>86</v>
      </c>
      <c r="AW99" s="14" t="s">
        <v>37</v>
      </c>
      <c r="AX99" s="14" t="s">
        <v>84</v>
      </c>
      <c r="AY99" s="240" t="s">
        <v>140</v>
      </c>
    </row>
    <row r="100" s="14" customFormat="1">
      <c r="A100" s="14"/>
      <c r="B100" s="230"/>
      <c r="C100" s="231"/>
      <c r="D100" s="221" t="s">
        <v>149</v>
      </c>
      <c r="E100" s="231"/>
      <c r="F100" s="233" t="s">
        <v>1652</v>
      </c>
      <c r="G100" s="231"/>
      <c r="H100" s="234">
        <v>0.495</v>
      </c>
      <c r="I100" s="235"/>
      <c r="J100" s="231"/>
      <c r="K100" s="231"/>
      <c r="L100" s="236"/>
      <c r="M100" s="237"/>
      <c r="N100" s="238"/>
      <c r="O100" s="238"/>
      <c r="P100" s="238"/>
      <c r="Q100" s="238"/>
      <c r="R100" s="238"/>
      <c r="S100" s="238"/>
      <c r="T100" s="239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T100" s="240" t="s">
        <v>149</v>
      </c>
      <c r="AU100" s="240" t="s">
        <v>86</v>
      </c>
      <c r="AV100" s="14" t="s">
        <v>86</v>
      </c>
      <c r="AW100" s="14" t="s">
        <v>4</v>
      </c>
      <c r="AX100" s="14" t="s">
        <v>84</v>
      </c>
      <c r="AY100" s="240" t="s">
        <v>140</v>
      </c>
    </row>
    <row r="101" s="2" customFormat="1">
      <c r="A101" s="40"/>
      <c r="B101" s="41"/>
      <c r="C101" s="206" t="s">
        <v>313</v>
      </c>
      <c r="D101" s="206" t="s">
        <v>142</v>
      </c>
      <c r="E101" s="207" t="s">
        <v>1581</v>
      </c>
      <c r="F101" s="208" t="s">
        <v>1582</v>
      </c>
      <c r="G101" s="209" t="s">
        <v>574</v>
      </c>
      <c r="H101" s="210">
        <v>11</v>
      </c>
      <c r="I101" s="211"/>
      <c r="J101" s="212">
        <f>ROUND(I101*H101,2)</f>
        <v>0</v>
      </c>
      <c r="K101" s="208" t="s">
        <v>146</v>
      </c>
      <c r="L101" s="46"/>
      <c r="M101" s="213" t="s">
        <v>31</v>
      </c>
      <c r="N101" s="214" t="s">
        <v>47</v>
      </c>
      <c r="O101" s="86"/>
      <c r="P101" s="215">
        <f>O101*H101</f>
        <v>0</v>
      </c>
      <c r="Q101" s="215">
        <v>0</v>
      </c>
      <c r="R101" s="215">
        <f>Q101*H101</f>
        <v>0</v>
      </c>
      <c r="S101" s="215">
        <v>0</v>
      </c>
      <c r="T101" s="216">
        <f>S101*H101</f>
        <v>0</v>
      </c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R101" s="217" t="s">
        <v>147</v>
      </c>
      <c r="AT101" s="217" t="s">
        <v>142</v>
      </c>
      <c r="AU101" s="217" t="s">
        <v>86</v>
      </c>
      <c r="AY101" s="19" t="s">
        <v>140</v>
      </c>
      <c r="BE101" s="218">
        <f>IF(N101="základní",J101,0)</f>
        <v>0</v>
      </c>
      <c r="BF101" s="218">
        <f>IF(N101="snížená",J101,0)</f>
        <v>0</v>
      </c>
      <c r="BG101" s="218">
        <f>IF(N101="zákl. přenesená",J101,0)</f>
        <v>0</v>
      </c>
      <c r="BH101" s="218">
        <f>IF(N101="sníž. přenesená",J101,0)</f>
        <v>0</v>
      </c>
      <c r="BI101" s="218">
        <f>IF(N101="nulová",J101,0)</f>
        <v>0</v>
      </c>
      <c r="BJ101" s="19" t="s">
        <v>84</v>
      </c>
      <c r="BK101" s="218">
        <f>ROUND(I101*H101,2)</f>
        <v>0</v>
      </c>
      <c r="BL101" s="19" t="s">
        <v>147</v>
      </c>
      <c r="BM101" s="217" t="s">
        <v>1653</v>
      </c>
    </row>
    <row r="102" s="2" customFormat="1" ht="16.5" customHeight="1">
      <c r="A102" s="40"/>
      <c r="B102" s="41"/>
      <c r="C102" s="263" t="s">
        <v>318</v>
      </c>
      <c r="D102" s="263" t="s">
        <v>331</v>
      </c>
      <c r="E102" s="264" t="s">
        <v>1584</v>
      </c>
      <c r="F102" s="265" t="s">
        <v>1585</v>
      </c>
      <c r="G102" s="266" t="s">
        <v>145</v>
      </c>
      <c r="H102" s="267">
        <v>0.59399999999999997</v>
      </c>
      <c r="I102" s="268"/>
      <c r="J102" s="269">
        <f>ROUND(I102*H102,2)</f>
        <v>0</v>
      </c>
      <c r="K102" s="265" t="s">
        <v>146</v>
      </c>
      <c r="L102" s="270"/>
      <c r="M102" s="271" t="s">
        <v>31</v>
      </c>
      <c r="N102" s="272" t="s">
        <v>47</v>
      </c>
      <c r="O102" s="86"/>
      <c r="P102" s="215">
        <f>O102*H102</f>
        <v>0</v>
      </c>
      <c r="Q102" s="215">
        <v>0.22</v>
      </c>
      <c r="R102" s="215">
        <f>Q102*H102</f>
        <v>0.13067999999999999</v>
      </c>
      <c r="S102" s="215">
        <v>0</v>
      </c>
      <c r="T102" s="216">
        <f>S102*H102</f>
        <v>0</v>
      </c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R102" s="217" t="s">
        <v>297</v>
      </c>
      <c r="AT102" s="217" t="s">
        <v>331</v>
      </c>
      <c r="AU102" s="217" t="s">
        <v>86</v>
      </c>
      <c r="AY102" s="19" t="s">
        <v>140</v>
      </c>
      <c r="BE102" s="218">
        <f>IF(N102="základní",J102,0)</f>
        <v>0</v>
      </c>
      <c r="BF102" s="218">
        <f>IF(N102="snížená",J102,0)</f>
        <v>0</v>
      </c>
      <c r="BG102" s="218">
        <f>IF(N102="zákl. přenesená",J102,0)</f>
        <v>0</v>
      </c>
      <c r="BH102" s="218">
        <f>IF(N102="sníž. přenesená",J102,0)</f>
        <v>0</v>
      </c>
      <c r="BI102" s="218">
        <f>IF(N102="nulová",J102,0)</f>
        <v>0</v>
      </c>
      <c r="BJ102" s="19" t="s">
        <v>84</v>
      </c>
      <c r="BK102" s="218">
        <f>ROUND(I102*H102,2)</f>
        <v>0</v>
      </c>
      <c r="BL102" s="19" t="s">
        <v>147</v>
      </c>
      <c r="BM102" s="217" t="s">
        <v>1654</v>
      </c>
    </row>
    <row r="103" s="14" customFormat="1">
      <c r="A103" s="14"/>
      <c r="B103" s="230"/>
      <c r="C103" s="231"/>
      <c r="D103" s="221" t="s">
        <v>149</v>
      </c>
      <c r="E103" s="232" t="s">
        <v>31</v>
      </c>
      <c r="F103" s="233" t="s">
        <v>1655</v>
      </c>
      <c r="G103" s="231"/>
      <c r="H103" s="234">
        <v>0.59399999999999997</v>
      </c>
      <c r="I103" s="235"/>
      <c r="J103" s="231"/>
      <c r="K103" s="231"/>
      <c r="L103" s="236"/>
      <c r="M103" s="237"/>
      <c r="N103" s="238"/>
      <c r="O103" s="238"/>
      <c r="P103" s="238"/>
      <c r="Q103" s="238"/>
      <c r="R103" s="238"/>
      <c r="S103" s="238"/>
      <c r="T103" s="239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T103" s="240" t="s">
        <v>149</v>
      </c>
      <c r="AU103" s="240" t="s">
        <v>86</v>
      </c>
      <c r="AV103" s="14" t="s">
        <v>86</v>
      </c>
      <c r="AW103" s="14" t="s">
        <v>37</v>
      </c>
      <c r="AX103" s="14" t="s">
        <v>84</v>
      </c>
      <c r="AY103" s="240" t="s">
        <v>140</v>
      </c>
    </row>
    <row r="104" s="2" customFormat="1" ht="21.75" customHeight="1">
      <c r="A104" s="40"/>
      <c r="B104" s="41"/>
      <c r="C104" s="206" t="s">
        <v>323</v>
      </c>
      <c r="D104" s="206" t="s">
        <v>142</v>
      </c>
      <c r="E104" s="207" t="s">
        <v>1588</v>
      </c>
      <c r="F104" s="208" t="s">
        <v>1589</v>
      </c>
      <c r="G104" s="209" t="s">
        <v>411</v>
      </c>
      <c r="H104" s="210">
        <v>9.9000000000000004</v>
      </c>
      <c r="I104" s="211"/>
      <c r="J104" s="212">
        <f>ROUND(I104*H104,2)</f>
        <v>0</v>
      </c>
      <c r="K104" s="208" t="s">
        <v>146</v>
      </c>
      <c r="L104" s="46"/>
      <c r="M104" s="213" t="s">
        <v>31</v>
      </c>
      <c r="N104" s="214" t="s">
        <v>47</v>
      </c>
      <c r="O104" s="86"/>
      <c r="P104" s="215">
        <f>O104*H104</f>
        <v>0</v>
      </c>
      <c r="Q104" s="215">
        <v>0.00036000000000000002</v>
      </c>
      <c r="R104" s="215">
        <f>Q104*H104</f>
        <v>0.0035640000000000003</v>
      </c>
      <c r="S104" s="215">
        <v>0</v>
      </c>
      <c r="T104" s="216">
        <f>S104*H104</f>
        <v>0</v>
      </c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R104" s="217" t="s">
        <v>147</v>
      </c>
      <c r="AT104" s="217" t="s">
        <v>142</v>
      </c>
      <c r="AU104" s="217" t="s">
        <v>86</v>
      </c>
      <c r="AY104" s="19" t="s">
        <v>140</v>
      </c>
      <c r="BE104" s="218">
        <f>IF(N104="základní",J104,0)</f>
        <v>0</v>
      </c>
      <c r="BF104" s="218">
        <f>IF(N104="snížená",J104,0)</f>
        <v>0</v>
      </c>
      <c r="BG104" s="218">
        <f>IF(N104="zákl. přenesená",J104,0)</f>
        <v>0</v>
      </c>
      <c r="BH104" s="218">
        <f>IF(N104="sníž. přenesená",J104,0)</f>
        <v>0</v>
      </c>
      <c r="BI104" s="218">
        <f>IF(N104="nulová",J104,0)</f>
        <v>0</v>
      </c>
      <c r="BJ104" s="19" t="s">
        <v>84</v>
      </c>
      <c r="BK104" s="218">
        <f>ROUND(I104*H104,2)</f>
        <v>0</v>
      </c>
      <c r="BL104" s="19" t="s">
        <v>147</v>
      </c>
      <c r="BM104" s="217" t="s">
        <v>1656</v>
      </c>
    </row>
    <row r="105" s="14" customFormat="1">
      <c r="A105" s="14"/>
      <c r="B105" s="230"/>
      <c r="C105" s="231"/>
      <c r="D105" s="221" t="s">
        <v>149</v>
      </c>
      <c r="E105" s="232" t="s">
        <v>31</v>
      </c>
      <c r="F105" s="233" t="s">
        <v>1657</v>
      </c>
      <c r="G105" s="231"/>
      <c r="H105" s="234">
        <v>9.9000000000000004</v>
      </c>
      <c r="I105" s="235"/>
      <c r="J105" s="231"/>
      <c r="K105" s="231"/>
      <c r="L105" s="236"/>
      <c r="M105" s="237"/>
      <c r="N105" s="238"/>
      <c r="O105" s="238"/>
      <c r="P105" s="238"/>
      <c r="Q105" s="238"/>
      <c r="R105" s="238"/>
      <c r="S105" s="238"/>
      <c r="T105" s="239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T105" s="240" t="s">
        <v>149</v>
      </c>
      <c r="AU105" s="240" t="s">
        <v>86</v>
      </c>
      <c r="AV105" s="14" t="s">
        <v>86</v>
      </c>
      <c r="AW105" s="14" t="s">
        <v>37</v>
      </c>
      <c r="AX105" s="14" t="s">
        <v>84</v>
      </c>
      <c r="AY105" s="240" t="s">
        <v>140</v>
      </c>
    </row>
    <row r="106" s="12" customFormat="1" ht="20.88" customHeight="1">
      <c r="A106" s="12"/>
      <c r="B106" s="190"/>
      <c r="C106" s="191"/>
      <c r="D106" s="192" t="s">
        <v>75</v>
      </c>
      <c r="E106" s="204" t="s">
        <v>403</v>
      </c>
      <c r="F106" s="204" t="s">
        <v>429</v>
      </c>
      <c r="G106" s="191"/>
      <c r="H106" s="191"/>
      <c r="I106" s="194"/>
      <c r="J106" s="205">
        <f>BK106</f>
        <v>0</v>
      </c>
      <c r="K106" s="191"/>
      <c r="L106" s="196"/>
      <c r="M106" s="197"/>
      <c r="N106" s="198"/>
      <c r="O106" s="198"/>
      <c r="P106" s="199">
        <f>SUM(P107:P112)</f>
        <v>0</v>
      </c>
      <c r="Q106" s="198"/>
      <c r="R106" s="199">
        <f>SUM(R107:R112)</f>
        <v>0</v>
      </c>
      <c r="S106" s="198"/>
      <c r="T106" s="200">
        <f>SUM(T107:T112)</f>
        <v>0</v>
      </c>
      <c r="U106" s="12"/>
      <c r="V106" s="12"/>
      <c r="W106" s="12"/>
      <c r="X106" s="12"/>
      <c r="Y106" s="12"/>
      <c r="Z106" s="12"/>
      <c r="AA106" s="12"/>
      <c r="AB106" s="12"/>
      <c r="AC106" s="12"/>
      <c r="AD106" s="12"/>
      <c r="AE106" s="12"/>
      <c r="AR106" s="201" t="s">
        <v>84</v>
      </c>
      <c r="AT106" s="202" t="s">
        <v>75</v>
      </c>
      <c r="AU106" s="202" t="s">
        <v>86</v>
      </c>
      <c r="AY106" s="201" t="s">
        <v>140</v>
      </c>
      <c r="BK106" s="203">
        <f>SUM(BK107:BK112)</f>
        <v>0</v>
      </c>
    </row>
    <row r="107" s="2" customFormat="1" ht="16.5" customHeight="1">
      <c r="A107" s="40"/>
      <c r="B107" s="41"/>
      <c r="C107" s="206" t="s">
        <v>330</v>
      </c>
      <c r="D107" s="206" t="s">
        <v>142</v>
      </c>
      <c r="E107" s="207" t="s">
        <v>518</v>
      </c>
      <c r="F107" s="208" t="s">
        <v>519</v>
      </c>
      <c r="G107" s="209" t="s">
        <v>145</v>
      </c>
      <c r="H107" s="210">
        <v>0.079000000000000001</v>
      </c>
      <c r="I107" s="211"/>
      <c r="J107" s="212">
        <f>ROUND(I107*H107,2)</f>
        <v>0</v>
      </c>
      <c r="K107" s="208" t="s">
        <v>146</v>
      </c>
      <c r="L107" s="46"/>
      <c r="M107" s="213" t="s">
        <v>31</v>
      </c>
      <c r="N107" s="214" t="s">
        <v>47</v>
      </c>
      <c r="O107" s="86"/>
      <c r="P107" s="215">
        <f>O107*H107</f>
        <v>0</v>
      </c>
      <c r="Q107" s="215">
        <v>0</v>
      </c>
      <c r="R107" s="215">
        <f>Q107*H107</f>
        <v>0</v>
      </c>
      <c r="S107" s="215">
        <v>0</v>
      </c>
      <c r="T107" s="216">
        <f>S107*H107</f>
        <v>0</v>
      </c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R107" s="217" t="s">
        <v>147</v>
      </c>
      <c r="AT107" s="217" t="s">
        <v>142</v>
      </c>
      <c r="AU107" s="217" t="s">
        <v>263</v>
      </c>
      <c r="AY107" s="19" t="s">
        <v>140</v>
      </c>
      <c r="BE107" s="218">
        <f>IF(N107="základní",J107,0)</f>
        <v>0</v>
      </c>
      <c r="BF107" s="218">
        <f>IF(N107="snížená",J107,0)</f>
        <v>0</v>
      </c>
      <c r="BG107" s="218">
        <f>IF(N107="zákl. přenesená",J107,0)</f>
        <v>0</v>
      </c>
      <c r="BH107" s="218">
        <f>IF(N107="sníž. přenesená",J107,0)</f>
        <v>0</v>
      </c>
      <c r="BI107" s="218">
        <f>IF(N107="nulová",J107,0)</f>
        <v>0</v>
      </c>
      <c r="BJ107" s="19" t="s">
        <v>84</v>
      </c>
      <c r="BK107" s="218">
        <f>ROUND(I107*H107,2)</f>
        <v>0</v>
      </c>
      <c r="BL107" s="19" t="s">
        <v>147</v>
      </c>
      <c r="BM107" s="217" t="s">
        <v>1658</v>
      </c>
    </row>
    <row r="108" s="13" customFormat="1">
      <c r="A108" s="13"/>
      <c r="B108" s="219"/>
      <c r="C108" s="220"/>
      <c r="D108" s="221" t="s">
        <v>149</v>
      </c>
      <c r="E108" s="222" t="s">
        <v>31</v>
      </c>
      <c r="F108" s="223" t="s">
        <v>1593</v>
      </c>
      <c r="G108" s="220"/>
      <c r="H108" s="222" t="s">
        <v>31</v>
      </c>
      <c r="I108" s="224"/>
      <c r="J108" s="220"/>
      <c r="K108" s="220"/>
      <c r="L108" s="225"/>
      <c r="M108" s="226"/>
      <c r="N108" s="227"/>
      <c r="O108" s="227"/>
      <c r="P108" s="227"/>
      <c r="Q108" s="227"/>
      <c r="R108" s="227"/>
      <c r="S108" s="227"/>
      <c r="T108" s="228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29" t="s">
        <v>149</v>
      </c>
      <c r="AU108" s="229" t="s">
        <v>263</v>
      </c>
      <c r="AV108" s="13" t="s">
        <v>84</v>
      </c>
      <c r="AW108" s="13" t="s">
        <v>37</v>
      </c>
      <c r="AX108" s="13" t="s">
        <v>76</v>
      </c>
      <c r="AY108" s="229" t="s">
        <v>140</v>
      </c>
    </row>
    <row r="109" s="14" customFormat="1">
      <c r="A109" s="14"/>
      <c r="B109" s="230"/>
      <c r="C109" s="231"/>
      <c r="D109" s="221" t="s">
        <v>149</v>
      </c>
      <c r="E109" s="232" t="s">
        <v>31</v>
      </c>
      <c r="F109" s="233" t="s">
        <v>1659</v>
      </c>
      <c r="G109" s="231"/>
      <c r="H109" s="234">
        <v>0.079000000000000001</v>
      </c>
      <c r="I109" s="235"/>
      <c r="J109" s="231"/>
      <c r="K109" s="231"/>
      <c r="L109" s="236"/>
      <c r="M109" s="237"/>
      <c r="N109" s="238"/>
      <c r="O109" s="238"/>
      <c r="P109" s="238"/>
      <c r="Q109" s="238"/>
      <c r="R109" s="238"/>
      <c r="S109" s="238"/>
      <c r="T109" s="239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240" t="s">
        <v>149</v>
      </c>
      <c r="AU109" s="240" t="s">
        <v>263</v>
      </c>
      <c r="AV109" s="14" t="s">
        <v>86</v>
      </c>
      <c r="AW109" s="14" t="s">
        <v>37</v>
      </c>
      <c r="AX109" s="14" t="s">
        <v>84</v>
      </c>
      <c r="AY109" s="240" t="s">
        <v>140</v>
      </c>
    </row>
    <row r="110" s="2" customFormat="1" ht="16.5" customHeight="1">
      <c r="A110" s="40"/>
      <c r="B110" s="41"/>
      <c r="C110" s="206" t="s">
        <v>8</v>
      </c>
      <c r="D110" s="206" t="s">
        <v>142</v>
      </c>
      <c r="E110" s="207" t="s">
        <v>523</v>
      </c>
      <c r="F110" s="208" t="s">
        <v>524</v>
      </c>
      <c r="G110" s="209" t="s">
        <v>145</v>
      </c>
      <c r="H110" s="210">
        <v>0.079000000000000001</v>
      </c>
      <c r="I110" s="211"/>
      <c r="J110" s="212">
        <f>ROUND(I110*H110,2)</f>
        <v>0</v>
      </c>
      <c r="K110" s="208" t="s">
        <v>525</v>
      </c>
      <c r="L110" s="46"/>
      <c r="M110" s="213" t="s">
        <v>31</v>
      </c>
      <c r="N110" s="214" t="s">
        <v>47</v>
      </c>
      <c r="O110" s="86"/>
      <c r="P110" s="215">
        <f>O110*H110</f>
        <v>0</v>
      </c>
      <c r="Q110" s="215">
        <v>0</v>
      </c>
      <c r="R110" s="215">
        <f>Q110*H110</f>
        <v>0</v>
      </c>
      <c r="S110" s="215">
        <v>0</v>
      </c>
      <c r="T110" s="216">
        <f>S110*H110</f>
        <v>0</v>
      </c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R110" s="217" t="s">
        <v>147</v>
      </c>
      <c r="AT110" s="217" t="s">
        <v>142</v>
      </c>
      <c r="AU110" s="217" t="s">
        <v>263</v>
      </c>
      <c r="AY110" s="19" t="s">
        <v>140</v>
      </c>
      <c r="BE110" s="218">
        <f>IF(N110="základní",J110,0)</f>
        <v>0</v>
      </c>
      <c r="BF110" s="218">
        <f>IF(N110="snížená",J110,0)</f>
        <v>0</v>
      </c>
      <c r="BG110" s="218">
        <f>IF(N110="zákl. přenesená",J110,0)</f>
        <v>0</v>
      </c>
      <c r="BH110" s="218">
        <f>IF(N110="sníž. přenesená",J110,0)</f>
        <v>0</v>
      </c>
      <c r="BI110" s="218">
        <f>IF(N110="nulová",J110,0)</f>
        <v>0</v>
      </c>
      <c r="BJ110" s="19" t="s">
        <v>84</v>
      </c>
      <c r="BK110" s="218">
        <f>ROUND(I110*H110,2)</f>
        <v>0</v>
      </c>
      <c r="BL110" s="19" t="s">
        <v>147</v>
      </c>
      <c r="BM110" s="217" t="s">
        <v>1660</v>
      </c>
    </row>
    <row r="111" s="13" customFormat="1">
      <c r="A111" s="13"/>
      <c r="B111" s="219"/>
      <c r="C111" s="220"/>
      <c r="D111" s="221" t="s">
        <v>149</v>
      </c>
      <c r="E111" s="222" t="s">
        <v>31</v>
      </c>
      <c r="F111" s="223" t="s">
        <v>1593</v>
      </c>
      <c r="G111" s="220"/>
      <c r="H111" s="222" t="s">
        <v>31</v>
      </c>
      <c r="I111" s="224"/>
      <c r="J111" s="220"/>
      <c r="K111" s="220"/>
      <c r="L111" s="225"/>
      <c r="M111" s="226"/>
      <c r="N111" s="227"/>
      <c r="O111" s="227"/>
      <c r="P111" s="227"/>
      <c r="Q111" s="227"/>
      <c r="R111" s="227"/>
      <c r="S111" s="227"/>
      <c r="T111" s="228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29" t="s">
        <v>149</v>
      </c>
      <c r="AU111" s="229" t="s">
        <v>263</v>
      </c>
      <c r="AV111" s="13" t="s">
        <v>84</v>
      </c>
      <c r="AW111" s="13" t="s">
        <v>37</v>
      </c>
      <c r="AX111" s="13" t="s">
        <v>76</v>
      </c>
      <c r="AY111" s="229" t="s">
        <v>140</v>
      </c>
    </row>
    <row r="112" s="14" customFormat="1">
      <c r="A112" s="14"/>
      <c r="B112" s="230"/>
      <c r="C112" s="231"/>
      <c r="D112" s="221" t="s">
        <v>149</v>
      </c>
      <c r="E112" s="232" t="s">
        <v>31</v>
      </c>
      <c r="F112" s="233" t="s">
        <v>1661</v>
      </c>
      <c r="G112" s="231"/>
      <c r="H112" s="234">
        <v>0.079000000000000001</v>
      </c>
      <c r="I112" s="235"/>
      <c r="J112" s="231"/>
      <c r="K112" s="231"/>
      <c r="L112" s="236"/>
      <c r="M112" s="281"/>
      <c r="N112" s="282"/>
      <c r="O112" s="282"/>
      <c r="P112" s="282"/>
      <c r="Q112" s="282"/>
      <c r="R112" s="282"/>
      <c r="S112" s="282"/>
      <c r="T112" s="283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T112" s="240" t="s">
        <v>149</v>
      </c>
      <c r="AU112" s="240" t="s">
        <v>263</v>
      </c>
      <c r="AV112" s="14" t="s">
        <v>86</v>
      </c>
      <c r="AW112" s="14" t="s">
        <v>37</v>
      </c>
      <c r="AX112" s="14" t="s">
        <v>84</v>
      </c>
      <c r="AY112" s="240" t="s">
        <v>140</v>
      </c>
    </row>
    <row r="113" s="2" customFormat="1" ht="6.96" customHeight="1">
      <c r="A113" s="40"/>
      <c r="B113" s="61"/>
      <c r="C113" s="62"/>
      <c r="D113" s="62"/>
      <c r="E113" s="62"/>
      <c r="F113" s="62"/>
      <c r="G113" s="62"/>
      <c r="H113" s="62"/>
      <c r="I113" s="62"/>
      <c r="J113" s="62"/>
      <c r="K113" s="62"/>
      <c r="L113" s="46"/>
      <c r="M113" s="40"/>
      <c r="O113" s="40"/>
      <c r="P113" s="40"/>
      <c r="Q113" s="40"/>
      <c r="R113" s="40"/>
      <c r="S113" s="40"/>
      <c r="T113" s="40"/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</row>
  </sheetData>
  <sheetProtection sheet="1" autoFilter="0" formatColumns="0" formatRows="0" objects="1" scenarios="1" spinCount="100000" saltValue="Q9pRidT3J/WnkF3H++rBY9cR2WApR1bUA4HTfhFcoF8vbg3+tbZ2s4U3HgQsUNT46jBU5XLDY1O8eXK4C4Y/WQ==" hashValue="Rzdvg0ok9ZD/qRGbjBYoQHuYv+yoXc+nTTHXoZUU6YYYoCF3REfv8M0LRi8EThrkSHAqZHMvBKPj+Mq33BN7cw==" algorithmName="SHA-512" password="CC35"/>
  <autoFilter ref="C81:K112"/>
  <mergeCells count="9">
    <mergeCell ref="E7:H7"/>
    <mergeCell ref="E9:H9"/>
    <mergeCell ref="E18:H18"/>
    <mergeCell ref="E27:H27"/>
    <mergeCell ref="E48:H48"/>
    <mergeCell ref="E50:H50"/>
    <mergeCell ref="E72:H72"/>
    <mergeCell ref="E74:H74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107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86</v>
      </c>
    </row>
    <row r="4" s="1" customFormat="1" ht="24.96" customHeight="1">
      <c r="B4" s="22"/>
      <c r="D4" s="132" t="s">
        <v>111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>Realizace společných zařízení, k.ú. Klášterec nad Orlicí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112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1662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31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22</v>
      </c>
      <c r="E12" s="40"/>
      <c r="F12" s="138" t="s">
        <v>23</v>
      </c>
      <c r="G12" s="40"/>
      <c r="H12" s="40"/>
      <c r="I12" s="134" t="s">
        <v>24</v>
      </c>
      <c r="J12" s="139" t="str">
        <f>'Rekapitulace stavby'!AN8</f>
        <v>25. 12. 2020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26</v>
      </c>
      <c r="E14" s="40"/>
      <c r="F14" s="40"/>
      <c r="G14" s="40"/>
      <c r="H14" s="40"/>
      <c r="I14" s="134" t="s">
        <v>27</v>
      </c>
      <c r="J14" s="138" t="s">
        <v>28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29</v>
      </c>
      <c r="F15" s="40"/>
      <c r="G15" s="40"/>
      <c r="H15" s="40"/>
      <c r="I15" s="134" t="s">
        <v>30</v>
      </c>
      <c r="J15" s="138" t="s">
        <v>31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32</v>
      </c>
      <c r="E17" s="40"/>
      <c r="F17" s="40"/>
      <c r="G17" s="40"/>
      <c r="H17" s="40"/>
      <c r="I17" s="134" t="s">
        <v>27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30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34</v>
      </c>
      <c r="E20" s="40"/>
      <c r="F20" s="40"/>
      <c r="G20" s="40"/>
      <c r="H20" s="40"/>
      <c r="I20" s="134" t="s">
        <v>27</v>
      </c>
      <c r="J20" s="138" t="s">
        <v>35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36</v>
      </c>
      <c r="F21" s="40"/>
      <c r="G21" s="40"/>
      <c r="H21" s="40"/>
      <c r="I21" s="134" t="s">
        <v>30</v>
      </c>
      <c r="J21" s="138" t="s">
        <v>31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38</v>
      </c>
      <c r="E23" s="40"/>
      <c r="F23" s="40"/>
      <c r="G23" s="40"/>
      <c r="H23" s="40"/>
      <c r="I23" s="134" t="s">
        <v>27</v>
      </c>
      <c r="J23" s="138" t="s">
        <v>31</v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">
        <v>39</v>
      </c>
      <c r="F24" s="40"/>
      <c r="G24" s="40"/>
      <c r="H24" s="40"/>
      <c r="I24" s="134" t="s">
        <v>30</v>
      </c>
      <c r="J24" s="138" t="s">
        <v>31</v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40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31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42</v>
      </c>
      <c r="E30" s="40"/>
      <c r="F30" s="40"/>
      <c r="G30" s="40"/>
      <c r="H30" s="40"/>
      <c r="I30" s="40"/>
      <c r="J30" s="146">
        <f>ROUND(J82,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44</v>
      </c>
      <c r="G32" s="40"/>
      <c r="H32" s="40"/>
      <c r="I32" s="147" t="s">
        <v>43</v>
      </c>
      <c r="J32" s="147" t="s">
        <v>45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46</v>
      </c>
      <c r="E33" s="134" t="s">
        <v>47</v>
      </c>
      <c r="F33" s="149">
        <f>ROUND((SUM(BE82:BE112)),  2)</f>
        <v>0</v>
      </c>
      <c r="G33" s="40"/>
      <c r="H33" s="40"/>
      <c r="I33" s="150">
        <v>0.20999999999999999</v>
      </c>
      <c r="J33" s="149">
        <f>ROUND(((SUM(BE82:BE112))*I33),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48</v>
      </c>
      <c r="F34" s="149">
        <f>ROUND((SUM(BF82:BF112)),  2)</f>
        <v>0</v>
      </c>
      <c r="G34" s="40"/>
      <c r="H34" s="40"/>
      <c r="I34" s="150">
        <v>0.14999999999999999</v>
      </c>
      <c r="J34" s="149">
        <f>ROUND(((SUM(BF82:BF112))*I34),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49</v>
      </c>
      <c r="F35" s="149">
        <f>ROUND((SUM(BG82:BG112)),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50</v>
      </c>
      <c r="F36" s="149">
        <f>ROUND((SUM(BH82:BH112)),  2)</f>
        <v>0</v>
      </c>
      <c r="G36" s="40"/>
      <c r="H36" s="40"/>
      <c r="I36" s="150">
        <v>0.14999999999999999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51</v>
      </c>
      <c r="F37" s="149">
        <f>ROUND((SUM(BI82:BI112)),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52</v>
      </c>
      <c r="E39" s="153"/>
      <c r="F39" s="153"/>
      <c r="G39" s="154" t="s">
        <v>53</v>
      </c>
      <c r="H39" s="155" t="s">
        <v>54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114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Realizace společných zařízení, k.ú. Klášterec nad Orlicí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112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SO 807 - Polní cesta C 72, typ A, v části Nad kasárnami - náhradní výsadba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22</v>
      </c>
      <c r="D52" s="42"/>
      <c r="E52" s="42"/>
      <c r="F52" s="29" t="str">
        <f>F12</f>
        <v>Klášterec nad Orlicí</v>
      </c>
      <c r="G52" s="42"/>
      <c r="H52" s="42"/>
      <c r="I52" s="34" t="s">
        <v>24</v>
      </c>
      <c r="J52" s="74" t="str">
        <f>IF(J12="","",J12)</f>
        <v>25. 12. 2020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40.05" customHeight="1">
      <c r="A54" s="40"/>
      <c r="B54" s="41"/>
      <c r="C54" s="34" t="s">
        <v>26</v>
      </c>
      <c r="D54" s="42"/>
      <c r="E54" s="42"/>
      <c r="F54" s="29" t="str">
        <f>E15</f>
        <v>ČR, Státní pozemkový úřad pro Pardubický kraj</v>
      </c>
      <c r="G54" s="42"/>
      <c r="H54" s="42"/>
      <c r="I54" s="34" t="s">
        <v>34</v>
      </c>
      <c r="J54" s="38" t="str">
        <f>E21</f>
        <v>PK Adamec, s.r.o., Komenského 42, 56151 Letohrad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25.65" customHeight="1">
      <c r="A55" s="40"/>
      <c r="B55" s="41"/>
      <c r="C55" s="34" t="s">
        <v>32</v>
      </c>
      <c r="D55" s="42"/>
      <c r="E55" s="42"/>
      <c r="F55" s="29" t="str">
        <f>IF(E18="","",E18)</f>
        <v>Vyplň údaj</v>
      </c>
      <c r="G55" s="42"/>
      <c r="H55" s="42"/>
      <c r="I55" s="34" t="s">
        <v>38</v>
      </c>
      <c r="J55" s="38" t="str">
        <f>E24</f>
        <v>Adamec Jiří, tel. 608 878 955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115</v>
      </c>
      <c r="D57" s="164"/>
      <c r="E57" s="164"/>
      <c r="F57" s="164"/>
      <c r="G57" s="164"/>
      <c r="H57" s="164"/>
      <c r="I57" s="164"/>
      <c r="J57" s="165" t="s">
        <v>116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74</v>
      </c>
      <c r="D59" s="42"/>
      <c r="E59" s="42"/>
      <c r="F59" s="42"/>
      <c r="G59" s="42"/>
      <c r="H59" s="42"/>
      <c r="I59" s="42"/>
      <c r="J59" s="104">
        <f>J82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117</v>
      </c>
    </row>
    <row r="60" s="9" customFormat="1" ht="24.96" customHeight="1">
      <c r="A60" s="9"/>
      <c r="B60" s="167"/>
      <c r="C60" s="168"/>
      <c r="D60" s="169" t="s">
        <v>118</v>
      </c>
      <c r="E60" s="170"/>
      <c r="F60" s="170"/>
      <c r="G60" s="170"/>
      <c r="H60" s="170"/>
      <c r="I60" s="170"/>
      <c r="J60" s="171">
        <f>J83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119</v>
      </c>
      <c r="E61" s="176"/>
      <c r="F61" s="176"/>
      <c r="G61" s="176"/>
      <c r="H61" s="176"/>
      <c r="I61" s="176"/>
      <c r="J61" s="177">
        <f>J84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4.88" customHeight="1">
      <c r="A62" s="10"/>
      <c r="B62" s="173"/>
      <c r="C62" s="174"/>
      <c r="D62" s="175" t="s">
        <v>120</v>
      </c>
      <c r="E62" s="176"/>
      <c r="F62" s="176"/>
      <c r="G62" s="176"/>
      <c r="H62" s="176"/>
      <c r="I62" s="176"/>
      <c r="J62" s="177">
        <f>J106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2" customFormat="1" ht="21.84" customHeight="1">
      <c r="A63" s="40"/>
      <c r="B63" s="41"/>
      <c r="C63" s="42"/>
      <c r="D63" s="42"/>
      <c r="E63" s="42"/>
      <c r="F63" s="42"/>
      <c r="G63" s="42"/>
      <c r="H63" s="42"/>
      <c r="I63" s="42"/>
      <c r="J63" s="42"/>
      <c r="K63" s="42"/>
      <c r="L63" s="136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</row>
    <row r="64" s="2" customFormat="1" ht="6.96" customHeight="1">
      <c r="A64" s="40"/>
      <c r="B64" s="61"/>
      <c r="C64" s="62"/>
      <c r="D64" s="62"/>
      <c r="E64" s="62"/>
      <c r="F64" s="62"/>
      <c r="G64" s="62"/>
      <c r="H64" s="62"/>
      <c r="I64" s="62"/>
      <c r="J64" s="62"/>
      <c r="K64" s="62"/>
      <c r="L64" s="136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</row>
    <row r="68" s="2" customFormat="1" ht="6.96" customHeight="1">
      <c r="A68" s="40"/>
      <c r="B68" s="63"/>
      <c r="C68" s="64"/>
      <c r="D68" s="64"/>
      <c r="E68" s="64"/>
      <c r="F68" s="64"/>
      <c r="G68" s="64"/>
      <c r="H68" s="64"/>
      <c r="I68" s="64"/>
      <c r="J68" s="64"/>
      <c r="K68" s="64"/>
      <c r="L68" s="136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</row>
    <row r="69" s="2" customFormat="1" ht="24.96" customHeight="1">
      <c r="A69" s="40"/>
      <c r="B69" s="41"/>
      <c r="C69" s="25" t="s">
        <v>125</v>
      </c>
      <c r="D69" s="42"/>
      <c r="E69" s="42"/>
      <c r="F69" s="42"/>
      <c r="G69" s="42"/>
      <c r="H69" s="42"/>
      <c r="I69" s="42"/>
      <c r="J69" s="42"/>
      <c r="K69" s="42"/>
      <c r="L69" s="136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0" s="2" customFormat="1" ht="6.96" customHeight="1">
      <c r="A70" s="40"/>
      <c r="B70" s="41"/>
      <c r="C70" s="42"/>
      <c r="D70" s="42"/>
      <c r="E70" s="42"/>
      <c r="F70" s="42"/>
      <c r="G70" s="42"/>
      <c r="H70" s="42"/>
      <c r="I70" s="42"/>
      <c r="J70" s="42"/>
      <c r="K70" s="42"/>
      <c r="L70" s="136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12" customHeight="1">
      <c r="A71" s="40"/>
      <c r="B71" s="41"/>
      <c r="C71" s="34" t="s">
        <v>16</v>
      </c>
      <c r="D71" s="42"/>
      <c r="E71" s="42"/>
      <c r="F71" s="42"/>
      <c r="G71" s="42"/>
      <c r="H71" s="42"/>
      <c r="I71" s="42"/>
      <c r="J71" s="42"/>
      <c r="K71" s="42"/>
      <c r="L71" s="13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16.5" customHeight="1">
      <c r="A72" s="40"/>
      <c r="B72" s="41"/>
      <c r="C72" s="42"/>
      <c r="D72" s="42"/>
      <c r="E72" s="162" t="str">
        <f>E7</f>
        <v>Realizace společných zařízení, k.ú. Klášterec nad Orlicí</v>
      </c>
      <c r="F72" s="34"/>
      <c r="G72" s="34"/>
      <c r="H72" s="34"/>
      <c r="I72" s="42"/>
      <c r="J72" s="42"/>
      <c r="K72" s="42"/>
      <c r="L72" s="13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12" customHeight="1">
      <c r="A73" s="40"/>
      <c r="B73" s="41"/>
      <c r="C73" s="34" t="s">
        <v>112</v>
      </c>
      <c r="D73" s="42"/>
      <c r="E73" s="42"/>
      <c r="F73" s="42"/>
      <c r="G73" s="42"/>
      <c r="H73" s="42"/>
      <c r="I73" s="42"/>
      <c r="J73" s="42"/>
      <c r="K73" s="42"/>
      <c r="L73" s="13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16.5" customHeight="1">
      <c r="A74" s="40"/>
      <c r="B74" s="41"/>
      <c r="C74" s="42"/>
      <c r="D74" s="42"/>
      <c r="E74" s="71" t="str">
        <f>E9</f>
        <v>SO 807 - Polní cesta C 72, typ A, v části Nad kasárnami - náhradní výsadba</v>
      </c>
      <c r="F74" s="42"/>
      <c r="G74" s="42"/>
      <c r="H74" s="42"/>
      <c r="I74" s="42"/>
      <c r="J74" s="42"/>
      <c r="K74" s="42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6.96" customHeight="1">
      <c r="A75" s="40"/>
      <c r="B75" s="41"/>
      <c r="C75" s="42"/>
      <c r="D75" s="42"/>
      <c r="E75" s="42"/>
      <c r="F75" s="42"/>
      <c r="G75" s="42"/>
      <c r="H75" s="42"/>
      <c r="I75" s="42"/>
      <c r="J75" s="42"/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2" customHeight="1">
      <c r="A76" s="40"/>
      <c r="B76" s="41"/>
      <c r="C76" s="34" t="s">
        <v>22</v>
      </c>
      <c r="D76" s="42"/>
      <c r="E76" s="42"/>
      <c r="F76" s="29" t="str">
        <f>F12</f>
        <v>Klášterec nad Orlicí</v>
      </c>
      <c r="G76" s="42"/>
      <c r="H76" s="42"/>
      <c r="I76" s="34" t="s">
        <v>24</v>
      </c>
      <c r="J76" s="74" t="str">
        <f>IF(J12="","",J12)</f>
        <v>25. 12. 2020</v>
      </c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6.96" customHeight="1">
      <c r="A77" s="40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40.05" customHeight="1">
      <c r="A78" s="40"/>
      <c r="B78" s="41"/>
      <c r="C78" s="34" t="s">
        <v>26</v>
      </c>
      <c r="D78" s="42"/>
      <c r="E78" s="42"/>
      <c r="F78" s="29" t="str">
        <f>E15</f>
        <v>ČR, Státní pozemkový úřad pro Pardubický kraj</v>
      </c>
      <c r="G78" s="42"/>
      <c r="H78" s="42"/>
      <c r="I78" s="34" t="s">
        <v>34</v>
      </c>
      <c r="J78" s="38" t="str">
        <f>E21</f>
        <v>PK Adamec, s.r.o., Komenského 42, 56151 Letohrad</v>
      </c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25.65" customHeight="1">
      <c r="A79" s="40"/>
      <c r="B79" s="41"/>
      <c r="C79" s="34" t="s">
        <v>32</v>
      </c>
      <c r="D79" s="42"/>
      <c r="E79" s="42"/>
      <c r="F79" s="29" t="str">
        <f>IF(E18="","",E18)</f>
        <v>Vyplň údaj</v>
      </c>
      <c r="G79" s="42"/>
      <c r="H79" s="42"/>
      <c r="I79" s="34" t="s">
        <v>38</v>
      </c>
      <c r="J79" s="38" t="str">
        <f>E24</f>
        <v>Adamec Jiří, tel. 608 878 955</v>
      </c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0.32" customHeight="1">
      <c r="A80" s="40"/>
      <c r="B80" s="41"/>
      <c r="C80" s="42"/>
      <c r="D80" s="42"/>
      <c r="E80" s="42"/>
      <c r="F80" s="42"/>
      <c r="G80" s="42"/>
      <c r="H80" s="42"/>
      <c r="I80" s="42"/>
      <c r="J80" s="42"/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11" customFormat="1" ht="29.28" customHeight="1">
      <c r="A81" s="179"/>
      <c r="B81" s="180"/>
      <c r="C81" s="181" t="s">
        <v>126</v>
      </c>
      <c r="D81" s="182" t="s">
        <v>61</v>
      </c>
      <c r="E81" s="182" t="s">
        <v>57</v>
      </c>
      <c r="F81" s="182" t="s">
        <v>58</v>
      </c>
      <c r="G81" s="182" t="s">
        <v>127</v>
      </c>
      <c r="H81" s="182" t="s">
        <v>128</v>
      </c>
      <c r="I81" s="182" t="s">
        <v>129</v>
      </c>
      <c r="J81" s="182" t="s">
        <v>116</v>
      </c>
      <c r="K81" s="183" t="s">
        <v>130</v>
      </c>
      <c r="L81" s="184"/>
      <c r="M81" s="94" t="s">
        <v>31</v>
      </c>
      <c r="N81" s="95" t="s">
        <v>46</v>
      </c>
      <c r="O81" s="95" t="s">
        <v>131</v>
      </c>
      <c r="P81" s="95" t="s">
        <v>132</v>
      </c>
      <c r="Q81" s="95" t="s">
        <v>133</v>
      </c>
      <c r="R81" s="95" t="s">
        <v>134</v>
      </c>
      <c r="S81" s="95" t="s">
        <v>135</v>
      </c>
      <c r="T81" s="96" t="s">
        <v>136</v>
      </c>
      <c r="U81" s="179"/>
      <c r="V81" s="179"/>
      <c r="W81" s="179"/>
      <c r="X81" s="179"/>
      <c r="Y81" s="179"/>
      <c r="Z81" s="179"/>
      <c r="AA81" s="179"/>
      <c r="AB81" s="179"/>
      <c r="AC81" s="179"/>
      <c r="AD81" s="179"/>
      <c r="AE81" s="179"/>
    </row>
    <row r="82" s="2" customFormat="1" ht="22.8" customHeight="1">
      <c r="A82" s="40"/>
      <c r="B82" s="41"/>
      <c r="C82" s="101" t="s">
        <v>137</v>
      </c>
      <c r="D82" s="42"/>
      <c r="E82" s="42"/>
      <c r="F82" s="42"/>
      <c r="G82" s="42"/>
      <c r="H82" s="42"/>
      <c r="I82" s="42"/>
      <c r="J82" s="185">
        <f>BK82</f>
        <v>0</v>
      </c>
      <c r="K82" s="42"/>
      <c r="L82" s="46"/>
      <c r="M82" s="97"/>
      <c r="N82" s="186"/>
      <c r="O82" s="98"/>
      <c r="P82" s="187">
        <f>P83</f>
        <v>0</v>
      </c>
      <c r="Q82" s="98"/>
      <c r="R82" s="187">
        <f>R83</f>
        <v>4.7135759999999998</v>
      </c>
      <c r="S82" s="98"/>
      <c r="T82" s="188">
        <f>T83</f>
        <v>0</v>
      </c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T82" s="19" t="s">
        <v>75</v>
      </c>
      <c r="AU82" s="19" t="s">
        <v>117</v>
      </c>
      <c r="BK82" s="189">
        <f>BK83</f>
        <v>0</v>
      </c>
    </row>
    <row r="83" s="12" customFormat="1" ht="25.92" customHeight="1">
      <c r="A83" s="12"/>
      <c r="B83" s="190"/>
      <c r="C83" s="191"/>
      <c r="D83" s="192" t="s">
        <v>75</v>
      </c>
      <c r="E83" s="193" t="s">
        <v>138</v>
      </c>
      <c r="F83" s="193" t="s">
        <v>139</v>
      </c>
      <c r="G83" s="191"/>
      <c r="H83" s="191"/>
      <c r="I83" s="194"/>
      <c r="J83" s="195">
        <f>BK83</f>
        <v>0</v>
      </c>
      <c r="K83" s="191"/>
      <c r="L83" s="196"/>
      <c r="M83" s="197"/>
      <c r="N83" s="198"/>
      <c r="O83" s="198"/>
      <c r="P83" s="199">
        <f>P84</f>
        <v>0</v>
      </c>
      <c r="Q83" s="198"/>
      <c r="R83" s="199">
        <f>R84</f>
        <v>4.7135759999999998</v>
      </c>
      <c r="S83" s="198"/>
      <c r="T83" s="200">
        <f>T84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201" t="s">
        <v>84</v>
      </c>
      <c r="AT83" s="202" t="s">
        <v>75</v>
      </c>
      <c r="AU83" s="202" t="s">
        <v>76</v>
      </c>
      <c r="AY83" s="201" t="s">
        <v>140</v>
      </c>
      <c r="BK83" s="203">
        <f>BK84</f>
        <v>0</v>
      </c>
    </row>
    <row r="84" s="12" customFormat="1" ht="22.8" customHeight="1">
      <c r="A84" s="12"/>
      <c r="B84" s="190"/>
      <c r="C84" s="191"/>
      <c r="D84" s="192" t="s">
        <v>75</v>
      </c>
      <c r="E84" s="204" t="s">
        <v>84</v>
      </c>
      <c r="F84" s="204" t="s">
        <v>141</v>
      </c>
      <c r="G84" s="191"/>
      <c r="H84" s="191"/>
      <c r="I84" s="194"/>
      <c r="J84" s="205">
        <f>BK84</f>
        <v>0</v>
      </c>
      <c r="K84" s="191"/>
      <c r="L84" s="196"/>
      <c r="M84" s="197"/>
      <c r="N84" s="198"/>
      <c r="O84" s="198"/>
      <c r="P84" s="199">
        <f>P85+SUM(P86:P106)</f>
        <v>0</v>
      </c>
      <c r="Q84" s="198"/>
      <c r="R84" s="199">
        <f>R85+SUM(R86:R106)</f>
        <v>4.7135759999999998</v>
      </c>
      <c r="S84" s="198"/>
      <c r="T84" s="200">
        <f>T85+SUM(T86:T106)</f>
        <v>0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201" t="s">
        <v>84</v>
      </c>
      <c r="AT84" s="202" t="s">
        <v>75</v>
      </c>
      <c r="AU84" s="202" t="s">
        <v>84</v>
      </c>
      <c r="AY84" s="201" t="s">
        <v>140</v>
      </c>
      <c r="BK84" s="203">
        <f>BK85+SUM(BK86:BK106)</f>
        <v>0</v>
      </c>
    </row>
    <row r="85" s="2" customFormat="1" ht="16.5" customHeight="1">
      <c r="A85" s="40"/>
      <c r="B85" s="41"/>
      <c r="C85" s="206" t="s">
        <v>84</v>
      </c>
      <c r="D85" s="206" t="s">
        <v>142</v>
      </c>
      <c r="E85" s="207" t="s">
        <v>1516</v>
      </c>
      <c r="F85" s="208" t="s">
        <v>1517</v>
      </c>
      <c r="G85" s="209" t="s">
        <v>145</v>
      </c>
      <c r="H85" s="210">
        <v>3.4199999999999999</v>
      </c>
      <c r="I85" s="211"/>
      <c r="J85" s="212">
        <f>ROUND(I85*H85,2)</f>
        <v>0</v>
      </c>
      <c r="K85" s="208" t="s">
        <v>146</v>
      </c>
      <c r="L85" s="46"/>
      <c r="M85" s="213" t="s">
        <v>31</v>
      </c>
      <c r="N85" s="214" t="s">
        <v>47</v>
      </c>
      <c r="O85" s="86"/>
      <c r="P85" s="215">
        <f>O85*H85</f>
        <v>0</v>
      </c>
      <c r="Q85" s="215">
        <v>0</v>
      </c>
      <c r="R85" s="215">
        <f>Q85*H85</f>
        <v>0</v>
      </c>
      <c r="S85" s="215">
        <v>0</v>
      </c>
      <c r="T85" s="216">
        <f>S85*H85</f>
        <v>0</v>
      </c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  <c r="AR85" s="217" t="s">
        <v>147</v>
      </c>
      <c r="AT85" s="217" t="s">
        <v>142</v>
      </c>
      <c r="AU85" s="217" t="s">
        <v>86</v>
      </c>
      <c r="AY85" s="19" t="s">
        <v>140</v>
      </c>
      <c r="BE85" s="218">
        <f>IF(N85="základní",J85,0)</f>
        <v>0</v>
      </c>
      <c r="BF85" s="218">
        <f>IF(N85="snížená",J85,0)</f>
        <v>0</v>
      </c>
      <c r="BG85" s="218">
        <f>IF(N85="zákl. přenesená",J85,0)</f>
        <v>0</v>
      </c>
      <c r="BH85" s="218">
        <f>IF(N85="sníž. přenesená",J85,0)</f>
        <v>0</v>
      </c>
      <c r="BI85" s="218">
        <f>IF(N85="nulová",J85,0)</f>
        <v>0</v>
      </c>
      <c r="BJ85" s="19" t="s">
        <v>84</v>
      </c>
      <c r="BK85" s="218">
        <f>ROUND(I85*H85,2)</f>
        <v>0</v>
      </c>
      <c r="BL85" s="19" t="s">
        <v>147</v>
      </c>
      <c r="BM85" s="217" t="s">
        <v>1663</v>
      </c>
    </row>
    <row r="86" s="14" customFormat="1">
      <c r="A86" s="14"/>
      <c r="B86" s="230"/>
      <c r="C86" s="231"/>
      <c r="D86" s="221" t="s">
        <v>149</v>
      </c>
      <c r="E86" s="232" t="s">
        <v>31</v>
      </c>
      <c r="F86" s="233" t="s">
        <v>1664</v>
      </c>
      <c r="G86" s="231"/>
      <c r="H86" s="234">
        <v>3.4199999999999999</v>
      </c>
      <c r="I86" s="235"/>
      <c r="J86" s="231"/>
      <c r="K86" s="231"/>
      <c r="L86" s="236"/>
      <c r="M86" s="237"/>
      <c r="N86" s="238"/>
      <c r="O86" s="238"/>
      <c r="P86" s="238"/>
      <c r="Q86" s="238"/>
      <c r="R86" s="238"/>
      <c r="S86" s="238"/>
      <c r="T86" s="239"/>
      <c r="U86" s="14"/>
      <c r="V86" s="14"/>
      <c r="W86" s="14"/>
      <c r="X86" s="14"/>
      <c r="Y86" s="14"/>
      <c r="Z86" s="14"/>
      <c r="AA86" s="14"/>
      <c r="AB86" s="14"/>
      <c r="AC86" s="14"/>
      <c r="AD86" s="14"/>
      <c r="AE86" s="14"/>
      <c r="AT86" s="240" t="s">
        <v>149</v>
      </c>
      <c r="AU86" s="240" t="s">
        <v>86</v>
      </c>
      <c r="AV86" s="14" t="s">
        <v>86</v>
      </c>
      <c r="AW86" s="14" t="s">
        <v>37</v>
      </c>
      <c r="AX86" s="14" t="s">
        <v>84</v>
      </c>
      <c r="AY86" s="240" t="s">
        <v>140</v>
      </c>
    </row>
    <row r="87" s="2" customFormat="1" ht="16.5" customHeight="1">
      <c r="A87" s="40"/>
      <c r="B87" s="41"/>
      <c r="C87" s="206" t="s">
        <v>86</v>
      </c>
      <c r="D87" s="206" t="s">
        <v>142</v>
      </c>
      <c r="E87" s="207" t="s">
        <v>1520</v>
      </c>
      <c r="F87" s="208" t="s">
        <v>1521</v>
      </c>
      <c r="G87" s="209" t="s">
        <v>145</v>
      </c>
      <c r="H87" s="210">
        <v>17.100000000000001</v>
      </c>
      <c r="I87" s="211"/>
      <c r="J87" s="212">
        <f>ROUND(I87*H87,2)</f>
        <v>0</v>
      </c>
      <c r="K87" s="208" t="s">
        <v>146</v>
      </c>
      <c r="L87" s="46"/>
      <c r="M87" s="213" t="s">
        <v>31</v>
      </c>
      <c r="N87" s="214" t="s">
        <v>47</v>
      </c>
      <c r="O87" s="86"/>
      <c r="P87" s="215">
        <f>O87*H87</f>
        <v>0</v>
      </c>
      <c r="Q87" s="215">
        <v>0</v>
      </c>
      <c r="R87" s="215">
        <f>Q87*H87</f>
        <v>0</v>
      </c>
      <c r="S87" s="215">
        <v>0</v>
      </c>
      <c r="T87" s="216">
        <f>S87*H87</f>
        <v>0</v>
      </c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R87" s="217" t="s">
        <v>147</v>
      </c>
      <c r="AT87" s="217" t="s">
        <v>142</v>
      </c>
      <c r="AU87" s="217" t="s">
        <v>86</v>
      </c>
      <c r="AY87" s="19" t="s">
        <v>140</v>
      </c>
      <c r="BE87" s="218">
        <f>IF(N87="základní",J87,0)</f>
        <v>0</v>
      </c>
      <c r="BF87" s="218">
        <f>IF(N87="snížená",J87,0)</f>
        <v>0</v>
      </c>
      <c r="BG87" s="218">
        <f>IF(N87="zákl. přenesená",J87,0)</f>
        <v>0</v>
      </c>
      <c r="BH87" s="218">
        <f>IF(N87="sníž. přenesená",J87,0)</f>
        <v>0</v>
      </c>
      <c r="BI87" s="218">
        <f>IF(N87="nulová",J87,0)</f>
        <v>0</v>
      </c>
      <c r="BJ87" s="19" t="s">
        <v>84</v>
      </c>
      <c r="BK87" s="218">
        <f>ROUND(I87*H87,2)</f>
        <v>0</v>
      </c>
      <c r="BL87" s="19" t="s">
        <v>147</v>
      </c>
      <c r="BM87" s="217" t="s">
        <v>1665</v>
      </c>
    </row>
    <row r="88" s="14" customFormat="1">
      <c r="A88" s="14"/>
      <c r="B88" s="230"/>
      <c r="C88" s="231"/>
      <c r="D88" s="221" t="s">
        <v>149</v>
      </c>
      <c r="E88" s="232" t="s">
        <v>31</v>
      </c>
      <c r="F88" s="233" t="s">
        <v>1666</v>
      </c>
      <c r="G88" s="231"/>
      <c r="H88" s="234">
        <v>17.100000000000001</v>
      </c>
      <c r="I88" s="235"/>
      <c r="J88" s="231"/>
      <c r="K88" s="231"/>
      <c r="L88" s="236"/>
      <c r="M88" s="237"/>
      <c r="N88" s="238"/>
      <c r="O88" s="238"/>
      <c r="P88" s="238"/>
      <c r="Q88" s="238"/>
      <c r="R88" s="238"/>
      <c r="S88" s="238"/>
      <c r="T88" s="239"/>
      <c r="U88" s="14"/>
      <c r="V88" s="14"/>
      <c r="W88" s="14"/>
      <c r="X88" s="14"/>
      <c r="Y88" s="14"/>
      <c r="Z88" s="14"/>
      <c r="AA88" s="14"/>
      <c r="AB88" s="14"/>
      <c r="AC88" s="14"/>
      <c r="AD88" s="14"/>
      <c r="AE88" s="14"/>
      <c r="AT88" s="240" t="s">
        <v>149</v>
      </c>
      <c r="AU88" s="240" t="s">
        <v>86</v>
      </c>
      <c r="AV88" s="14" t="s">
        <v>86</v>
      </c>
      <c r="AW88" s="14" t="s">
        <v>37</v>
      </c>
      <c r="AX88" s="14" t="s">
        <v>84</v>
      </c>
      <c r="AY88" s="240" t="s">
        <v>140</v>
      </c>
    </row>
    <row r="89" s="2" customFormat="1">
      <c r="A89" s="40"/>
      <c r="B89" s="41"/>
      <c r="C89" s="206" t="s">
        <v>263</v>
      </c>
      <c r="D89" s="206" t="s">
        <v>142</v>
      </c>
      <c r="E89" s="207" t="s">
        <v>337</v>
      </c>
      <c r="F89" s="208" t="s">
        <v>338</v>
      </c>
      <c r="G89" s="209" t="s">
        <v>334</v>
      </c>
      <c r="H89" s="210">
        <v>6.1559999999999997</v>
      </c>
      <c r="I89" s="211"/>
      <c r="J89" s="212">
        <f>ROUND(I89*H89,2)</f>
        <v>0</v>
      </c>
      <c r="K89" s="208" t="s">
        <v>146</v>
      </c>
      <c r="L89" s="46"/>
      <c r="M89" s="213" t="s">
        <v>31</v>
      </c>
      <c r="N89" s="214" t="s">
        <v>47</v>
      </c>
      <c r="O89" s="86"/>
      <c r="P89" s="215">
        <f>O89*H89</f>
        <v>0</v>
      </c>
      <c r="Q89" s="215">
        <v>0</v>
      </c>
      <c r="R89" s="215">
        <f>Q89*H89</f>
        <v>0</v>
      </c>
      <c r="S89" s="215">
        <v>0</v>
      </c>
      <c r="T89" s="216">
        <f>S89*H89</f>
        <v>0</v>
      </c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R89" s="217" t="s">
        <v>147</v>
      </c>
      <c r="AT89" s="217" t="s">
        <v>142</v>
      </c>
      <c r="AU89" s="217" t="s">
        <v>86</v>
      </c>
      <c r="AY89" s="19" t="s">
        <v>140</v>
      </c>
      <c r="BE89" s="218">
        <f>IF(N89="základní",J89,0)</f>
        <v>0</v>
      </c>
      <c r="BF89" s="218">
        <f>IF(N89="snížená",J89,0)</f>
        <v>0</v>
      </c>
      <c r="BG89" s="218">
        <f>IF(N89="zákl. přenesená",J89,0)</f>
        <v>0</v>
      </c>
      <c r="BH89" s="218">
        <f>IF(N89="sníž. přenesená",J89,0)</f>
        <v>0</v>
      </c>
      <c r="BI89" s="218">
        <f>IF(N89="nulová",J89,0)</f>
        <v>0</v>
      </c>
      <c r="BJ89" s="19" t="s">
        <v>84</v>
      </c>
      <c r="BK89" s="218">
        <f>ROUND(I89*H89,2)</f>
        <v>0</v>
      </c>
      <c r="BL89" s="19" t="s">
        <v>147</v>
      </c>
      <c r="BM89" s="217" t="s">
        <v>1667</v>
      </c>
    </row>
    <row r="90" s="14" customFormat="1">
      <c r="A90" s="14"/>
      <c r="B90" s="230"/>
      <c r="C90" s="231"/>
      <c r="D90" s="221" t="s">
        <v>149</v>
      </c>
      <c r="E90" s="232" t="s">
        <v>31</v>
      </c>
      <c r="F90" s="233" t="s">
        <v>1668</v>
      </c>
      <c r="G90" s="231"/>
      <c r="H90" s="234">
        <v>6.1559999999999997</v>
      </c>
      <c r="I90" s="235"/>
      <c r="J90" s="231"/>
      <c r="K90" s="231"/>
      <c r="L90" s="236"/>
      <c r="M90" s="237"/>
      <c r="N90" s="238"/>
      <c r="O90" s="238"/>
      <c r="P90" s="238"/>
      <c r="Q90" s="238"/>
      <c r="R90" s="238"/>
      <c r="S90" s="238"/>
      <c r="T90" s="239"/>
      <c r="U90" s="14"/>
      <c r="V90" s="14"/>
      <c r="W90" s="14"/>
      <c r="X90" s="14"/>
      <c r="Y90" s="14"/>
      <c r="Z90" s="14"/>
      <c r="AA90" s="14"/>
      <c r="AB90" s="14"/>
      <c r="AC90" s="14"/>
      <c r="AD90" s="14"/>
      <c r="AE90" s="14"/>
      <c r="AT90" s="240" t="s">
        <v>149</v>
      </c>
      <c r="AU90" s="240" t="s">
        <v>86</v>
      </c>
      <c r="AV90" s="14" t="s">
        <v>86</v>
      </c>
      <c r="AW90" s="14" t="s">
        <v>37</v>
      </c>
      <c r="AX90" s="14" t="s">
        <v>84</v>
      </c>
      <c r="AY90" s="240" t="s">
        <v>140</v>
      </c>
    </row>
    <row r="91" s="2" customFormat="1">
      <c r="A91" s="40"/>
      <c r="B91" s="41"/>
      <c r="C91" s="206" t="s">
        <v>147</v>
      </c>
      <c r="D91" s="206" t="s">
        <v>142</v>
      </c>
      <c r="E91" s="207" t="s">
        <v>1529</v>
      </c>
      <c r="F91" s="208" t="s">
        <v>1530</v>
      </c>
      <c r="G91" s="209" t="s">
        <v>574</v>
      </c>
      <c r="H91" s="210">
        <v>19</v>
      </c>
      <c r="I91" s="211"/>
      <c r="J91" s="212">
        <f>ROUND(I91*H91,2)</f>
        <v>0</v>
      </c>
      <c r="K91" s="208" t="s">
        <v>146</v>
      </c>
      <c r="L91" s="46"/>
      <c r="M91" s="213" t="s">
        <v>31</v>
      </c>
      <c r="N91" s="214" t="s">
        <v>47</v>
      </c>
      <c r="O91" s="86"/>
      <c r="P91" s="215">
        <f>O91*H91</f>
        <v>0</v>
      </c>
      <c r="Q91" s="215">
        <v>0</v>
      </c>
      <c r="R91" s="215">
        <f>Q91*H91</f>
        <v>0</v>
      </c>
      <c r="S91" s="215">
        <v>0</v>
      </c>
      <c r="T91" s="216">
        <f>S91*H91</f>
        <v>0</v>
      </c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R91" s="217" t="s">
        <v>147</v>
      </c>
      <c r="AT91" s="217" t="s">
        <v>142</v>
      </c>
      <c r="AU91" s="217" t="s">
        <v>86</v>
      </c>
      <c r="AY91" s="19" t="s">
        <v>140</v>
      </c>
      <c r="BE91" s="218">
        <f>IF(N91="základní",J91,0)</f>
        <v>0</v>
      </c>
      <c r="BF91" s="218">
        <f>IF(N91="snížená",J91,0)</f>
        <v>0</v>
      </c>
      <c r="BG91" s="218">
        <f>IF(N91="zákl. přenesená",J91,0)</f>
        <v>0</v>
      </c>
      <c r="BH91" s="218">
        <f>IF(N91="sníž. přenesená",J91,0)</f>
        <v>0</v>
      </c>
      <c r="BI91" s="218">
        <f>IF(N91="nulová",J91,0)</f>
        <v>0</v>
      </c>
      <c r="BJ91" s="19" t="s">
        <v>84</v>
      </c>
      <c r="BK91" s="218">
        <f>ROUND(I91*H91,2)</f>
        <v>0</v>
      </c>
      <c r="BL91" s="19" t="s">
        <v>147</v>
      </c>
      <c r="BM91" s="217" t="s">
        <v>1669</v>
      </c>
    </row>
    <row r="92" s="2" customFormat="1" ht="16.5" customHeight="1">
      <c r="A92" s="40"/>
      <c r="B92" s="41"/>
      <c r="C92" s="263" t="s">
        <v>278</v>
      </c>
      <c r="D92" s="263" t="s">
        <v>331</v>
      </c>
      <c r="E92" s="264" t="s">
        <v>1532</v>
      </c>
      <c r="F92" s="265" t="s">
        <v>1533</v>
      </c>
      <c r="G92" s="266" t="s">
        <v>334</v>
      </c>
      <c r="H92" s="267">
        <v>3.8300000000000001</v>
      </c>
      <c r="I92" s="268"/>
      <c r="J92" s="269">
        <f>ROUND(I92*H92,2)</f>
        <v>0</v>
      </c>
      <c r="K92" s="265" t="s">
        <v>146</v>
      </c>
      <c r="L92" s="270"/>
      <c r="M92" s="271" t="s">
        <v>31</v>
      </c>
      <c r="N92" s="272" t="s">
        <v>47</v>
      </c>
      <c r="O92" s="86"/>
      <c r="P92" s="215">
        <f>O92*H92</f>
        <v>0</v>
      </c>
      <c r="Q92" s="215">
        <v>1</v>
      </c>
      <c r="R92" s="215">
        <f>Q92*H92</f>
        <v>3.8300000000000001</v>
      </c>
      <c r="S92" s="215">
        <v>0</v>
      </c>
      <c r="T92" s="216">
        <f>S92*H92</f>
        <v>0</v>
      </c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R92" s="217" t="s">
        <v>297</v>
      </c>
      <c r="AT92" s="217" t="s">
        <v>331</v>
      </c>
      <c r="AU92" s="217" t="s">
        <v>86</v>
      </c>
      <c r="AY92" s="19" t="s">
        <v>140</v>
      </c>
      <c r="BE92" s="218">
        <f>IF(N92="základní",J92,0)</f>
        <v>0</v>
      </c>
      <c r="BF92" s="218">
        <f>IF(N92="snížená",J92,0)</f>
        <v>0</v>
      </c>
      <c r="BG92" s="218">
        <f>IF(N92="zákl. přenesená",J92,0)</f>
        <v>0</v>
      </c>
      <c r="BH92" s="218">
        <f>IF(N92="sníž. přenesená",J92,0)</f>
        <v>0</v>
      </c>
      <c r="BI92" s="218">
        <f>IF(N92="nulová",J92,0)</f>
        <v>0</v>
      </c>
      <c r="BJ92" s="19" t="s">
        <v>84</v>
      </c>
      <c r="BK92" s="218">
        <f>ROUND(I92*H92,2)</f>
        <v>0</v>
      </c>
      <c r="BL92" s="19" t="s">
        <v>147</v>
      </c>
      <c r="BM92" s="217" t="s">
        <v>1670</v>
      </c>
    </row>
    <row r="93" s="14" customFormat="1">
      <c r="A93" s="14"/>
      <c r="B93" s="230"/>
      <c r="C93" s="231"/>
      <c r="D93" s="221" t="s">
        <v>149</v>
      </c>
      <c r="E93" s="232" t="s">
        <v>31</v>
      </c>
      <c r="F93" s="233" t="s">
        <v>1671</v>
      </c>
      <c r="G93" s="231"/>
      <c r="H93" s="234">
        <v>3.8300000000000001</v>
      </c>
      <c r="I93" s="235"/>
      <c r="J93" s="231"/>
      <c r="K93" s="231"/>
      <c r="L93" s="236"/>
      <c r="M93" s="237"/>
      <c r="N93" s="238"/>
      <c r="O93" s="238"/>
      <c r="P93" s="238"/>
      <c r="Q93" s="238"/>
      <c r="R93" s="238"/>
      <c r="S93" s="238"/>
      <c r="T93" s="239"/>
      <c r="U93" s="14"/>
      <c r="V93" s="14"/>
      <c r="W93" s="14"/>
      <c r="X93" s="14"/>
      <c r="Y93" s="14"/>
      <c r="Z93" s="14"/>
      <c r="AA93" s="14"/>
      <c r="AB93" s="14"/>
      <c r="AC93" s="14"/>
      <c r="AD93" s="14"/>
      <c r="AE93" s="14"/>
      <c r="AT93" s="240" t="s">
        <v>149</v>
      </c>
      <c r="AU93" s="240" t="s">
        <v>86</v>
      </c>
      <c r="AV93" s="14" t="s">
        <v>86</v>
      </c>
      <c r="AW93" s="14" t="s">
        <v>37</v>
      </c>
      <c r="AX93" s="14" t="s">
        <v>84</v>
      </c>
      <c r="AY93" s="240" t="s">
        <v>140</v>
      </c>
    </row>
    <row r="94" s="2" customFormat="1">
      <c r="A94" s="40"/>
      <c r="B94" s="41"/>
      <c r="C94" s="206" t="s">
        <v>283</v>
      </c>
      <c r="D94" s="206" t="s">
        <v>142</v>
      </c>
      <c r="E94" s="207" t="s">
        <v>1558</v>
      </c>
      <c r="F94" s="208" t="s">
        <v>1559</v>
      </c>
      <c r="G94" s="209" t="s">
        <v>574</v>
      </c>
      <c r="H94" s="210">
        <v>19</v>
      </c>
      <c r="I94" s="211"/>
      <c r="J94" s="212">
        <f>ROUND(I94*H94,2)</f>
        <v>0</v>
      </c>
      <c r="K94" s="208" t="s">
        <v>146</v>
      </c>
      <c r="L94" s="46"/>
      <c r="M94" s="213" t="s">
        <v>31</v>
      </c>
      <c r="N94" s="214" t="s">
        <v>47</v>
      </c>
      <c r="O94" s="86"/>
      <c r="P94" s="215">
        <f>O94*H94</f>
        <v>0</v>
      </c>
      <c r="Q94" s="215">
        <v>0</v>
      </c>
      <c r="R94" s="215">
        <f>Q94*H94</f>
        <v>0</v>
      </c>
      <c r="S94" s="215">
        <v>0</v>
      </c>
      <c r="T94" s="216">
        <f>S94*H94</f>
        <v>0</v>
      </c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R94" s="217" t="s">
        <v>147</v>
      </c>
      <c r="AT94" s="217" t="s">
        <v>142</v>
      </c>
      <c r="AU94" s="217" t="s">
        <v>86</v>
      </c>
      <c r="AY94" s="19" t="s">
        <v>140</v>
      </c>
      <c r="BE94" s="218">
        <f>IF(N94="základní",J94,0)</f>
        <v>0</v>
      </c>
      <c r="BF94" s="218">
        <f>IF(N94="snížená",J94,0)</f>
        <v>0</v>
      </c>
      <c r="BG94" s="218">
        <f>IF(N94="zákl. přenesená",J94,0)</f>
        <v>0</v>
      </c>
      <c r="BH94" s="218">
        <f>IF(N94="sníž. přenesená",J94,0)</f>
        <v>0</v>
      </c>
      <c r="BI94" s="218">
        <f>IF(N94="nulová",J94,0)</f>
        <v>0</v>
      </c>
      <c r="BJ94" s="19" t="s">
        <v>84</v>
      </c>
      <c r="BK94" s="218">
        <f>ROUND(I94*H94,2)</f>
        <v>0</v>
      </c>
      <c r="BL94" s="19" t="s">
        <v>147</v>
      </c>
      <c r="BM94" s="217" t="s">
        <v>1672</v>
      </c>
    </row>
    <row r="95" s="2" customFormat="1" ht="16.5" customHeight="1">
      <c r="A95" s="40"/>
      <c r="B95" s="41"/>
      <c r="C95" s="263" t="s">
        <v>293</v>
      </c>
      <c r="D95" s="263" t="s">
        <v>331</v>
      </c>
      <c r="E95" s="264" t="s">
        <v>1561</v>
      </c>
      <c r="F95" s="265" t="s">
        <v>1562</v>
      </c>
      <c r="G95" s="266" t="s">
        <v>574</v>
      </c>
      <c r="H95" s="267">
        <v>5</v>
      </c>
      <c r="I95" s="268"/>
      <c r="J95" s="269">
        <f>ROUND(I95*H95,2)</f>
        <v>0</v>
      </c>
      <c r="K95" s="265" t="s">
        <v>1512</v>
      </c>
      <c r="L95" s="270"/>
      <c r="M95" s="271" t="s">
        <v>31</v>
      </c>
      <c r="N95" s="272" t="s">
        <v>47</v>
      </c>
      <c r="O95" s="86"/>
      <c r="P95" s="215">
        <f>O95*H95</f>
        <v>0</v>
      </c>
      <c r="Q95" s="215">
        <v>0.0050000000000000001</v>
      </c>
      <c r="R95" s="215">
        <f>Q95*H95</f>
        <v>0.025000000000000001</v>
      </c>
      <c r="S95" s="215">
        <v>0</v>
      </c>
      <c r="T95" s="216">
        <f>S95*H95</f>
        <v>0</v>
      </c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R95" s="217" t="s">
        <v>297</v>
      </c>
      <c r="AT95" s="217" t="s">
        <v>331</v>
      </c>
      <c r="AU95" s="217" t="s">
        <v>86</v>
      </c>
      <c r="AY95" s="19" t="s">
        <v>140</v>
      </c>
      <c r="BE95" s="218">
        <f>IF(N95="základní",J95,0)</f>
        <v>0</v>
      </c>
      <c r="BF95" s="218">
        <f>IF(N95="snížená",J95,0)</f>
        <v>0</v>
      </c>
      <c r="BG95" s="218">
        <f>IF(N95="zákl. přenesená",J95,0)</f>
        <v>0</v>
      </c>
      <c r="BH95" s="218">
        <f>IF(N95="sníž. přenesená",J95,0)</f>
        <v>0</v>
      </c>
      <c r="BI95" s="218">
        <f>IF(N95="nulová",J95,0)</f>
        <v>0</v>
      </c>
      <c r="BJ95" s="19" t="s">
        <v>84</v>
      </c>
      <c r="BK95" s="218">
        <f>ROUND(I95*H95,2)</f>
        <v>0</v>
      </c>
      <c r="BL95" s="19" t="s">
        <v>147</v>
      </c>
      <c r="BM95" s="217" t="s">
        <v>1673</v>
      </c>
    </row>
    <row r="96" s="2" customFormat="1" ht="16.5" customHeight="1">
      <c r="A96" s="40"/>
      <c r="B96" s="41"/>
      <c r="C96" s="263" t="s">
        <v>297</v>
      </c>
      <c r="D96" s="263" t="s">
        <v>331</v>
      </c>
      <c r="E96" s="264" t="s">
        <v>1570</v>
      </c>
      <c r="F96" s="265" t="s">
        <v>1571</v>
      </c>
      <c r="G96" s="266" t="s">
        <v>574</v>
      </c>
      <c r="H96" s="267">
        <v>14</v>
      </c>
      <c r="I96" s="268"/>
      <c r="J96" s="269">
        <f>ROUND(I96*H96,2)</f>
        <v>0</v>
      </c>
      <c r="K96" s="265" t="s">
        <v>1512</v>
      </c>
      <c r="L96" s="270"/>
      <c r="M96" s="271" t="s">
        <v>31</v>
      </c>
      <c r="N96" s="272" t="s">
        <v>47</v>
      </c>
      <c r="O96" s="86"/>
      <c r="P96" s="215">
        <f>O96*H96</f>
        <v>0</v>
      </c>
      <c r="Q96" s="215">
        <v>0.0050000000000000001</v>
      </c>
      <c r="R96" s="215">
        <f>Q96*H96</f>
        <v>0.070000000000000007</v>
      </c>
      <c r="S96" s="215">
        <v>0</v>
      </c>
      <c r="T96" s="216">
        <f>S96*H96</f>
        <v>0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R96" s="217" t="s">
        <v>297</v>
      </c>
      <c r="AT96" s="217" t="s">
        <v>331</v>
      </c>
      <c r="AU96" s="217" t="s">
        <v>86</v>
      </c>
      <c r="AY96" s="19" t="s">
        <v>140</v>
      </c>
      <c r="BE96" s="218">
        <f>IF(N96="základní",J96,0)</f>
        <v>0</v>
      </c>
      <c r="BF96" s="218">
        <f>IF(N96="snížená",J96,0)</f>
        <v>0</v>
      </c>
      <c r="BG96" s="218">
        <f>IF(N96="zákl. přenesená",J96,0)</f>
        <v>0</v>
      </c>
      <c r="BH96" s="218">
        <f>IF(N96="sníž. přenesená",J96,0)</f>
        <v>0</v>
      </c>
      <c r="BI96" s="218">
        <f>IF(N96="nulová",J96,0)</f>
        <v>0</v>
      </c>
      <c r="BJ96" s="19" t="s">
        <v>84</v>
      </c>
      <c r="BK96" s="218">
        <f>ROUND(I96*H96,2)</f>
        <v>0</v>
      </c>
      <c r="BL96" s="19" t="s">
        <v>147</v>
      </c>
      <c r="BM96" s="217" t="s">
        <v>1674</v>
      </c>
    </row>
    <row r="97" s="2" customFormat="1" ht="16.5" customHeight="1">
      <c r="A97" s="40"/>
      <c r="B97" s="41"/>
      <c r="C97" s="206" t="s">
        <v>302</v>
      </c>
      <c r="D97" s="206" t="s">
        <v>142</v>
      </c>
      <c r="E97" s="207" t="s">
        <v>1573</v>
      </c>
      <c r="F97" s="208" t="s">
        <v>1574</v>
      </c>
      <c r="G97" s="209" t="s">
        <v>574</v>
      </c>
      <c r="H97" s="210">
        <v>19</v>
      </c>
      <c r="I97" s="211"/>
      <c r="J97" s="212">
        <f>ROUND(I97*H97,2)</f>
        <v>0</v>
      </c>
      <c r="K97" s="208" t="s">
        <v>146</v>
      </c>
      <c r="L97" s="46"/>
      <c r="M97" s="213" t="s">
        <v>31</v>
      </c>
      <c r="N97" s="214" t="s">
        <v>47</v>
      </c>
      <c r="O97" s="86"/>
      <c r="P97" s="215">
        <f>O97*H97</f>
        <v>0</v>
      </c>
      <c r="Q97" s="215">
        <v>5.0000000000000002E-05</v>
      </c>
      <c r="R97" s="215">
        <f>Q97*H97</f>
        <v>0.00095</v>
      </c>
      <c r="S97" s="215">
        <v>0</v>
      </c>
      <c r="T97" s="216">
        <f>S97*H97</f>
        <v>0</v>
      </c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R97" s="217" t="s">
        <v>147</v>
      </c>
      <c r="AT97" s="217" t="s">
        <v>142</v>
      </c>
      <c r="AU97" s="217" t="s">
        <v>86</v>
      </c>
      <c r="AY97" s="19" t="s">
        <v>140</v>
      </c>
      <c r="BE97" s="218">
        <f>IF(N97="základní",J97,0)</f>
        <v>0</v>
      </c>
      <c r="BF97" s="218">
        <f>IF(N97="snížená",J97,0)</f>
        <v>0</v>
      </c>
      <c r="BG97" s="218">
        <f>IF(N97="zákl. přenesená",J97,0)</f>
        <v>0</v>
      </c>
      <c r="BH97" s="218">
        <f>IF(N97="sníž. přenesená",J97,0)</f>
        <v>0</v>
      </c>
      <c r="BI97" s="218">
        <f>IF(N97="nulová",J97,0)</f>
        <v>0</v>
      </c>
      <c r="BJ97" s="19" t="s">
        <v>84</v>
      </c>
      <c r="BK97" s="218">
        <f>ROUND(I97*H97,2)</f>
        <v>0</v>
      </c>
      <c r="BL97" s="19" t="s">
        <v>147</v>
      </c>
      <c r="BM97" s="217" t="s">
        <v>1675</v>
      </c>
    </row>
    <row r="98" s="2" customFormat="1" ht="16.5" customHeight="1">
      <c r="A98" s="40"/>
      <c r="B98" s="41"/>
      <c r="C98" s="263" t="s">
        <v>307</v>
      </c>
      <c r="D98" s="263" t="s">
        <v>331</v>
      </c>
      <c r="E98" s="264" t="s">
        <v>1576</v>
      </c>
      <c r="F98" s="265" t="s">
        <v>1577</v>
      </c>
      <c r="G98" s="266" t="s">
        <v>145</v>
      </c>
      <c r="H98" s="267">
        <v>0.85499999999999998</v>
      </c>
      <c r="I98" s="268"/>
      <c r="J98" s="269">
        <f>ROUND(I98*H98,2)</f>
        <v>0</v>
      </c>
      <c r="K98" s="265" t="s">
        <v>146</v>
      </c>
      <c r="L98" s="270"/>
      <c r="M98" s="271" t="s">
        <v>31</v>
      </c>
      <c r="N98" s="272" t="s">
        <v>47</v>
      </c>
      <c r="O98" s="86"/>
      <c r="P98" s="215">
        <f>O98*H98</f>
        <v>0</v>
      </c>
      <c r="Q98" s="215">
        <v>0.65000000000000002</v>
      </c>
      <c r="R98" s="215">
        <f>Q98*H98</f>
        <v>0.55574999999999997</v>
      </c>
      <c r="S98" s="215">
        <v>0</v>
      </c>
      <c r="T98" s="216">
        <f>S98*H98</f>
        <v>0</v>
      </c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R98" s="217" t="s">
        <v>297</v>
      </c>
      <c r="AT98" s="217" t="s">
        <v>331</v>
      </c>
      <c r="AU98" s="217" t="s">
        <v>86</v>
      </c>
      <c r="AY98" s="19" t="s">
        <v>140</v>
      </c>
      <c r="BE98" s="218">
        <f>IF(N98="základní",J98,0)</f>
        <v>0</v>
      </c>
      <c r="BF98" s="218">
        <f>IF(N98="snížená",J98,0)</f>
        <v>0</v>
      </c>
      <c r="BG98" s="218">
        <f>IF(N98="zákl. přenesená",J98,0)</f>
        <v>0</v>
      </c>
      <c r="BH98" s="218">
        <f>IF(N98="sníž. přenesená",J98,0)</f>
        <v>0</v>
      </c>
      <c r="BI98" s="218">
        <f>IF(N98="nulová",J98,0)</f>
        <v>0</v>
      </c>
      <c r="BJ98" s="19" t="s">
        <v>84</v>
      </c>
      <c r="BK98" s="218">
        <f>ROUND(I98*H98,2)</f>
        <v>0</v>
      </c>
      <c r="BL98" s="19" t="s">
        <v>147</v>
      </c>
      <c r="BM98" s="217" t="s">
        <v>1676</v>
      </c>
    </row>
    <row r="99" s="14" customFormat="1">
      <c r="A99" s="14"/>
      <c r="B99" s="230"/>
      <c r="C99" s="231"/>
      <c r="D99" s="221" t="s">
        <v>149</v>
      </c>
      <c r="E99" s="232" t="s">
        <v>31</v>
      </c>
      <c r="F99" s="233" t="s">
        <v>1677</v>
      </c>
      <c r="G99" s="231"/>
      <c r="H99" s="234">
        <v>1.71</v>
      </c>
      <c r="I99" s="235"/>
      <c r="J99" s="231"/>
      <c r="K99" s="231"/>
      <c r="L99" s="236"/>
      <c r="M99" s="237"/>
      <c r="N99" s="238"/>
      <c r="O99" s="238"/>
      <c r="P99" s="238"/>
      <c r="Q99" s="238"/>
      <c r="R99" s="238"/>
      <c r="S99" s="238"/>
      <c r="T99" s="239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  <c r="AT99" s="240" t="s">
        <v>149</v>
      </c>
      <c r="AU99" s="240" t="s">
        <v>86</v>
      </c>
      <c r="AV99" s="14" t="s">
        <v>86</v>
      </c>
      <c r="AW99" s="14" t="s">
        <v>37</v>
      </c>
      <c r="AX99" s="14" t="s">
        <v>84</v>
      </c>
      <c r="AY99" s="240" t="s">
        <v>140</v>
      </c>
    </row>
    <row r="100" s="14" customFormat="1">
      <c r="A100" s="14"/>
      <c r="B100" s="230"/>
      <c r="C100" s="231"/>
      <c r="D100" s="221" t="s">
        <v>149</v>
      </c>
      <c r="E100" s="231"/>
      <c r="F100" s="233" t="s">
        <v>1678</v>
      </c>
      <c r="G100" s="231"/>
      <c r="H100" s="234">
        <v>0.85499999999999998</v>
      </c>
      <c r="I100" s="235"/>
      <c r="J100" s="231"/>
      <c r="K100" s="231"/>
      <c r="L100" s="236"/>
      <c r="M100" s="237"/>
      <c r="N100" s="238"/>
      <c r="O100" s="238"/>
      <c r="P100" s="238"/>
      <c r="Q100" s="238"/>
      <c r="R100" s="238"/>
      <c r="S100" s="238"/>
      <c r="T100" s="239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T100" s="240" t="s">
        <v>149</v>
      </c>
      <c r="AU100" s="240" t="s">
        <v>86</v>
      </c>
      <c r="AV100" s="14" t="s">
        <v>86</v>
      </c>
      <c r="AW100" s="14" t="s">
        <v>4</v>
      </c>
      <c r="AX100" s="14" t="s">
        <v>84</v>
      </c>
      <c r="AY100" s="240" t="s">
        <v>140</v>
      </c>
    </row>
    <row r="101" s="2" customFormat="1">
      <c r="A101" s="40"/>
      <c r="B101" s="41"/>
      <c r="C101" s="206" t="s">
        <v>313</v>
      </c>
      <c r="D101" s="206" t="s">
        <v>142</v>
      </c>
      <c r="E101" s="207" t="s">
        <v>1581</v>
      </c>
      <c r="F101" s="208" t="s">
        <v>1582</v>
      </c>
      <c r="G101" s="209" t="s">
        <v>574</v>
      </c>
      <c r="H101" s="210">
        <v>19</v>
      </c>
      <c r="I101" s="211"/>
      <c r="J101" s="212">
        <f>ROUND(I101*H101,2)</f>
        <v>0</v>
      </c>
      <c r="K101" s="208" t="s">
        <v>146</v>
      </c>
      <c r="L101" s="46"/>
      <c r="M101" s="213" t="s">
        <v>31</v>
      </c>
      <c r="N101" s="214" t="s">
        <v>47</v>
      </c>
      <c r="O101" s="86"/>
      <c r="P101" s="215">
        <f>O101*H101</f>
        <v>0</v>
      </c>
      <c r="Q101" s="215">
        <v>0</v>
      </c>
      <c r="R101" s="215">
        <f>Q101*H101</f>
        <v>0</v>
      </c>
      <c r="S101" s="215">
        <v>0</v>
      </c>
      <c r="T101" s="216">
        <f>S101*H101</f>
        <v>0</v>
      </c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R101" s="217" t="s">
        <v>147</v>
      </c>
      <c r="AT101" s="217" t="s">
        <v>142</v>
      </c>
      <c r="AU101" s="217" t="s">
        <v>86</v>
      </c>
      <c r="AY101" s="19" t="s">
        <v>140</v>
      </c>
      <c r="BE101" s="218">
        <f>IF(N101="základní",J101,0)</f>
        <v>0</v>
      </c>
      <c r="BF101" s="218">
        <f>IF(N101="snížená",J101,0)</f>
        <v>0</v>
      </c>
      <c r="BG101" s="218">
        <f>IF(N101="zákl. přenesená",J101,0)</f>
        <v>0</v>
      </c>
      <c r="BH101" s="218">
        <f>IF(N101="sníž. přenesená",J101,0)</f>
        <v>0</v>
      </c>
      <c r="BI101" s="218">
        <f>IF(N101="nulová",J101,0)</f>
        <v>0</v>
      </c>
      <c r="BJ101" s="19" t="s">
        <v>84</v>
      </c>
      <c r="BK101" s="218">
        <f>ROUND(I101*H101,2)</f>
        <v>0</v>
      </c>
      <c r="BL101" s="19" t="s">
        <v>147</v>
      </c>
      <c r="BM101" s="217" t="s">
        <v>1679</v>
      </c>
    </row>
    <row r="102" s="2" customFormat="1" ht="16.5" customHeight="1">
      <c r="A102" s="40"/>
      <c r="B102" s="41"/>
      <c r="C102" s="263" t="s">
        <v>318</v>
      </c>
      <c r="D102" s="263" t="s">
        <v>331</v>
      </c>
      <c r="E102" s="264" t="s">
        <v>1584</v>
      </c>
      <c r="F102" s="265" t="s">
        <v>1585</v>
      </c>
      <c r="G102" s="266" t="s">
        <v>145</v>
      </c>
      <c r="H102" s="267">
        <v>1.026</v>
      </c>
      <c r="I102" s="268"/>
      <c r="J102" s="269">
        <f>ROUND(I102*H102,2)</f>
        <v>0</v>
      </c>
      <c r="K102" s="265" t="s">
        <v>146</v>
      </c>
      <c r="L102" s="270"/>
      <c r="M102" s="271" t="s">
        <v>31</v>
      </c>
      <c r="N102" s="272" t="s">
        <v>47</v>
      </c>
      <c r="O102" s="86"/>
      <c r="P102" s="215">
        <f>O102*H102</f>
        <v>0</v>
      </c>
      <c r="Q102" s="215">
        <v>0.22</v>
      </c>
      <c r="R102" s="215">
        <f>Q102*H102</f>
        <v>0.22572</v>
      </c>
      <c r="S102" s="215">
        <v>0</v>
      </c>
      <c r="T102" s="216">
        <f>S102*H102</f>
        <v>0</v>
      </c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R102" s="217" t="s">
        <v>297</v>
      </c>
      <c r="AT102" s="217" t="s">
        <v>331</v>
      </c>
      <c r="AU102" s="217" t="s">
        <v>86</v>
      </c>
      <c r="AY102" s="19" t="s">
        <v>140</v>
      </c>
      <c r="BE102" s="218">
        <f>IF(N102="základní",J102,0)</f>
        <v>0</v>
      </c>
      <c r="BF102" s="218">
        <f>IF(N102="snížená",J102,0)</f>
        <v>0</v>
      </c>
      <c r="BG102" s="218">
        <f>IF(N102="zákl. přenesená",J102,0)</f>
        <v>0</v>
      </c>
      <c r="BH102" s="218">
        <f>IF(N102="sníž. přenesená",J102,0)</f>
        <v>0</v>
      </c>
      <c r="BI102" s="218">
        <f>IF(N102="nulová",J102,0)</f>
        <v>0</v>
      </c>
      <c r="BJ102" s="19" t="s">
        <v>84</v>
      </c>
      <c r="BK102" s="218">
        <f>ROUND(I102*H102,2)</f>
        <v>0</v>
      </c>
      <c r="BL102" s="19" t="s">
        <v>147</v>
      </c>
      <c r="BM102" s="217" t="s">
        <v>1680</v>
      </c>
    </row>
    <row r="103" s="14" customFormat="1">
      <c r="A103" s="14"/>
      <c r="B103" s="230"/>
      <c r="C103" s="231"/>
      <c r="D103" s="221" t="s">
        <v>149</v>
      </c>
      <c r="E103" s="232" t="s">
        <v>31</v>
      </c>
      <c r="F103" s="233" t="s">
        <v>1681</v>
      </c>
      <c r="G103" s="231"/>
      <c r="H103" s="234">
        <v>1.026</v>
      </c>
      <c r="I103" s="235"/>
      <c r="J103" s="231"/>
      <c r="K103" s="231"/>
      <c r="L103" s="236"/>
      <c r="M103" s="237"/>
      <c r="N103" s="238"/>
      <c r="O103" s="238"/>
      <c r="P103" s="238"/>
      <c r="Q103" s="238"/>
      <c r="R103" s="238"/>
      <c r="S103" s="238"/>
      <c r="T103" s="239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T103" s="240" t="s">
        <v>149</v>
      </c>
      <c r="AU103" s="240" t="s">
        <v>86</v>
      </c>
      <c r="AV103" s="14" t="s">
        <v>86</v>
      </c>
      <c r="AW103" s="14" t="s">
        <v>37</v>
      </c>
      <c r="AX103" s="14" t="s">
        <v>84</v>
      </c>
      <c r="AY103" s="240" t="s">
        <v>140</v>
      </c>
    </row>
    <row r="104" s="2" customFormat="1" ht="21.75" customHeight="1">
      <c r="A104" s="40"/>
      <c r="B104" s="41"/>
      <c r="C104" s="206" t="s">
        <v>323</v>
      </c>
      <c r="D104" s="206" t="s">
        <v>142</v>
      </c>
      <c r="E104" s="207" t="s">
        <v>1588</v>
      </c>
      <c r="F104" s="208" t="s">
        <v>1589</v>
      </c>
      <c r="G104" s="209" t="s">
        <v>411</v>
      </c>
      <c r="H104" s="210">
        <v>17.100000000000001</v>
      </c>
      <c r="I104" s="211"/>
      <c r="J104" s="212">
        <f>ROUND(I104*H104,2)</f>
        <v>0</v>
      </c>
      <c r="K104" s="208" t="s">
        <v>146</v>
      </c>
      <c r="L104" s="46"/>
      <c r="M104" s="213" t="s">
        <v>31</v>
      </c>
      <c r="N104" s="214" t="s">
        <v>47</v>
      </c>
      <c r="O104" s="86"/>
      <c r="P104" s="215">
        <f>O104*H104</f>
        <v>0</v>
      </c>
      <c r="Q104" s="215">
        <v>0.00036000000000000002</v>
      </c>
      <c r="R104" s="215">
        <f>Q104*H104</f>
        <v>0.0061560000000000009</v>
      </c>
      <c r="S104" s="215">
        <v>0</v>
      </c>
      <c r="T104" s="216">
        <f>S104*H104</f>
        <v>0</v>
      </c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R104" s="217" t="s">
        <v>147</v>
      </c>
      <c r="AT104" s="217" t="s">
        <v>142</v>
      </c>
      <c r="AU104" s="217" t="s">
        <v>86</v>
      </c>
      <c r="AY104" s="19" t="s">
        <v>140</v>
      </c>
      <c r="BE104" s="218">
        <f>IF(N104="základní",J104,0)</f>
        <v>0</v>
      </c>
      <c r="BF104" s="218">
        <f>IF(N104="snížená",J104,0)</f>
        <v>0</v>
      </c>
      <c r="BG104" s="218">
        <f>IF(N104="zákl. přenesená",J104,0)</f>
        <v>0</v>
      </c>
      <c r="BH104" s="218">
        <f>IF(N104="sníž. přenesená",J104,0)</f>
        <v>0</v>
      </c>
      <c r="BI104" s="218">
        <f>IF(N104="nulová",J104,0)</f>
        <v>0</v>
      </c>
      <c r="BJ104" s="19" t="s">
        <v>84</v>
      </c>
      <c r="BK104" s="218">
        <f>ROUND(I104*H104,2)</f>
        <v>0</v>
      </c>
      <c r="BL104" s="19" t="s">
        <v>147</v>
      </c>
      <c r="BM104" s="217" t="s">
        <v>1682</v>
      </c>
    </row>
    <row r="105" s="14" customFormat="1">
      <c r="A105" s="14"/>
      <c r="B105" s="230"/>
      <c r="C105" s="231"/>
      <c r="D105" s="221" t="s">
        <v>149</v>
      </c>
      <c r="E105" s="232" t="s">
        <v>31</v>
      </c>
      <c r="F105" s="233" t="s">
        <v>1683</v>
      </c>
      <c r="G105" s="231"/>
      <c r="H105" s="234">
        <v>17.100000000000001</v>
      </c>
      <c r="I105" s="235"/>
      <c r="J105" s="231"/>
      <c r="K105" s="231"/>
      <c r="L105" s="236"/>
      <c r="M105" s="237"/>
      <c r="N105" s="238"/>
      <c r="O105" s="238"/>
      <c r="P105" s="238"/>
      <c r="Q105" s="238"/>
      <c r="R105" s="238"/>
      <c r="S105" s="238"/>
      <c r="T105" s="239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T105" s="240" t="s">
        <v>149</v>
      </c>
      <c r="AU105" s="240" t="s">
        <v>86</v>
      </c>
      <c r="AV105" s="14" t="s">
        <v>86</v>
      </c>
      <c r="AW105" s="14" t="s">
        <v>37</v>
      </c>
      <c r="AX105" s="14" t="s">
        <v>84</v>
      </c>
      <c r="AY105" s="240" t="s">
        <v>140</v>
      </c>
    </row>
    <row r="106" s="12" customFormat="1" ht="20.88" customHeight="1">
      <c r="A106" s="12"/>
      <c r="B106" s="190"/>
      <c r="C106" s="191"/>
      <c r="D106" s="192" t="s">
        <v>75</v>
      </c>
      <c r="E106" s="204" t="s">
        <v>403</v>
      </c>
      <c r="F106" s="204" t="s">
        <v>429</v>
      </c>
      <c r="G106" s="191"/>
      <c r="H106" s="191"/>
      <c r="I106" s="194"/>
      <c r="J106" s="205">
        <f>BK106</f>
        <v>0</v>
      </c>
      <c r="K106" s="191"/>
      <c r="L106" s="196"/>
      <c r="M106" s="197"/>
      <c r="N106" s="198"/>
      <c r="O106" s="198"/>
      <c r="P106" s="199">
        <f>SUM(P107:P112)</f>
        <v>0</v>
      </c>
      <c r="Q106" s="198"/>
      <c r="R106" s="199">
        <f>SUM(R107:R112)</f>
        <v>0</v>
      </c>
      <c r="S106" s="198"/>
      <c r="T106" s="200">
        <f>SUM(T107:T112)</f>
        <v>0</v>
      </c>
      <c r="U106" s="12"/>
      <c r="V106" s="12"/>
      <c r="W106" s="12"/>
      <c r="X106" s="12"/>
      <c r="Y106" s="12"/>
      <c r="Z106" s="12"/>
      <c r="AA106" s="12"/>
      <c r="AB106" s="12"/>
      <c r="AC106" s="12"/>
      <c r="AD106" s="12"/>
      <c r="AE106" s="12"/>
      <c r="AR106" s="201" t="s">
        <v>84</v>
      </c>
      <c r="AT106" s="202" t="s">
        <v>75</v>
      </c>
      <c r="AU106" s="202" t="s">
        <v>86</v>
      </c>
      <c r="AY106" s="201" t="s">
        <v>140</v>
      </c>
      <c r="BK106" s="203">
        <f>SUM(BK107:BK112)</f>
        <v>0</v>
      </c>
    </row>
    <row r="107" s="2" customFormat="1" ht="16.5" customHeight="1">
      <c r="A107" s="40"/>
      <c r="B107" s="41"/>
      <c r="C107" s="206" t="s">
        <v>330</v>
      </c>
      <c r="D107" s="206" t="s">
        <v>142</v>
      </c>
      <c r="E107" s="207" t="s">
        <v>518</v>
      </c>
      <c r="F107" s="208" t="s">
        <v>519</v>
      </c>
      <c r="G107" s="209" t="s">
        <v>145</v>
      </c>
      <c r="H107" s="210">
        <v>0.13700000000000001</v>
      </c>
      <c r="I107" s="211"/>
      <c r="J107" s="212">
        <f>ROUND(I107*H107,2)</f>
        <v>0</v>
      </c>
      <c r="K107" s="208" t="s">
        <v>146</v>
      </c>
      <c r="L107" s="46"/>
      <c r="M107" s="213" t="s">
        <v>31</v>
      </c>
      <c r="N107" s="214" t="s">
        <v>47</v>
      </c>
      <c r="O107" s="86"/>
      <c r="P107" s="215">
        <f>O107*H107</f>
        <v>0</v>
      </c>
      <c r="Q107" s="215">
        <v>0</v>
      </c>
      <c r="R107" s="215">
        <f>Q107*H107</f>
        <v>0</v>
      </c>
      <c r="S107" s="215">
        <v>0</v>
      </c>
      <c r="T107" s="216">
        <f>S107*H107</f>
        <v>0</v>
      </c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R107" s="217" t="s">
        <v>147</v>
      </c>
      <c r="AT107" s="217" t="s">
        <v>142</v>
      </c>
      <c r="AU107" s="217" t="s">
        <v>263</v>
      </c>
      <c r="AY107" s="19" t="s">
        <v>140</v>
      </c>
      <c r="BE107" s="218">
        <f>IF(N107="základní",J107,0)</f>
        <v>0</v>
      </c>
      <c r="BF107" s="218">
        <f>IF(N107="snížená",J107,0)</f>
        <v>0</v>
      </c>
      <c r="BG107" s="218">
        <f>IF(N107="zákl. přenesená",J107,0)</f>
        <v>0</v>
      </c>
      <c r="BH107" s="218">
        <f>IF(N107="sníž. přenesená",J107,0)</f>
        <v>0</v>
      </c>
      <c r="BI107" s="218">
        <f>IF(N107="nulová",J107,0)</f>
        <v>0</v>
      </c>
      <c r="BJ107" s="19" t="s">
        <v>84</v>
      </c>
      <c r="BK107" s="218">
        <f>ROUND(I107*H107,2)</f>
        <v>0</v>
      </c>
      <c r="BL107" s="19" t="s">
        <v>147</v>
      </c>
      <c r="BM107" s="217" t="s">
        <v>1684</v>
      </c>
    </row>
    <row r="108" s="13" customFormat="1">
      <c r="A108" s="13"/>
      <c r="B108" s="219"/>
      <c r="C108" s="220"/>
      <c r="D108" s="221" t="s">
        <v>149</v>
      </c>
      <c r="E108" s="222" t="s">
        <v>31</v>
      </c>
      <c r="F108" s="223" t="s">
        <v>1593</v>
      </c>
      <c r="G108" s="220"/>
      <c r="H108" s="222" t="s">
        <v>31</v>
      </c>
      <c r="I108" s="224"/>
      <c r="J108" s="220"/>
      <c r="K108" s="220"/>
      <c r="L108" s="225"/>
      <c r="M108" s="226"/>
      <c r="N108" s="227"/>
      <c r="O108" s="227"/>
      <c r="P108" s="227"/>
      <c r="Q108" s="227"/>
      <c r="R108" s="227"/>
      <c r="S108" s="227"/>
      <c r="T108" s="228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29" t="s">
        <v>149</v>
      </c>
      <c r="AU108" s="229" t="s">
        <v>263</v>
      </c>
      <c r="AV108" s="13" t="s">
        <v>84</v>
      </c>
      <c r="AW108" s="13" t="s">
        <v>37</v>
      </c>
      <c r="AX108" s="13" t="s">
        <v>76</v>
      </c>
      <c r="AY108" s="229" t="s">
        <v>140</v>
      </c>
    </row>
    <row r="109" s="14" customFormat="1">
      <c r="A109" s="14"/>
      <c r="B109" s="230"/>
      <c r="C109" s="231"/>
      <c r="D109" s="221" t="s">
        <v>149</v>
      </c>
      <c r="E109" s="232" t="s">
        <v>31</v>
      </c>
      <c r="F109" s="233" t="s">
        <v>1685</v>
      </c>
      <c r="G109" s="231"/>
      <c r="H109" s="234">
        <v>0.13700000000000001</v>
      </c>
      <c r="I109" s="235"/>
      <c r="J109" s="231"/>
      <c r="K109" s="231"/>
      <c r="L109" s="236"/>
      <c r="M109" s="237"/>
      <c r="N109" s="238"/>
      <c r="O109" s="238"/>
      <c r="P109" s="238"/>
      <c r="Q109" s="238"/>
      <c r="R109" s="238"/>
      <c r="S109" s="238"/>
      <c r="T109" s="239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240" t="s">
        <v>149</v>
      </c>
      <c r="AU109" s="240" t="s">
        <v>263</v>
      </c>
      <c r="AV109" s="14" t="s">
        <v>86</v>
      </c>
      <c r="AW109" s="14" t="s">
        <v>37</v>
      </c>
      <c r="AX109" s="14" t="s">
        <v>84</v>
      </c>
      <c r="AY109" s="240" t="s">
        <v>140</v>
      </c>
    </row>
    <row r="110" s="2" customFormat="1" ht="16.5" customHeight="1">
      <c r="A110" s="40"/>
      <c r="B110" s="41"/>
      <c r="C110" s="206" t="s">
        <v>8</v>
      </c>
      <c r="D110" s="206" t="s">
        <v>142</v>
      </c>
      <c r="E110" s="207" t="s">
        <v>523</v>
      </c>
      <c r="F110" s="208" t="s">
        <v>524</v>
      </c>
      <c r="G110" s="209" t="s">
        <v>145</v>
      </c>
      <c r="H110" s="210">
        <v>0.13700000000000001</v>
      </c>
      <c r="I110" s="211"/>
      <c r="J110" s="212">
        <f>ROUND(I110*H110,2)</f>
        <v>0</v>
      </c>
      <c r="K110" s="208" t="s">
        <v>525</v>
      </c>
      <c r="L110" s="46"/>
      <c r="M110" s="213" t="s">
        <v>31</v>
      </c>
      <c r="N110" s="214" t="s">
        <v>47</v>
      </c>
      <c r="O110" s="86"/>
      <c r="P110" s="215">
        <f>O110*H110</f>
        <v>0</v>
      </c>
      <c r="Q110" s="215">
        <v>0</v>
      </c>
      <c r="R110" s="215">
        <f>Q110*H110</f>
        <v>0</v>
      </c>
      <c r="S110" s="215">
        <v>0</v>
      </c>
      <c r="T110" s="216">
        <f>S110*H110</f>
        <v>0</v>
      </c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R110" s="217" t="s">
        <v>147</v>
      </c>
      <c r="AT110" s="217" t="s">
        <v>142</v>
      </c>
      <c r="AU110" s="217" t="s">
        <v>263</v>
      </c>
      <c r="AY110" s="19" t="s">
        <v>140</v>
      </c>
      <c r="BE110" s="218">
        <f>IF(N110="základní",J110,0)</f>
        <v>0</v>
      </c>
      <c r="BF110" s="218">
        <f>IF(N110="snížená",J110,0)</f>
        <v>0</v>
      </c>
      <c r="BG110" s="218">
        <f>IF(N110="zákl. přenesená",J110,0)</f>
        <v>0</v>
      </c>
      <c r="BH110" s="218">
        <f>IF(N110="sníž. přenesená",J110,0)</f>
        <v>0</v>
      </c>
      <c r="BI110" s="218">
        <f>IF(N110="nulová",J110,0)</f>
        <v>0</v>
      </c>
      <c r="BJ110" s="19" t="s">
        <v>84</v>
      </c>
      <c r="BK110" s="218">
        <f>ROUND(I110*H110,2)</f>
        <v>0</v>
      </c>
      <c r="BL110" s="19" t="s">
        <v>147</v>
      </c>
      <c r="BM110" s="217" t="s">
        <v>1686</v>
      </c>
    </row>
    <row r="111" s="13" customFormat="1">
      <c r="A111" s="13"/>
      <c r="B111" s="219"/>
      <c r="C111" s="220"/>
      <c r="D111" s="221" t="s">
        <v>149</v>
      </c>
      <c r="E111" s="222" t="s">
        <v>31</v>
      </c>
      <c r="F111" s="223" t="s">
        <v>1593</v>
      </c>
      <c r="G111" s="220"/>
      <c r="H111" s="222" t="s">
        <v>31</v>
      </c>
      <c r="I111" s="224"/>
      <c r="J111" s="220"/>
      <c r="K111" s="220"/>
      <c r="L111" s="225"/>
      <c r="M111" s="226"/>
      <c r="N111" s="227"/>
      <c r="O111" s="227"/>
      <c r="P111" s="227"/>
      <c r="Q111" s="227"/>
      <c r="R111" s="227"/>
      <c r="S111" s="227"/>
      <c r="T111" s="228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29" t="s">
        <v>149</v>
      </c>
      <c r="AU111" s="229" t="s">
        <v>263</v>
      </c>
      <c r="AV111" s="13" t="s">
        <v>84</v>
      </c>
      <c r="AW111" s="13" t="s">
        <v>37</v>
      </c>
      <c r="AX111" s="13" t="s">
        <v>76</v>
      </c>
      <c r="AY111" s="229" t="s">
        <v>140</v>
      </c>
    </row>
    <row r="112" s="14" customFormat="1">
      <c r="A112" s="14"/>
      <c r="B112" s="230"/>
      <c r="C112" s="231"/>
      <c r="D112" s="221" t="s">
        <v>149</v>
      </c>
      <c r="E112" s="232" t="s">
        <v>31</v>
      </c>
      <c r="F112" s="233" t="s">
        <v>1687</v>
      </c>
      <c r="G112" s="231"/>
      <c r="H112" s="234">
        <v>0.13700000000000001</v>
      </c>
      <c r="I112" s="235"/>
      <c r="J112" s="231"/>
      <c r="K112" s="231"/>
      <c r="L112" s="236"/>
      <c r="M112" s="281"/>
      <c r="N112" s="282"/>
      <c r="O112" s="282"/>
      <c r="P112" s="282"/>
      <c r="Q112" s="282"/>
      <c r="R112" s="282"/>
      <c r="S112" s="282"/>
      <c r="T112" s="283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T112" s="240" t="s">
        <v>149</v>
      </c>
      <c r="AU112" s="240" t="s">
        <v>263</v>
      </c>
      <c r="AV112" s="14" t="s">
        <v>86</v>
      </c>
      <c r="AW112" s="14" t="s">
        <v>37</v>
      </c>
      <c r="AX112" s="14" t="s">
        <v>84</v>
      </c>
      <c r="AY112" s="240" t="s">
        <v>140</v>
      </c>
    </row>
    <row r="113" s="2" customFormat="1" ht="6.96" customHeight="1">
      <c r="A113" s="40"/>
      <c r="B113" s="61"/>
      <c r="C113" s="62"/>
      <c r="D113" s="62"/>
      <c r="E113" s="62"/>
      <c r="F113" s="62"/>
      <c r="G113" s="62"/>
      <c r="H113" s="62"/>
      <c r="I113" s="62"/>
      <c r="J113" s="62"/>
      <c r="K113" s="62"/>
      <c r="L113" s="46"/>
      <c r="M113" s="40"/>
      <c r="O113" s="40"/>
      <c r="P113" s="40"/>
      <c r="Q113" s="40"/>
      <c r="R113" s="40"/>
      <c r="S113" s="40"/>
      <c r="T113" s="40"/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</row>
  </sheetData>
  <sheetProtection sheet="1" autoFilter="0" formatColumns="0" formatRows="0" objects="1" scenarios="1" spinCount="100000" saltValue="xR1i9LImcbdL6rt67Wel8EmQ5HvcBSVV7XJBEplHnZXfxm9WuQL1JyUXR5yoVbckNIMSfgGo0Axuto5Lpc5K7w==" hashValue="tkJ6/ZD1uAIagyo0y4QgDG8kh6HDj4UcoKw+vmw34yI5JIbVRva1YHdyzgqkwSLNjOfEb8NYaCCO5znADcfMkg==" algorithmName="SHA-512" password="CC35"/>
  <autoFilter ref="C81:K112"/>
  <mergeCells count="9">
    <mergeCell ref="E7:H7"/>
    <mergeCell ref="E9:H9"/>
    <mergeCell ref="E18:H18"/>
    <mergeCell ref="E27:H27"/>
    <mergeCell ref="E48:H48"/>
    <mergeCell ref="E50:H50"/>
    <mergeCell ref="E72:H72"/>
    <mergeCell ref="E74:H74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Jiří Adamec</dc:creator>
  <cp:lastModifiedBy>Jiří Adamec</cp:lastModifiedBy>
  <dcterms:created xsi:type="dcterms:W3CDTF">2021-05-25T13:15:53Z</dcterms:created>
  <dcterms:modified xsi:type="dcterms:W3CDTF">2021-05-25T13:16:09Z</dcterms:modified>
</cp:coreProperties>
</file>