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121 - Vedlejší polní c..." sheetId="2" r:id="rId2"/>
    <sheet name="SO 132 - Hospodářský sjez..." sheetId="3" r:id="rId3"/>
    <sheet name="SO 001 - Vedlejší a ostat..." sheetId="4" r:id="rId4"/>
  </sheets>
  <definedNames>
    <definedName name="_xlnm.Print_Area" localSheetId="0">'Rekapitulace stavby'!$D$4:$AO$76,'Rekapitulace stavby'!$C$82:$AQ$98</definedName>
    <definedName name="_xlnm._FilterDatabase" localSheetId="1" hidden="1">'SO 121 - Vedlejší polní c...'!$C$124:$L$312</definedName>
    <definedName name="_xlnm.Print_Area" localSheetId="1">'SO 121 - Vedlejší polní c...'!$C$82:$K$106,'SO 121 - Vedlejší polní c...'!$C$112:$L$312</definedName>
    <definedName name="_xlnm._FilterDatabase" localSheetId="2" hidden="1">'SO 132 - Hospodářský sjez...'!$C$122:$L$252</definedName>
    <definedName name="_xlnm.Print_Area" localSheetId="2">'SO 132 - Hospodářský sjez...'!$C$82:$K$104,'SO 132 - Hospodářský sjez...'!$C$110:$L$252</definedName>
    <definedName name="_xlnm._FilterDatabase" localSheetId="3" hidden="1">'SO 001 - Vedlejší a ostat...'!$C$120:$L$172</definedName>
    <definedName name="_xlnm.Print_Area" localSheetId="3">'SO 001 - Vedlejší a ostat...'!$C$82:$K$102,'SO 001 - Vedlejší a ostat...'!$C$108:$L$172</definedName>
    <definedName name="_xlnm.Print_Titles" localSheetId="0">'Rekapitulace stavby'!$92:$92</definedName>
    <definedName name="_xlnm.Print_Titles" localSheetId="1">'SO 121 - Vedlejší polní c...'!$124:$124</definedName>
    <definedName name="_xlnm.Print_Titles" localSheetId="2">'SO 132 - Hospodářský sjez...'!$122:$122</definedName>
    <definedName name="_xlnm.Print_Titles" localSheetId="3">'SO 001 - Vedlejší a ostat...'!$120:$120</definedName>
  </definedNames>
  <calcPr fullCalcOnLoad="1"/>
</workbook>
</file>

<file path=xl/sharedStrings.xml><?xml version="1.0" encoding="utf-8"?>
<sst xmlns="http://schemas.openxmlformats.org/spreadsheetml/2006/main" count="3737" uniqueCount="705">
  <si>
    <t>Export Komplet</t>
  </si>
  <si>
    <t/>
  </si>
  <si>
    <t>2.0</t>
  </si>
  <si>
    <t>ZAMOK</t>
  </si>
  <si>
    <t>False</t>
  </si>
  <si>
    <t>True</t>
  </si>
  <si>
    <t>{8446f91e-beb1-4af7-bfb0-52baff91d1a3}</t>
  </si>
  <si>
    <t>0,01</t>
  </si>
  <si>
    <t>21</t>
  </si>
  <si>
    <t>15</t>
  </si>
  <si>
    <t>REKAPITULACE STAVBY</t>
  </si>
  <si>
    <t>v ---  níže se nacházejí doplnkové a pomocné údaje k sestavám  --- v</t>
  </si>
  <si>
    <t>Návod na vyplnění</t>
  </si>
  <si>
    <t>0,001</t>
  </si>
  <si>
    <t>Kód:</t>
  </si>
  <si>
    <t>1700881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</si>
  <si>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</si>
  <si>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</si>
  <si>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Realizace SZ Suchdol nad Odrou - polní cesta C27 a sjezd HS10</t>
  </si>
  <si>
    <t>KSO:</t>
  </si>
  <si>
    <t>CC-CZ:</t>
  </si>
  <si>
    <t>Místo:</t>
  </si>
  <si>
    <t xml:space="preserve"> </t>
  </si>
  <si>
    <t>Datum:</t>
  </si>
  <si>
    <t>4. 5. 2021</t>
  </si>
  <si>
    <t>Zadavatel:</t>
  </si>
  <si>
    <t>IČ:</t>
  </si>
  <si>
    <t>DIČ:</t>
  </si>
  <si>
    <t>Uchazeč:</t>
  </si>
  <si>
    <t>Vyplň údaj</t>
  </si>
  <si>
    <t>Projektant:</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</si>
  <si>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</si>
  <si>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</si>
  <si>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</si>
  <si>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</si>
  <si>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</si>
  <si>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</si>
  <si>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</si>
  <si>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</si>
  <si>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</si>
  <si>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</si>
  <si>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</si>
  <si>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</si>
  <si>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</si>
  <si>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</si>
  <si>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</si>
  <si>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</si>
  <si>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</si>
  <si>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</si>
  <si>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</si>
  <si>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</si>
  <si>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</si>
  <si>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</si>
  <si>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</si>
  <si>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</si>
  <si>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</si>
  <si>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</si>
  <si>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</si>
  <si>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</si>
  <si>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</si>
  <si>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</si>
  <si>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</si>
  <si>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</si>
  <si>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</si>
  <si>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</si>
  <si>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</si>
  <si>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</si>
  <si>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</si>
  <si>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</si>
  <si>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</si>
  <si>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</si>
  <si>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</si>
  <si>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</si>
  <si>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</si>
  <si>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</si>
  <si>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</si>
  <si>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</si>
  <si>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</si>
  <si>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</si>
  <si>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</si>
  <si>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121</t>
  </si>
  <si>
    <t>Vedlejší polní cesta C27</t>
  </si>
  <si>
    <t>STA</t>
  </si>
  <si>
    <t>1</t>
  </si>
  <si>
    <t>{055f42e9-c522-4c8c-a41f-54dc75592cff}</t>
  </si>
  <si>
    <t>2</t>
  </si>
  <si>
    <t>SO 132</t>
  </si>
  <si>
    <t>Hospodářský sjezd HS10</t>
  </si>
  <si>
    <t>{7b75db91-6bcb-4c50-b036-87cae760d9aa}</t>
  </si>
  <si>
    <t>SO 001</t>
  </si>
  <si>
    <t>Vedlejší a ostatní náklady</t>
  </si>
  <si>
    <t>{d3c6be6a-efbf-4bbe-86f4-f4bae15a4687}</t>
  </si>
  <si>
    <t>KRYCÍ LIST SOUPISU PRACÍ</t>
  </si>
  <si>
    <t>Objekt:</t>
  </si>
  <si>
    <t>SO 121 - Vedlejší polní cesta C27</t>
  </si>
  <si>
    <t>Suchdol nad Odrou</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</si>
  <si>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</si>
  <si>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</si>
  <si>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</si>
  <si>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</si>
  <si>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</si>
  <si>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</si>
  <si>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</si>
  <si>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</si>
  <si>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</si>
  <si>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</si>
  <si>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</si>
  <si>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</si>
  <si>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</si>
  <si>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</si>
  <si>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</si>
  <si>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</si>
  <si>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</si>
  <si>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</si>
  <si>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</si>
  <si>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</si>
  <si>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</si>
  <si>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</si>
  <si>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</si>
  <si>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</si>
  <si>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</si>
  <si>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</si>
  <si>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</si>
  <si>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</si>
  <si>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</si>
  <si>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</si>
  <si>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</si>
  <si>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</si>
  <si>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</si>
  <si>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</si>
  <si>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</si>
  <si>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</si>
  <si>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 xml:space="preserve"> Práce a dodávky HSV</t>
  </si>
  <si>
    <t>ROZPOCET</t>
  </si>
  <si>
    <t xml:space="preserve"> Zemní práce</t>
  </si>
  <si>
    <t>61</t>
  </si>
  <si>
    <t>K</t>
  </si>
  <si>
    <t>111251101</t>
  </si>
  <si>
    <t>Odstranění křovin a stromů průměru kmene do 100 mm i s kořeny sklonu terénu do 1:5 z celkové plochy do 100 m2 strojně</t>
  </si>
  <si>
    <t>m2</t>
  </si>
  <si>
    <t>CS ÚRS 2021 01</t>
  </si>
  <si>
    <t>4</t>
  </si>
  <si>
    <t>498169084</t>
  </si>
  <si>
    <t>PP</t>
  </si>
  <si>
    <t>Odstranění křovin a stromů s odstraněním kořenů strojně průměru kmene do 100 mm v rovině nebo ve svahu sklonu terénu do 1:5, při celkové ploše do 100 m2</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</si>
  <si>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</si>
  <si>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</si>
  <si>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</si>
  <si>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82</t>
  </si>
  <si>
    <t>112155315</t>
  </si>
  <si>
    <t>Štěpkování keřového porostu hustého s naložením</t>
  </si>
  <si>
    <t>707966876</t>
  </si>
  <si>
    <t>Štěpkování s naložením na dopravní prostředek a odvozem do 20 km keřového porostu hustého</t>
  </si>
  <si>
    <t xml:space="preserve">Poznámka k souboru cen:
1. Měrnou jednotkou pro ceny -5115 až -5225 je kus stromku, daný průměrem kmene. 2. Průměr kmene se měří v místě řezu na základě dvojího na sebe kolmého měření a následného zprůměrování naměřených hodnot. Doporučená výška měření je 0,15 m nad terénem. V případě přítomnosti výrazných kořenových náběhů je měření prováděno nad nimi. Doporučená výška v tomto případě je v rozmezí 0,15-0,45 m nad povrchem stávajícího terénu. 3. Náklady na štěpkování stromků a větví o průměru kmene na řezné ploše větší než 700 mm se oceňují individuálně. 4. U cen -5311 a -5315 se u středně hustého porostu uvažuje hustota do 3 kusů na m2, u hustého porostu přes 3 kusy na m2. </t>
  </si>
  <si>
    <t>3</t>
  </si>
  <si>
    <t>113107123</t>
  </si>
  <si>
    <t>Odstranění podkladu z kameniva drceného tl 300 mm ručně</t>
  </si>
  <si>
    <t>598931256</t>
  </si>
  <si>
    <t>Odstranění podkladů nebo krytů ručně s přemístěním hmot na skládku na vzdálenost do 3 m nebo s naložením na dopravní prostředek z kameniva hrubého drceného, o tl. vrstvy přes 200 do 300 mm</t>
  </si>
  <si>
    <t>6,12*4,12</t>
  </si>
  <si>
    <t>84</t>
  </si>
  <si>
    <t>121151126</t>
  </si>
  <si>
    <t>Sejmutí ornice plochy přes 500 m2 tl vrstvy do 400 mm strojně</t>
  </si>
  <si>
    <t>-1531451192</t>
  </si>
  <si>
    <t>Sejmutí ornice strojně při souvislé ploše přes 500 m2, tl. vrstvy přes 300 do 400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</si>
  <si>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</si>
  <si>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 xml:space="preserve">(8673+1270+90)+((1610+383+15)*1,63) </t>
  </si>
  <si>
    <t>64</t>
  </si>
  <si>
    <t>122151106</t>
  </si>
  <si>
    <t>Odkopávky a prokopávky nezapažené v hornině třídy těžitelnosti I, skupiny 1 a 2 objem do 5000 m3 strojně</t>
  </si>
  <si>
    <t>m3</t>
  </si>
  <si>
    <t>1953209173</t>
  </si>
  <si>
    <t>Odkopávky a prokopávky nezapažené strojně v hornině třídy těžitelnosti I skupiny 1 a 2 přes 1 000 do 5 000 m3</t>
  </si>
  <si>
    <t xml:space="preserve">Poznámka k souboru cen:
1. V cenách jsou započteny i náklady na přehození výkopku na vzdálenost do 3 m nebo naložení na dopravní prostředek. </t>
  </si>
  <si>
    <t>8673*0,4</t>
  </si>
  <si>
    <t>65</t>
  </si>
  <si>
    <t>132151104</t>
  </si>
  <si>
    <t>Hloubení rýh nezapažených  š do 800 mm v hornině třídy těžitelnosti I, skupiny 1 a 2 objem přes 100 m3 strojně</t>
  </si>
  <si>
    <t>-1232945489</t>
  </si>
  <si>
    <t>Hloubení nezapažených rýh šířky do 800 mm strojně s urovnáním dna do předepsaného profilu a spádu v hornině třídy těžitelnosti I skupiny 1 a 2 přes 100 m3</t>
  </si>
  <si>
    <t xml:space="preserve">Poznámka k souboru cen:
1. V cenách jsou započteny i náklady na přehození výkopku na přilehlém terénu na vzdálenost do 3 m od podélné osy rýhy nebo naložení na dopravní prostředek. </t>
  </si>
  <si>
    <t>"příkopy"2595</t>
  </si>
  <si>
    <t>"propust"7,68*1,95</t>
  </si>
  <si>
    <t>Součet</t>
  </si>
  <si>
    <t>66</t>
  </si>
  <si>
    <t>133151103</t>
  </si>
  <si>
    <t>Hloubení šachet nezapažených v hornině třídy těžitelnosti I, skupiny 1 a 2 objem do 100 m3</t>
  </si>
  <si>
    <t>601135773</t>
  </si>
  <si>
    <t>Hloubení nezapažených šachet strojně v hornině třídy těžitelnosti I skupiny 1 a 2 přes 50 do 100 m3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</si>
  <si>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</si>
  <si>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"vsak.j."2* 3,5*5*1,35 + 4,5*5*1,35</t>
  </si>
  <si>
    <t>67</t>
  </si>
  <si>
    <t>162751117</t>
  </si>
  <si>
    <t>Vodorovné přemístění do 10000 m výkopku/sypaniny z horniny třídy těžitelnosti I, skupiny 1 až 3</t>
  </si>
  <si>
    <t>264527510</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</si>
  <si>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</si>
  <si>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</si>
  <si>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3991,812+3469,2+2609,976+77,625-850-(5462*0.1)</t>
  </si>
  <si>
    <t>68</t>
  </si>
  <si>
    <t>162751119</t>
  </si>
  <si>
    <t>Příplatek k vodorovnému přemístění výkopku/sypaniny z horniny třídy těžitelnosti I, skupiny 1 až 3 ZKD 1000 m přes 10000 m</t>
  </si>
  <si>
    <t>-1427902174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</si>
  <si>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</si>
  <si>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69</t>
  </si>
  <si>
    <t>171151103</t>
  </si>
  <si>
    <t>Uložení sypaniny z hornin soudržných do násypů zhutněných strojně</t>
  </si>
  <si>
    <t>714507797</t>
  </si>
  <si>
    <t>Uložení sypanin do násypů strojně s rozprostřením sypaniny ve vrstvách a s hrubým urovnáním zhutněných z hornin soudržných jakékoliv třídy těžitelnosti</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</si>
  <si>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</si>
  <si>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78+146</t>
  </si>
  <si>
    <t>70</t>
  </si>
  <si>
    <t>171152111</t>
  </si>
  <si>
    <t>Uložení sypaniny z hornin nesoudržných a sypkých do násypů zhutněných v aktivní zóně silnic a dálnic</t>
  </si>
  <si>
    <t>11064182</t>
  </si>
  <si>
    <t>Uložení sypaniny do zhutněných násypů pro silnice, dálnice a letiště s rozprostřením sypaniny ve vrstvách, s hrubým urovnáním a uzavřením povrchu násypu z hornin nesoudržných sypkých v aktivní zóně</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</si>
  <si>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</si>
  <si>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11992*0,4</t>
  </si>
  <si>
    <t>M</t>
  </si>
  <si>
    <t>58344155099R</t>
  </si>
  <si>
    <t>zemina vhodná dle ČSN 73 6133</t>
  </si>
  <si>
    <t>t</t>
  </si>
  <si>
    <t>vlast.</t>
  </si>
  <si>
    <t>8</t>
  </si>
  <si>
    <t>1501386103</t>
  </si>
  <si>
    <t>11992*0,4*2,6</t>
  </si>
  <si>
    <t>"obj.hmot.2,6t/m3"</t>
  </si>
  <si>
    <t>17</t>
  </si>
  <si>
    <t>171201201</t>
  </si>
  <si>
    <t>Uložení sypaniny na skládky nebo meziskládky</t>
  </si>
  <si>
    <t>1176364396</t>
  </si>
  <si>
    <t>Uložení sypaniny na skládky nebo meziskládky bez hutnění s upravením uložené sypaniny do předepsaného tvaru</t>
  </si>
  <si>
    <t>8752,413</t>
  </si>
  <si>
    <t>72</t>
  </si>
  <si>
    <t>171201221</t>
  </si>
  <si>
    <t>Poplatek za uložení na skládce (skládkovné) zeminy a kamení kód odpadu 17 05 04</t>
  </si>
  <si>
    <t>-2128587035</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</si>
  <si>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</si>
  <si>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</si>
  <si>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8752,413*1,9</t>
  </si>
  <si>
    <t>73</t>
  </si>
  <si>
    <t>171251101</t>
  </si>
  <si>
    <t>Uložení sypaniny do násypů nezhutněných strojně</t>
  </si>
  <si>
    <t>1974635682</t>
  </si>
  <si>
    <t>Uložení sypanin do násypů strojně s rozprostřením sypaniny ve vrstvách a s hrubým urovnáním nezhutněných jakékoliv třídy těžitelnosti</t>
  </si>
  <si>
    <t>850</t>
  </si>
  <si>
    <t>74</t>
  </si>
  <si>
    <t>181351003</t>
  </si>
  <si>
    <t>Rozprostření ornice tl vrstvy do 200 mm pl do 100 m2 v rovině nebo ve svahu do 1:5 strojně</t>
  </si>
  <si>
    <t>-1646181556</t>
  </si>
  <si>
    <t>Rozprostření a urovnání ornice v rovině nebo ve svahu sklonu do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</si>
  <si>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</si>
  <si>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241+5221</t>
  </si>
  <si>
    <t>181451121</t>
  </si>
  <si>
    <t>Založení lučního trávníku výsevem plochy přes 1000 m2 v rovině a ve svahu do 1:5</t>
  </si>
  <si>
    <t>-167928627</t>
  </si>
  <si>
    <t>Založení trávníku na půdě předem připravené plochy přes 1000 m2 výsevem včetně utažení lučního v rovině nebo na svahu do 1:5</t>
  </si>
  <si>
    <t>1270+90+241</t>
  </si>
  <si>
    <t>22</t>
  </si>
  <si>
    <t>005724700</t>
  </si>
  <si>
    <t>osivo směs travní univerzál</t>
  </si>
  <si>
    <t>kg</t>
  </si>
  <si>
    <t>-1514517776</t>
  </si>
  <si>
    <t>23</t>
  </si>
  <si>
    <t>181451123</t>
  </si>
  <si>
    <t>Založení lučního trávníku výsevem plochy přes 1000 m2 ve svahu do 1:1</t>
  </si>
  <si>
    <t>1874032781</t>
  </si>
  <si>
    <t>Založení trávníku na půdě předem připravené plochy přes 1000 m2 výsevem včetně utažení lučního na svahu přes 1:2 do 1:1</t>
  </si>
  <si>
    <t>24</t>
  </si>
  <si>
    <t>005724740R</t>
  </si>
  <si>
    <t>osivo směs travní krajinná - svahová</t>
  </si>
  <si>
    <t>1356443767</t>
  </si>
  <si>
    <t>83</t>
  </si>
  <si>
    <t>181951112</t>
  </si>
  <si>
    <t>Úprava pláně v hornině třídy těžitelnosti I, skupiny 1 až 3 se zhutněním strojně</t>
  </si>
  <si>
    <t>-811384371</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</si>
  <si>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</si>
  <si>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</si>
  <si>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"plaň"8673*1,24</t>
  </si>
  <si>
    <t>"ppláň"11992</t>
  </si>
  <si>
    <t>26</t>
  </si>
  <si>
    <t>182201101</t>
  </si>
  <si>
    <t>Svahování násypů strojně</t>
  </si>
  <si>
    <t>-43778931</t>
  </si>
  <si>
    <t>Svahování trvalých svahů do projektovaných profilů strojně s potřebným přemístěním výkopku při svahování násypů v jakékoliv hornině</t>
  </si>
  <si>
    <t>241</t>
  </si>
  <si>
    <t>85</t>
  </si>
  <si>
    <t>184813999R</t>
  </si>
  <si>
    <t>Ochrana stromů bedněním</t>
  </si>
  <si>
    <t>kus</t>
  </si>
  <si>
    <t>967407377</t>
  </si>
  <si>
    <t>položka zahrnuje veškerý materiál, výrobky a polotovary, včetně mimostaveništní a vnitrostaveništní dopravy (rovněž přesuny), včetně naložení a složení, případně s uložením
K ochraně jsou navrženy stromy ve vzdálenosti menší než 1m od situační hrany stavby. Zhotovitel může na své náklady ochránit také ostatní stromy.</t>
  </si>
  <si>
    <t xml:space="preserve">Poznámka k souboru cen:
1. V cenách jsou započteny i náklady spojené s donesením ochranných prostředků ze vzdálenosti do 50 m. 2. V cenách nejsou započteny náklady na dodání ochranných hmot. Tyto se oceňují ve specifikaci. Ztratné pro nátěry a postřik lze stanovit ve výši 10 %. </t>
  </si>
  <si>
    <t>125</t>
  </si>
  <si>
    <t xml:space="preserve"> Zakládání</t>
  </si>
  <si>
    <t>27</t>
  </si>
  <si>
    <t>211531111</t>
  </si>
  <si>
    <t>Výplň odvodňovacích žeber nebo trativodů kamenivem hrubým drceným frakce 16 až 63 mm</t>
  </si>
  <si>
    <t>-242806421</t>
  </si>
  <si>
    <t>Výplň kamenivem do rýh odvodňovacích žeber nebo trativodů  bez zhutnění, s úpravou povrchu výplně kamenivem hrubým drceným frakce 16 až 63 mm</t>
  </si>
  <si>
    <t>"dno příkopu nad vsak.jámou"1,8*5*3</t>
  </si>
  <si>
    <t>28</t>
  </si>
  <si>
    <t>693111430R</t>
  </si>
  <si>
    <t>textilie GEOFILTEX 63 63/21 210 g/m2 do š 8,8 m</t>
  </si>
  <si>
    <t>564751409</t>
  </si>
  <si>
    <t>29</t>
  </si>
  <si>
    <t>213141112</t>
  </si>
  <si>
    <t>Zřízení vrstvy z geotextilie v rovině nebo ve sklonu do 1:5 š do 6 m</t>
  </si>
  <si>
    <t>129854621</t>
  </si>
  <si>
    <t>Zřízení vrstvy z geotextilie  filtrační, separační, odvodňovací, ochranné, výztužné nebo protierozní v rovině nebo ve sklonu do 1:5, šířky přes 3 do 6 m</t>
  </si>
  <si>
    <t>30</t>
  </si>
  <si>
    <t>693110400</t>
  </si>
  <si>
    <t>geotextilie netkaná geoNetex M/B, 200 g/m2, šíře 300 cm</t>
  </si>
  <si>
    <t>1850310995</t>
  </si>
  <si>
    <t>P</t>
  </si>
  <si>
    <t>Poznámka k položce:
geoNETEX M/B 200, Plošná hmotnost: 200 g/m2, Pevnost v tahu (podélně/příčně): 2,0/2,5 kN/m, Statické protržení (CBR): 400 N, Funkce: F, F+S  Šířka: 2 m, Délka nábalu: 50 m</t>
  </si>
  <si>
    <t>31</t>
  </si>
  <si>
    <t>213141132</t>
  </si>
  <si>
    <t>Zřízení vrstvy z geotextilie ve sklonu do 1:1 š do 6 m</t>
  </si>
  <si>
    <t>-565651929</t>
  </si>
  <si>
    <t>Zřízení vrstvy z geotextilie  filtrační, separační, odvodňovací, ochranné, výztužné nebo protierozní ve sklonu přes 1:2 do 1:1, šířky přes 3 do 6 m</t>
  </si>
  <si>
    <t>1,6*2*4</t>
  </si>
  <si>
    <t>32</t>
  </si>
  <si>
    <t>69311022099</t>
  </si>
  <si>
    <t>separační geotextilie  šíře 650 cm, 200 g/m2</t>
  </si>
  <si>
    <t>1858016284</t>
  </si>
  <si>
    <t>Poznámka k položce:
geoNETEX A PP 200, Plošná hmotnost: 200 g/m2, Pevnost v tahu (podélně/příčně): 14/16 kN/m, Statické protržení (CBR): 2200 N, Funkce: F, F+S  Šířka max.: 6,5 m, Délka nábalu: 100 m</t>
  </si>
  <si>
    <t>76</t>
  </si>
  <si>
    <t>2435311119R</t>
  </si>
  <si>
    <t>Výplň  z kameniva hrubého drceného 32-63 mm</t>
  </si>
  <si>
    <t>596698789</t>
  </si>
  <si>
    <t>Výplň na dně vodárenské studny  z kameniva hrubého drceného frakce 32 až 63 mm</t>
  </si>
  <si>
    <t xml:space="preserve">Poznámka k souboru cen:
1. Cena 57-1191 je určena pro výplně z jakéhokoliv druhu kameniva. </t>
  </si>
  <si>
    <t>2*1,75*5*1,35 + 2,25*5*1,35</t>
  </si>
  <si>
    <t>77</t>
  </si>
  <si>
    <t>2435711139R</t>
  </si>
  <si>
    <t>Výplň  z kameniva drobného těženého 2-4 mm</t>
  </si>
  <si>
    <t>-692481533</t>
  </si>
  <si>
    <t>Výplň na dně vodárenské studny  z kameniva drobného těženého frakce 2 až 4 mm</t>
  </si>
  <si>
    <t xml:space="preserve"> Vodorovné konstrukce</t>
  </si>
  <si>
    <t>35</t>
  </si>
  <si>
    <t>464531111</t>
  </si>
  <si>
    <t>Pohoz z hrubého drceného kamenivo zrno 32 až 63 mm z terénu</t>
  </si>
  <si>
    <t>243031720</t>
  </si>
  <si>
    <t>Pohoz dna nebo svahů jakékoliv tloušťky  z hrubého drceného kameniva, z terénu, frakce 32 - 63 mm</t>
  </si>
  <si>
    <t>"ve dně příkopu nad vsak.j." 0,8*5*3</t>
  </si>
  <si>
    <t>5</t>
  </si>
  <si>
    <t xml:space="preserve"> Komunikace pozemní</t>
  </si>
  <si>
    <t>36</t>
  </si>
  <si>
    <t>564752113</t>
  </si>
  <si>
    <t>Podklad z vibrovaného štěrku VŠ tl 170 mm</t>
  </si>
  <si>
    <t>1808503484</t>
  </si>
  <si>
    <t>Podklad nebo kryt z vibrovaného štěrku VŠ  s rozprostřením, vlhčením a zhutněním, po zhutnění tl. 170 mm</t>
  </si>
  <si>
    <t>8673*1,11</t>
  </si>
  <si>
    <t>37</t>
  </si>
  <si>
    <t>564851111</t>
  </si>
  <si>
    <t>Podklad ze štěrkodrtě ŠD tl 150 mm</t>
  </si>
  <si>
    <t>2000938601</t>
  </si>
  <si>
    <t>Podklad ze štěrkodrti ŠD  s rozprostřením a zhutněním, po zhutnění tl. 150 mm</t>
  </si>
  <si>
    <t>8673*1,2</t>
  </si>
  <si>
    <t>38</t>
  </si>
  <si>
    <t>565155121</t>
  </si>
  <si>
    <t>Asfaltový beton vrstva podkladní ACP 16 (obalované kamenivo OKS) tl 70 mm š přes 3 m</t>
  </si>
  <si>
    <t>-1596117664</t>
  </si>
  <si>
    <t>Asfaltový beton vrstva podkladní ACP 16 (obalované kamenivo střednězrnné - OKS)  s rozprostřením a zhutněním v pruhu šířky přes 3 m, po zhutnění tl. 70 mm</t>
  </si>
  <si>
    <t>8673*1,04</t>
  </si>
  <si>
    <t>32*1,04</t>
  </si>
  <si>
    <t>39</t>
  </si>
  <si>
    <t>569903321</t>
  </si>
  <si>
    <t>Zřízení zemních krajnic bez zhutnění</t>
  </si>
  <si>
    <t>-1844795450</t>
  </si>
  <si>
    <t>Zřízení zemních krajnic z hornin jakékoliv třídy  bez zhutnění</t>
  </si>
  <si>
    <t>2157*0,5+383*0,5+90</t>
  </si>
  <si>
    <t>40</t>
  </si>
  <si>
    <t>573111112</t>
  </si>
  <si>
    <t>Postřik živičný infiltrační s posypem z asfaltu množství 1 kg/m2</t>
  </si>
  <si>
    <t>-1041169502</t>
  </si>
  <si>
    <t>Postřik infiltrační PI z asfaltu silničního s posypem kamenivem, v množství 1,00 kg/m2</t>
  </si>
  <si>
    <t>8673*1,16</t>
  </si>
  <si>
    <t>32*1,16</t>
  </si>
  <si>
    <t>86</t>
  </si>
  <si>
    <t>573211109</t>
  </si>
  <si>
    <t>Postřik živičný spojovací z asfaltu v množství 0,50 kg/m2</t>
  </si>
  <si>
    <t>-783203922</t>
  </si>
  <si>
    <t>Postřik spojovací PS bez posypu kamenivem z asfaltu silničního, v množství 0,50 kg/m2</t>
  </si>
  <si>
    <t>8879,1*1,02</t>
  </si>
  <si>
    <t>41</t>
  </si>
  <si>
    <t>577134121</t>
  </si>
  <si>
    <t>Asfaltový beton vrstva obrusná ACO 11 (ABS) tř. I tl 40 mm š přes 3 m z nemodifikovaného asfaltu</t>
  </si>
  <si>
    <t>-819809052</t>
  </si>
  <si>
    <t>Asfaltový beton vrstva obrusná ACO 11 (ABS)  s rozprostřením a se zhutněním z nemodifikovaného asfaltu v pruhu šířky přes 3 m tř. I, po zhutnění tl. 40 mm</t>
  </si>
  <si>
    <t>8673*1,02</t>
  </si>
  <si>
    <t>32*1,02</t>
  </si>
  <si>
    <t xml:space="preserve"> Trubní vedení</t>
  </si>
  <si>
    <t>42</t>
  </si>
  <si>
    <t>8999131219R</t>
  </si>
  <si>
    <t>Osazení půlené chráničky vč. materiálů</t>
  </si>
  <si>
    <t>m</t>
  </si>
  <si>
    <t>-744771307</t>
  </si>
  <si>
    <t>9</t>
  </si>
  <si>
    <t xml:space="preserve"> Ostatní konstrukce a práce, bourání</t>
  </si>
  <si>
    <t>43</t>
  </si>
  <si>
    <t>919511112</t>
  </si>
  <si>
    <t>Čela propustků z lomového kamene</t>
  </si>
  <si>
    <t>-1607050753</t>
  </si>
  <si>
    <t>Čela propustků  z lomového kamene upraveného, na maltu cementovou</t>
  </si>
  <si>
    <t>(0,5+0,5)*0,4</t>
  </si>
  <si>
    <t>44</t>
  </si>
  <si>
    <t>919551016</t>
  </si>
  <si>
    <t>Zřízení propustků z trub plastových DN 800</t>
  </si>
  <si>
    <t>-797989809</t>
  </si>
  <si>
    <t>Zřízení propustků a hospodářských přejezdů z trub  plastových do DN 800</t>
  </si>
  <si>
    <t>45</t>
  </si>
  <si>
    <t>562411150</t>
  </si>
  <si>
    <t>trouba Pecor Optima 8 kPA d = 800 mm</t>
  </si>
  <si>
    <t>1825865065</t>
  </si>
  <si>
    <t>46</t>
  </si>
  <si>
    <t>92162111199R</t>
  </si>
  <si>
    <t>Úrovňový přejezd silniční živičná konstrukce š. 4 m komplet</t>
  </si>
  <si>
    <t>171121355</t>
  </si>
  <si>
    <t>79</t>
  </si>
  <si>
    <t>921901531</t>
  </si>
  <si>
    <t>Silniční přejezd nad jednu kolej s vozovkou se živičným kobercem</t>
  </si>
  <si>
    <t>-1376874708</t>
  </si>
  <si>
    <t>Úrovňové přejezdy pro zavazadlové a poštovní vozíky silniční přes 1 železniční kolej s ochrannými dřevěnými prahy a s přejezdovou vozovkou s dvouvrstvým živičným kobercem tl. 80-100 mm</t>
  </si>
  <si>
    <t xml:space="preserve">Poznámka k souboru cen:
1. Ceny úrovňových přejezdů jsou určeny: a) pro zřízení přejezdů přes kolej na dřevěných nebo betonových pražcích, b) u přejezdu pro vozíky i mezi kolejemi, c) u přejezdů silničních - na jednokolejné trati pro délku přejezdu 1,25 m od osy koleje s úpravou napojení na dosavadní komunikaci do 2 m na každé straně přejezdu, - na dvou a vícekolejné trati s osovou vzdáleností do 4 m, pro délku přejezdu 1,25 m od osy koleje s úpravou napojení na dosavadní komunikaci do 2 m na jedné straně přejezdu a pro délku přejezdu 2 m na druhé straně. 2. Ceny přejezdů silničních nelze použít pro úpravu vozovky mezi kolejemi s osovou vzdáleností přes 4 m v rozsahu přes 2 m od osy koleje; tyto práce se oceňují příslušnými cenami části A01 Zřízení konstrukcí katalogu 822-1 Komunikace pozemní a letiště. 3. V cenách přejezdu z pražců jsou započteny i náklady na impregnaci. 4. Množství měrných jednotek se určuje v m šířky přejezdu (v ose koleje nebo každé větve koleje). </t>
  </si>
  <si>
    <t>48</t>
  </si>
  <si>
    <t>9221115219R</t>
  </si>
  <si>
    <t>Pražcové podloží konstrukční vrstva z vyztužené geotextilie</t>
  </si>
  <si>
    <t>-455683630</t>
  </si>
  <si>
    <t>49</t>
  </si>
  <si>
    <t>928126112</t>
  </si>
  <si>
    <t>Odstranění panelu mezi kolejnicemi nebo mezi kolejemi</t>
  </si>
  <si>
    <t>-810239915</t>
  </si>
  <si>
    <t>Odstranění zádlažbových panelů  mezi kolejnicemi nebo kolejemi</t>
  </si>
  <si>
    <t>4*1,2</t>
  </si>
  <si>
    <t>50</t>
  </si>
  <si>
    <t>936561111</t>
  </si>
  <si>
    <t>Podkladní a krycí vrstvy trubních propustků nebo překopů cest z kameniva</t>
  </si>
  <si>
    <t>389023575</t>
  </si>
  <si>
    <t>Podkladní a krycí vrstvy trubních propustků nebo překopů cest  z kameniva drceného</t>
  </si>
  <si>
    <t>"podsyp"13*0,2*7,65</t>
  </si>
  <si>
    <t>"obsyp"0,76*5*7,65</t>
  </si>
  <si>
    <t>997</t>
  </si>
  <si>
    <t xml:space="preserve"> Přesun sutě</t>
  </si>
  <si>
    <t>51</t>
  </si>
  <si>
    <t>997221551</t>
  </si>
  <si>
    <t>Vodorovná doprava suti ze sypkých materiálů do 1 km</t>
  </si>
  <si>
    <t>-570324259</t>
  </si>
  <si>
    <t>Vodorovná doprava suti  bez naložení, ale se složením a s hrubým urovnáním ze sypkých materiálů, na vzdálenost do 1 km</t>
  </si>
  <si>
    <t>52</t>
  </si>
  <si>
    <t>997221559</t>
  </si>
  <si>
    <t>Příplatek ZKD 1 km u vodorovné dopravy suti ze sypkých materiálů</t>
  </si>
  <si>
    <t>-1490521932</t>
  </si>
  <si>
    <t>Vodorovná doprava suti  bez naložení, ale se složením a s hrubým urovnáním Příplatek k ceně za každý další i započatý 1 km přes 1 km</t>
  </si>
  <si>
    <t>53</t>
  </si>
  <si>
    <t>997221561</t>
  </si>
  <si>
    <t>Vodorovná doprava suti z kusových materiálů do 1 km</t>
  </si>
  <si>
    <t>127556397</t>
  </si>
  <si>
    <t>Vodorovná doprava suti  bez naložení, ale se složením a s hrubým urovnáním z kusových materiálů, na vzdálenost do 1 km</t>
  </si>
  <si>
    <t>54</t>
  </si>
  <si>
    <t>997221569</t>
  </si>
  <si>
    <t>Příplatek ZKD 1 km u vodorovné dopravy suti z kusových materiálů</t>
  </si>
  <si>
    <t>-72034241</t>
  </si>
  <si>
    <t>55</t>
  </si>
  <si>
    <t>997221611</t>
  </si>
  <si>
    <t>Nakládání suti na dopravní prostředky pro vodorovnou dopravu</t>
  </si>
  <si>
    <t>248436906</t>
  </si>
  <si>
    <t>Nakládání na dopravní prostředky  pro vodorovnou dopravu suti</t>
  </si>
  <si>
    <t>56</t>
  </si>
  <si>
    <t>997221612</t>
  </si>
  <si>
    <t>Nakládání vybouraných hmot na dopravní prostředky pro vodorovnou dopravu</t>
  </si>
  <si>
    <t>820684302</t>
  </si>
  <si>
    <t>Nakládání na dopravní prostředky  pro vodorovnou dopravu vybouraných hmot</t>
  </si>
  <si>
    <t>80</t>
  </si>
  <si>
    <t>997221615</t>
  </si>
  <si>
    <t>Poplatek za uložení na skládce (skládkovné) stavebního odpadu betonového kód odpadu 17 01 01</t>
  </si>
  <si>
    <t>-529416119</t>
  </si>
  <si>
    <t>Poplatek za uložení stavebního odpadu na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</si>
  <si>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</si>
  <si>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81</t>
  </si>
  <si>
    <t>997221655</t>
  </si>
  <si>
    <t>747767776</t>
  </si>
  <si>
    <t>998</t>
  </si>
  <si>
    <t xml:space="preserve"> Přesun hmot</t>
  </si>
  <si>
    <t>59</t>
  </si>
  <si>
    <t>998225111</t>
  </si>
  <si>
    <t>Přesun hmot pro pozemní komunikace s krytem z kamene, monolitickým betonovým nebo živičným</t>
  </si>
  <si>
    <t>-1758032569</t>
  </si>
  <si>
    <t>Přesun hmot pro komunikace s krytem z kameniva, monolitickým betonovým nebo živičným  dopravní vzdálenost do 200 m jakékoliv délky objektu</t>
  </si>
  <si>
    <t>60</t>
  </si>
  <si>
    <t>998225195</t>
  </si>
  <si>
    <t>Příplatek k přesunu hmot pro pozemní komunikace s krytem z kamene, živičným, betonovým ZKD 5000 m</t>
  </si>
  <si>
    <t>-758965350</t>
  </si>
  <si>
    <t>Přesun hmot pro komunikace s krytem z kameniva, monolitickým betonovým nebo živičným  Příplatek k ceně za zvětšený přesun přes vymezenou největší dopravní vzdálenost za každých dalších 5000 m přes 5000 m</t>
  </si>
  <si>
    <t>SO 132 - Hospodářský sjezd HS10</t>
  </si>
  <si>
    <t>-150311256</t>
  </si>
  <si>
    <t>16,4*0,75</t>
  </si>
  <si>
    <t>113107142</t>
  </si>
  <si>
    <t>Odstranění podkladu živičného tl 100 mm ručně</t>
  </si>
  <si>
    <t>1656924924</t>
  </si>
  <si>
    <t>Odstranění podkladů nebo krytů ručně s přemístěním hmot na skládku na vzdálenost do 3 m nebo s naložením na dopravní prostředek živičných, o tl. vrstvy přes 50 do 100 mm</t>
  </si>
  <si>
    <t>16,4*1</t>
  </si>
  <si>
    <t>113154113</t>
  </si>
  <si>
    <t>Frézování živičného krytu tl 50 mm pruh š 0,5 m pl do 500 m2 bez překážek v trase</t>
  </si>
  <si>
    <t>-1952398281</t>
  </si>
  <si>
    <t>Frézování živičného podkladu nebo krytu  s naložením na dopravní prostředek plochy do 500 m2 bez překážek v trase pruhu šířky do 0,5 m, tloušťky vrstvy 50 mm</t>
  </si>
  <si>
    <t>121151104</t>
  </si>
  <si>
    <t>Sejmutí ornice plochy do 100 m2 tl vrstvy do 250 mm strojně</t>
  </si>
  <si>
    <t>-2099808465</t>
  </si>
  <si>
    <t>Sejmutí ornice strojně při souvislé ploše do 100 m2, tl. vrstvy přes 200 do 250 mm</t>
  </si>
  <si>
    <t>210</t>
  </si>
  <si>
    <t>122151103</t>
  </si>
  <si>
    <t>Odkopávky a prokopávky nezapažené v hornině třídy těžitelnosti I, skupiny 1 a 2 objem do 100 m3 strojně</t>
  </si>
  <si>
    <t>1768920705</t>
  </si>
  <si>
    <t>Odkopávky a prokopávky nezapažené strojně v hornině třídy těžitelnosti I skupiny 1 a 2 přes 50 do 100 m3</t>
  </si>
  <si>
    <t>210*0,4</t>
  </si>
  <si>
    <t>1408315754</t>
  </si>
  <si>
    <t>84+84-38,84-12-(44*0,1)</t>
  </si>
  <si>
    <t>278771056</t>
  </si>
  <si>
    <t>-360002691</t>
  </si>
  <si>
    <t>"násyp" 12</t>
  </si>
  <si>
    <t>47</t>
  </si>
  <si>
    <t>-810008362</t>
  </si>
  <si>
    <t>164*1,38*0,4</t>
  </si>
  <si>
    <t>11</t>
  </si>
  <si>
    <t>54429164</t>
  </si>
  <si>
    <t>90,528*2,6</t>
  </si>
  <si>
    <t>12</t>
  </si>
  <si>
    <t>905689729</t>
  </si>
  <si>
    <t>1100567254</t>
  </si>
  <si>
    <t>14</t>
  </si>
  <si>
    <t>174201101</t>
  </si>
  <si>
    <t>Zásyp jam, šachet rýh nebo kolem objektů sypaninou bez zhutnění</t>
  </si>
  <si>
    <t>222024141</t>
  </si>
  <si>
    <t>Zásyp sypaninou z jakékoliv horniny strojně s uložením výkopku ve vrstvách bez zhutnění jam, šachet, rýh nebo kolem objektů v těchto vykopávkách</t>
  </si>
  <si>
    <t>"dodateč.zásyk pod krajnicí" 0,76+19,04*2</t>
  </si>
  <si>
    <t>-246350043</t>
  </si>
  <si>
    <t>38+6</t>
  </si>
  <si>
    <t>16</t>
  </si>
  <si>
    <t>1448796886</t>
  </si>
  <si>
    <t>(35+32)*0,5*0,1</t>
  </si>
  <si>
    <t>-1910581362</t>
  </si>
  <si>
    <t>-2053970431</t>
  </si>
  <si>
    <t>"pláň" 164*1,22</t>
  </si>
  <si>
    <t>"ppláň"210*1,05</t>
  </si>
  <si>
    <t>19</t>
  </si>
  <si>
    <t>1391405688</t>
  </si>
  <si>
    <t>210*1,05</t>
  </si>
  <si>
    <t>20</t>
  </si>
  <si>
    <t>693110400R</t>
  </si>
  <si>
    <t>-1679202952</t>
  </si>
  <si>
    <t>215901101</t>
  </si>
  <si>
    <t>Zhutnění podloží z hornin soudržných nebo nesoudržných pod násypy</t>
  </si>
  <si>
    <t>-626494669</t>
  </si>
  <si>
    <t>Zhutnění podloží pod násypy z rostlé horniny třídy těžitelnosti I a II, skupiny 1 až 4 z hornin soudružných a nesoudržných</t>
  </si>
  <si>
    <t>564871111</t>
  </si>
  <si>
    <t>Podklad ze štěrkodrtě ŠD tl 250 mm</t>
  </si>
  <si>
    <t>1388799007</t>
  </si>
  <si>
    <t>Podklad ze štěrkodrti ŠD  s rozprostřením a zhutněním, po zhutnění tl. 250 mm</t>
  </si>
  <si>
    <t>164*1,15</t>
  </si>
  <si>
    <t>1881004019</t>
  </si>
  <si>
    <t>164*1,05</t>
  </si>
  <si>
    <t>939621572</t>
  </si>
  <si>
    <t>25</t>
  </si>
  <si>
    <t>-1092906340</t>
  </si>
  <si>
    <t>164*1,07</t>
  </si>
  <si>
    <t>-1608456255</t>
  </si>
  <si>
    <t>164*1,03</t>
  </si>
  <si>
    <t>577134221</t>
  </si>
  <si>
    <t>Asfaltový beton vrstva obrusná ACO 11 (ABS) tř. II tl 40 mm š přes 3 m z nemodifikovaného asfaltu</t>
  </si>
  <si>
    <t>-838812457</t>
  </si>
  <si>
    <t>Asfaltový beton vrstva obrusná ACO 11 (ABS)  s rozprostřením a se zhutněním z nemodifikovaného asfaltu v pruhu šířky přes 3 m tř. II, po zhutnění tl. 40 mm</t>
  </si>
  <si>
    <t>164*1,01</t>
  </si>
  <si>
    <t>599141111</t>
  </si>
  <si>
    <t>Vyplnění spár mezi silničními dílci živičnou zálivkou</t>
  </si>
  <si>
    <t>1776980433</t>
  </si>
  <si>
    <t>Vyplnění spár mezi silničními dílci jakékoliv tloušťky  živičnou zálivkou</t>
  </si>
  <si>
    <t>16,4+1+1</t>
  </si>
  <si>
    <t>912211111</t>
  </si>
  <si>
    <t>Montáž směrového sloupku silničního plastového prosté uložení bez betonového základu</t>
  </si>
  <si>
    <t>-1285761221</t>
  </si>
  <si>
    <t>Montáž směrového sloupku  plastového s odrazkou prostým uložením bez betonového základu silničního</t>
  </si>
  <si>
    <t>40445158</t>
  </si>
  <si>
    <t>sloupek směrový silniční plastový 1,2m</t>
  </si>
  <si>
    <t>2136434445</t>
  </si>
  <si>
    <t>"s retroreflexní folií" 2</t>
  </si>
  <si>
    <t>915121111</t>
  </si>
  <si>
    <t>Vodorovné dopravní značení vodící čáry souvislé š 250 mm základní bílá barva</t>
  </si>
  <si>
    <t>-672626778</t>
  </si>
  <si>
    <t>Vodorovné dopravní značení stříkané barvou  vodící čára bílá šířky 250 mm souvislá základní</t>
  </si>
  <si>
    <t>916111122</t>
  </si>
  <si>
    <t>Osazení obruby z drobných kostek bez boční opěry do lože z betonu prostého</t>
  </si>
  <si>
    <t>1501185656</t>
  </si>
  <si>
    <t>Osazení silniční obruby z dlažebních kostek v jedné řadě  s ložem tl. přes 50 do 100 mm, s vyplněním a zatřením spár cementovou maltou z drobných kostek bez boční opěry, do lože z betonu prostého</t>
  </si>
  <si>
    <t>16,4*2</t>
  </si>
  <si>
    <t>58381007</t>
  </si>
  <si>
    <t>kostka dlažební žula drobná 8/10</t>
  </si>
  <si>
    <t>490150356</t>
  </si>
  <si>
    <t>16,4*2*0,1</t>
  </si>
  <si>
    <t>34</t>
  </si>
  <si>
    <t>919731123</t>
  </si>
  <si>
    <t>Zarovnání styčné plochy podkladu nebo krytu živičného tl do 200 mm</t>
  </si>
  <si>
    <t>1418230385</t>
  </si>
  <si>
    <t>Zarovnání styčné plochy podkladu nebo krytu podél vybourané části komunikace nebo zpevněné plochy  živičné tl. přes 100 do 200 mm</t>
  </si>
  <si>
    <t>16,4+0,75+0,75</t>
  </si>
  <si>
    <t>919732211</t>
  </si>
  <si>
    <t>Styčná spára napojení nového živičného povrchu na stávající za tepla š 15 mm hl 25 mm s prořezáním</t>
  </si>
  <si>
    <t>-574234594</t>
  </si>
  <si>
    <t>Styčná pracovní spára při napojení nového živičného povrchu na stávající se zalitím za tepla modifikovanou asfaltovou hmotou s posypem vápenným hydrátem šířky do 15 mm, hloubky do 25 mm včetně prořezání spáry</t>
  </si>
  <si>
    <t>919735112</t>
  </si>
  <si>
    <t>Řezání stávajícího živičného krytu hl do 100 mm</t>
  </si>
  <si>
    <t>2104979346</t>
  </si>
  <si>
    <t>Řezání stávajícího živičného krytu nebo podkladu  hloubky přes 50 do 100 mm</t>
  </si>
  <si>
    <t>-938304531</t>
  </si>
  <si>
    <t>1095914818</t>
  </si>
  <si>
    <t>-849428628</t>
  </si>
  <si>
    <t>299669242</t>
  </si>
  <si>
    <t>998225194</t>
  </si>
  <si>
    <t>Příplatek k přesunu hmot pro pozemní komunikace s krytem z kamene, živičným, betonovým do 5000 m</t>
  </si>
  <si>
    <t>1471670736</t>
  </si>
  <si>
    <t>Přesun hmot pro komunikace s krytem z kameniva, monolitickým betonovým nebo živičným  Příplatek k ceně za zvětšený přesun přes vymezenou největší dopravní vzdálenost do 5000 m</t>
  </si>
  <si>
    <t>SO 001 - Vedlejší a ostatní náklady</t>
  </si>
  <si>
    <t>HSV - Práce a dodávky HSV</t>
  </si>
  <si>
    <t xml:space="preserve">    9 - Ostatní konstrukce a práce, bourání</t>
  </si>
  <si>
    <t>VRN - Vedlejší rozpočtové náklady</t>
  </si>
  <si>
    <t xml:space="preserve">    VRN1 - Průzkumné, geodetické a projektové práce</t>
  </si>
  <si>
    <t xml:space="preserve">    VRN4 - Inženýrská činnost</t>
  </si>
  <si>
    <t>Práce a dodávky HSV</t>
  </si>
  <si>
    <t>011324000</t>
  </si>
  <si>
    <t>Průzkumné, geodetické a projektové práce průzkumné práce archeologická činnost archeologický průzkum</t>
  </si>
  <si>
    <t>soubor</t>
  </si>
  <si>
    <t>1024</t>
  </si>
  <si>
    <t>-274190261</t>
  </si>
  <si>
    <t>Zajištění záchranného archeologického průzkumu, tj. dohledupři zemních pracích a vypracování závěrečné zprávy o provedení záchranného archeolog. průzkumu v případě, že výsledek dohledu v první etapě bude negativní.</t>
  </si>
  <si>
    <t xml:space="preserve">Poznámka k souboru cen:
1. Více informací o volbě, obsahu a způsobu ocenění jednotlivých titulů viz Příloha 01 Průzkumné, geodetické a projektové práce. </t>
  </si>
  <si>
    <t>13</t>
  </si>
  <si>
    <t>02 R</t>
  </si>
  <si>
    <t>Zajištění a provedení zkoušek, rozborů a atestů nutných pro řádné provádění a dokončení díla, uvedených v projektové dokumentaci včetně předání jejich výsledků objednateli, jakož i provedení následujích zkoušek a rozborů. Zajištění a provedení zkoušek úno</t>
  </si>
  <si>
    <t>968141835</t>
  </si>
  <si>
    <t>Náklady zhotovitele, související s prováděním zkoušek a revizi předepsaných technickými normami, a které jsou pro provedení díla nezbytné, vč. stanovení receptury pro zvýšení únosnosti podloží.
Zajištění a provedení zkoušek, rozborů a atestů nutných pro řádné provádění a dokončení díla, uvedených v projektové dokumentaci včetěn předání jejich výsledků objednateli, jakož i provedení následujících zkoušek a rozborů. Zajištění a porvedení zkoušek únosnosti pláně zátěžovou zkouškou. Zajištění a provedení zkoušek únosnosti horní podkladní vrstvy statickou zátěžovou zkouškou.
Dle právních předpisů, TP a TKP.</t>
  </si>
  <si>
    <t>041903000</t>
  </si>
  <si>
    <t>Inženýrská činnost dozory dozor jiné osoby - dohled geologa</t>
  </si>
  <si>
    <t>356858300</t>
  </si>
  <si>
    <t>Geologický dohled během realizace stavby.</t>
  </si>
  <si>
    <t xml:space="preserve">Poznámka k souboru cen:
1. Více informací o volbě, obsahu a způsobu ocenění jednotlivých titulů viz Příloha 04 Inženýrská činnost. </t>
  </si>
  <si>
    <t>06R</t>
  </si>
  <si>
    <t>Drážní dohled a výluky</t>
  </si>
  <si>
    <t>1095221465</t>
  </si>
  <si>
    <t>Drážní dohled a výluky
Náklady vyplývající minimálně z vyjádření SŽDC č. 145501217 - SŽDC - OŘ  OVA- ST
Výluka je předjednána se SŽ.</t>
  </si>
  <si>
    <t>09 R</t>
  </si>
  <si>
    <t>Projednání a zajištění zvláštního užívání komunikací a veřejných ploch, včetně zajištění dopravního značení, a to v rozsahu nezbytném pro řádné a bezpečné provádění stavby.</t>
  </si>
  <si>
    <t>-481587946</t>
  </si>
  <si>
    <t>Projednání a zajištění zvláštního užívání komunikací a veřejných ploch, včetně zajištění dopravního značení, a to v rozsahu nezbytném pro řádné a bezpečné provádění stavby.
Náklady na dopravní značení a omezení provozu při výstavbě(v případě potřeby).</t>
  </si>
  <si>
    <t>800800001</t>
  </si>
  <si>
    <t>Náklady spojené se zajištěním a realizací prací</t>
  </si>
  <si>
    <t>305982200</t>
  </si>
  <si>
    <t>10</t>
  </si>
  <si>
    <t>800800008</t>
  </si>
  <si>
    <t>Protokolární předání stavbou dotčených pozemků a komunikací, uvedených do původního stavu, zpět jejich vlastníkům</t>
  </si>
  <si>
    <t>149652183</t>
  </si>
  <si>
    <t>800800015</t>
  </si>
  <si>
    <t>Zajištění a zabezpečení staveniště, zřízení a likvidace zařízení stveniště, včetně případných přípojek, přístupů, deponií, hlídání stavniště, oplocení stavby apod.</t>
  </si>
  <si>
    <t>1635502014</t>
  </si>
  <si>
    <t>800800018</t>
  </si>
  <si>
    <t>Vytyčení inženýrských sítí a zařízení, včetně zajištění případné aktualizace vyjádření správců sítí, která pozbudou platnosti v období mezi předáním staveniště a vytyčením sítí a případné protokolární zpětné předání jejich správcům.</t>
  </si>
  <si>
    <t>-2060042383</t>
  </si>
  <si>
    <t>Ostatní konstrukce a práce, bourání</t>
  </si>
  <si>
    <t>938908411R</t>
  </si>
  <si>
    <t>Čištění vozovek splachováním vodou</t>
  </si>
  <si>
    <t>-1261928476</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</si>
  <si>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</si>
  <si>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"čištění povrchu vozovek během výstavby, minimálně 1x za týden"1</t>
  </si>
  <si>
    <t>VRN</t>
  </si>
  <si>
    <t>Vedlejší rozpočtové náklady</t>
  </si>
  <si>
    <t>VRN1</t>
  </si>
  <si>
    <t>Průzkumné, geodetické a projektové práce</t>
  </si>
  <si>
    <t>011144R</t>
  </si>
  <si>
    <t>Odběry vzorku půdy - pedologický monitoring</t>
  </si>
  <si>
    <t>-1552494392</t>
  </si>
  <si>
    <t>7</t>
  </si>
  <si>
    <t>012002R</t>
  </si>
  <si>
    <t>Geodetické práce během výstavby</t>
  </si>
  <si>
    <t>-1074219693</t>
  </si>
  <si>
    <t>kompletní geodetické práce během výstavby odborně způsobilou osobou v zeměměřictví</t>
  </si>
  <si>
    <t xml:space="preserve">Poznámka k souboru cen:
1. Více informací o volbě, obsahu a způsobu ocenění jednotlivých titulů viz příslušné Přílohy 01 až 09. </t>
  </si>
  <si>
    <t>012103R</t>
  </si>
  <si>
    <t>Pomocné práce pro ochranu stávajících inženýrských sítí</t>
  </si>
  <si>
    <t>1783528153</t>
  </si>
  <si>
    <t>6</t>
  </si>
  <si>
    <t>013244R</t>
  </si>
  <si>
    <t>Realizační dokumentace stavby</t>
  </si>
  <si>
    <t>-1435188061</t>
  </si>
  <si>
    <t>013254R</t>
  </si>
  <si>
    <t>Dokumentace skutečného provedení stavby</t>
  </si>
  <si>
    <t>-217793648</t>
  </si>
  <si>
    <t>Dokumentace skutečného provedení stavby
Tištěné paré - 4x
Digitální paré - 2x
Součástí dokumentace bude také popis a zdůvodněnípřípadných změn a odchylek skutečného provedení stavby a ověřené projektové dokumentace.</t>
  </si>
  <si>
    <t>013294R</t>
  </si>
  <si>
    <t>Zhotovení fotodokumentace, elaborátu, před v průběhu  a po stavbě</t>
  </si>
  <si>
    <t>-1786990961</t>
  </si>
  <si>
    <t>VRN4</t>
  </si>
  <si>
    <t>Inženýrská činnost</t>
  </si>
  <si>
    <t>041403R</t>
  </si>
  <si>
    <t xml:space="preserve">Náklady na spolupráci s koordinátorem BOZP </t>
  </si>
  <si>
    <t>1462941928</t>
  </si>
  <si>
    <t>Koordinátor BOZP na staveništi</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</si>
</sst>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8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left" vertical="center"/>
      <protection/>
    </xf>
    <xf numFmtId="0" fontId="23" fillId="4" borderId="0" xfId="0" applyFont="1" applyFill="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6" fillId="0" borderId="14" xfId="0" applyNumberFormat="1" applyFont="1" applyBorder="1" applyAlignment="1" applyProtection="1">
      <alignment horizontal="right" vertical="center"/>
      <protection/>
    </xf>
    <xf numFmtId="4" fontId="16"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3" fillId="0" borderId="12" xfId="0" applyNumberFormat="1" applyFont="1" applyBorder="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0" fontId="39" fillId="0" borderId="22" xfId="0" applyFont="1" applyBorder="1" applyAlignment="1" applyProtection="1">
      <alignment vertical="center"/>
      <protection/>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6" t="s">
        <v>0</v>
      </c>
      <c r="AZ1" s="16" t="s">
        <v>1</v>
      </c>
      <c r="BA1" s="16" t="s">
        <v>2</v>
      </c>
      <c r="BB1" s="16" t="s">
        <v>3</v>
      </c>
      <c r="BT1" s="16" t="s">
        <v>4</v>
      </c>
      <c r="BU1" s="16" t="s">
        <v>5</v>
      </c>
      <c r="BV1" s="16" t="s">
        <v>6</v>
      </c>
    </row>
    <row r="2" spans="44:72" s="1" customFormat="1" ht="36.95" customHeight="1">
      <c r="AR2" s="1"/>
      <c r="AS2" s="1"/>
      <c r="AT2" s="1"/>
      <c r="AU2" s="1"/>
      <c r="AV2" s="1"/>
      <c r="AW2" s="1"/>
      <c r="AX2" s="1"/>
      <c r="AY2" s="1"/>
      <c r="AZ2" s="1"/>
      <c r="BA2" s="1"/>
      <c r="BB2" s="1"/>
      <c r="BC2" s="1"/>
      <c r="BD2" s="1"/>
      <c r="BE2" s="1"/>
      <c r="BF2" s="1"/>
      <c r="BG2" s="1"/>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G4" s="25" t="s">
        <v>12</v>
      </c>
      <c r="BS4" s="17" t="s">
        <v>13</v>
      </c>
    </row>
    <row r="5" spans="2:71" s="1" customFormat="1" ht="12" customHeight="1">
      <c r="B5" s="21"/>
      <c r="C5" s="22"/>
      <c r="D5" s="26" t="s">
        <v>14</v>
      </c>
      <c r="E5" s="22"/>
      <c r="F5" s="22"/>
      <c r="G5" s="22"/>
      <c r="H5" s="22"/>
      <c r="I5" s="22"/>
      <c r="J5" s="22"/>
      <c r="K5" s="27" t="s">
        <v>15</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G5" s="28" t="s">
        <v>16</v>
      </c>
      <c r="BS5" s="17" t="s">
        <v>7</v>
      </c>
    </row>
    <row r="6" spans="2:71" s="1" customFormat="1" ht="36.95" customHeight="1">
      <c r="B6" s="21"/>
      <c r="C6" s="22"/>
      <c r="D6" s="29" t="s">
        <v>17</v>
      </c>
      <c r="E6" s="22"/>
      <c r="F6" s="22"/>
      <c r="G6" s="22"/>
      <c r="H6" s="22"/>
      <c r="I6" s="22"/>
      <c r="J6" s="22"/>
      <c r="K6" s="30" t="s">
        <v>18</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G6" s="31"/>
      <c r="BS6" s="17" t="s">
        <v>7</v>
      </c>
    </row>
    <row r="7" spans="2:71" s="1" customFormat="1" ht="12" customHeight="1">
      <c r="B7" s="21"/>
      <c r="C7" s="22"/>
      <c r="D7" s="32" t="s">
        <v>19</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v>
      </c>
      <c r="AO7" s="22"/>
      <c r="AP7" s="22"/>
      <c r="AQ7" s="22"/>
      <c r="AR7" s="20"/>
      <c r="BG7" s="31"/>
      <c r="BS7" s="17" t="s">
        <v>7</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G8" s="31"/>
      <c r="BS8" s="17" t="s">
        <v>7</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G9" s="31"/>
      <c r="BS9" s="17" t="s">
        <v>7</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v>
      </c>
      <c r="AO10" s="22"/>
      <c r="AP10" s="22"/>
      <c r="AQ10" s="22"/>
      <c r="AR10" s="20"/>
      <c r="BG10" s="31"/>
      <c r="BS10" s="17" t="s">
        <v>7</v>
      </c>
    </row>
    <row r="11" spans="2:71" s="1" customFormat="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27</v>
      </c>
      <c r="AL11" s="22"/>
      <c r="AM11" s="22"/>
      <c r="AN11" s="27" t="s">
        <v>1</v>
      </c>
      <c r="AO11" s="22"/>
      <c r="AP11" s="22"/>
      <c r="AQ11" s="22"/>
      <c r="AR11" s="20"/>
      <c r="BG11" s="31"/>
      <c r="BS11" s="17" t="s">
        <v>7</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G12" s="31"/>
      <c r="BS12" s="17" t="s">
        <v>7</v>
      </c>
    </row>
    <row r="13" spans="2:71" s="1" customFormat="1" ht="12" customHeight="1">
      <c r="B13" s="21"/>
      <c r="C13" s="22"/>
      <c r="D13" s="32"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29</v>
      </c>
      <c r="AO13" s="22"/>
      <c r="AP13" s="22"/>
      <c r="AQ13" s="22"/>
      <c r="AR13" s="20"/>
      <c r="BG13" s="31"/>
      <c r="BS13" s="17" t="s">
        <v>7</v>
      </c>
    </row>
    <row r="14" spans="2:71" ht="12">
      <c r="B14" s="21"/>
      <c r="C14" s="22"/>
      <c r="D14" s="22"/>
      <c r="E14" s="34" t="s">
        <v>29</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27</v>
      </c>
      <c r="AL14" s="22"/>
      <c r="AM14" s="22"/>
      <c r="AN14" s="34" t="s">
        <v>29</v>
      </c>
      <c r="AO14" s="22"/>
      <c r="AP14" s="22"/>
      <c r="AQ14" s="22"/>
      <c r="AR14" s="20"/>
      <c r="BG14" s="31"/>
      <c r="BS14" s="17" t="s">
        <v>7</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G15" s="31"/>
      <c r="BS15" s="17" t="s">
        <v>4</v>
      </c>
    </row>
    <row r="16" spans="2:71" s="1" customFormat="1" ht="12" customHeight="1">
      <c r="B16" s="21"/>
      <c r="C16" s="22"/>
      <c r="D16" s="32"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v>
      </c>
      <c r="AO16" s="22"/>
      <c r="AP16" s="22"/>
      <c r="AQ16" s="22"/>
      <c r="AR16" s="20"/>
      <c r="BG16" s="31"/>
      <c r="BS16" s="17" t="s">
        <v>4</v>
      </c>
    </row>
    <row r="17" spans="2:71" s="1" customFormat="1" ht="18.45" customHeight="1">
      <c r="B17" s="21"/>
      <c r="C17" s="22"/>
      <c r="D17" s="22"/>
      <c r="E17" s="27" t="s">
        <v>22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27</v>
      </c>
      <c r="AL17" s="22"/>
      <c r="AM17" s="22"/>
      <c r="AN17" s="27" t="s">
        <v>1</v>
      </c>
      <c r="AO17" s="22"/>
      <c r="AP17" s="22"/>
      <c r="AQ17" s="22"/>
      <c r="AR17" s="20"/>
      <c r="BG17" s="31"/>
      <c r="BS17" s="17" t="s">
        <v>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G18" s="31"/>
      <c r="BS18" s="17" t="s">
        <v>7</v>
      </c>
    </row>
    <row r="19" spans="2:71" s="1" customFormat="1" ht="12" customHeight="1">
      <c r="B19" s="21"/>
      <c r="C19" s="22"/>
      <c r="D19" s="32"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v>
      </c>
      <c r="AO19" s="22"/>
      <c r="AP19" s="22"/>
      <c r="AQ19" s="22"/>
      <c r="AR19" s="20"/>
      <c r="BG19" s="31"/>
      <c r="BS19" s="17" t="s">
        <v>7</v>
      </c>
    </row>
    <row r="20" spans="2:71" s="1" customFormat="1" ht="18.45"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27</v>
      </c>
      <c r="AL20" s="22"/>
      <c r="AM20" s="22"/>
      <c r="AN20" s="27" t="s">
        <v>1</v>
      </c>
      <c r="AO20" s="22"/>
      <c r="AP20" s="22"/>
      <c r="AQ20" s="22"/>
      <c r="AR20" s="20"/>
      <c r="BG20" s="31"/>
      <c r="BS20" s="17" t="s">
        <v>5</v>
      </c>
    </row>
    <row r="21" spans="2:59"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G21" s="31"/>
    </row>
    <row r="22" spans="2:59" s="1" customFormat="1" ht="12" customHeight="1">
      <c r="B22" s="21"/>
      <c r="C22" s="22"/>
      <c r="D22" s="32"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G22" s="31"/>
    </row>
    <row r="23" spans="2:59" s="1" customFormat="1" ht="16.5" customHeight="1">
      <c r="B23" s="21"/>
      <c r="C23" s="22"/>
      <c r="D23" s="22"/>
      <c r="E23" s="36" t="s">
        <v>1</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G23" s="31"/>
    </row>
    <row r="24" spans="2:59"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G24" s="31"/>
    </row>
    <row r="25" spans="2:59"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G25" s="31"/>
    </row>
    <row r="26" spans="1:59" s="2" customFormat="1" ht="25.9" customHeight="1">
      <c r="A26" s="38"/>
      <c r="B26" s="39"/>
      <c r="C26" s="40"/>
      <c r="D26" s="41" t="s">
        <v>33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ROUND(AG94,2)</f>
        <v>0</v>
      </c>
      <c r="AL26" s="42"/>
      <c r="AM26" s="42"/>
      <c r="AN26" s="42"/>
      <c r="AO26" s="42"/>
      <c r="AP26" s="40"/>
      <c r="AQ26" s="40"/>
      <c r="AR26" s="44"/>
      <c r="BG26" s="31"/>
    </row>
    <row r="27" spans="1:59"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G27" s="31"/>
    </row>
    <row r="28" spans="1:59" s="2" customFormat="1" ht="12">
      <c r="A28" s="38"/>
      <c r="B28" s="39"/>
      <c r="C28" s="40"/>
      <c r="D28" s="40"/>
      <c r="E28" s="40"/>
      <c r="F28" s="40"/>
      <c r="G28" s="40"/>
      <c r="H28" s="40"/>
      <c r="I28" s="40"/>
      <c r="J28" s="40"/>
      <c r="K28" s="40"/>
      <c r="L28" s="45" t="s">
        <v>34</v>
      </c>
      <c r="M28" s="45"/>
      <c r="N28" s="45"/>
      <c r="O28" s="45"/>
      <c r="P28" s="45"/>
      <c r="Q28" s="40"/>
      <c r="R28" s="40"/>
      <c r="S28" s="40"/>
      <c r="T28" s="40"/>
      <c r="U28" s="40"/>
      <c r="V28" s="40"/>
      <c r="W28" s="45" t="s">
        <v>35</v>
      </c>
      <c r="X28" s="45"/>
      <c r="Y28" s="45"/>
      <c r="Z28" s="45"/>
      <c r="AA28" s="45"/>
      <c r="AB28" s="45"/>
      <c r="AC28" s="45"/>
      <c r="AD28" s="45"/>
      <c r="AE28" s="45"/>
      <c r="AF28" s="40"/>
      <c r="AG28" s="40"/>
      <c r="AH28" s="40"/>
      <c r="AI28" s="40"/>
      <c r="AJ28" s="40"/>
      <c r="AK28" s="45" t="s">
        <v>36</v>
      </c>
      <c r="AL28" s="45"/>
      <c r="AM28" s="45"/>
      <c r="AN28" s="45"/>
      <c r="AO28" s="45"/>
      <c r="AP28" s="40"/>
      <c r="AQ28" s="40"/>
      <c r="AR28" s="44"/>
      <c r="BG28" s="31"/>
    </row>
    <row r="29" spans="1:59" s="3" customFormat="1" ht="14.4" customHeight="1">
      <c r="A29" s="3"/>
      <c r="B29" s="46"/>
      <c r="C29" s="47"/>
      <c r="D29" s="32" t="s">
        <v>37</v>
      </c>
      <c r="E29" s="47"/>
      <c r="F29" s="32" t="s">
        <v>38</v>
      </c>
      <c r="G29" s="47"/>
      <c r="H29" s="47"/>
      <c r="I29" s="47"/>
      <c r="J29" s="47"/>
      <c r="K29" s="47"/>
      <c r="L29" s="48">
        <v>0.21</v>
      </c>
      <c r="M29" s="47"/>
      <c r="N29" s="47"/>
      <c r="O29" s="47"/>
      <c r="P29" s="47"/>
      <c r="Q29" s="47"/>
      <c r="R29" s="47"/>
      <c r="S29" s="47"/>
      <c r="T29" s="47"/>
      <c r="U29" s="47"/>
      <c r="V29" s="47"/>
      <c r="W29" s="49">
        <f>ROUND(BB94,2)</f>
        <v>0</v>
      </c>
      <c r="X29" s="47"/>
      <c r="Y29" s="47"/>
      <c r="Z29" s="47"/>
      <c r="AA29" s="47"/>
      <c r="AB29" s="47"/>
      <c r="AC29" s="47"/>
      <c r="AD29" s="47"/>
      <c r="AE29" s="47"/>
      <c r="AF29" s="47"/>
      <c r="AG29" s="47"/>
      <c r="AH29" s="47"/>
      <c r="AI29" s="47"/>
      <c r="AJ29" s="47"/>
      <c r="AK29" s="49">
        <f>ROUND(AX94,2)</f>
        <v>0</v>
      </c>
      <c r="AL29" s="47"/>
      <c r="AM29" s="47"/>
      <c r="AN29" s="47"/>
      <c r="AO29" s="47"/>
      <c r="AP29" s="47"/>
      <c r="AQ29" s="47"/>
      <c r="AR29" s="50"/>
      <c r="BG29" s="51"/>
    </row>
    <row r="30" spans="1:59" s="3" customFormat="1" ht="14.4" customHeight="1">
      <c r="A30" s="3"/>
      <c r="B30" s="46"/>
      <c r="C30" s="47"/>
      <c r="D30" s="47"/>
      <c r="E30" s="47"/>
      <c r="F30" s="32" t="s">
        <v>39</v>
      </c>
      <c r="G30" s="47"/>
      <c r="H30" s="47"/>
      <c r="I30" s="47"/>
      <c r="J30" s="47"/>
      <c r="K30" s="47"/>
      <c r="L30" s="48">
        <v>0.15</v>
      </c>
      <c r="M30" s="47"/>
      <c r="N30" s="47"/>
      <c r="O30" s="47"/>
      <c r="P30" s="47"/>
      <c r="Q30" s="47"/>
      <c r="R30" s="47"/>
      <c r="S30" s="47"/>
      <c r="T30" s="47"/>
      <c r="U30" s="47"/>
      <c r="V30" s="47"/>
      <c r="W30" s="49">
        <f>ROUND(BC94,2)</f>
        <v>0</v>
      </c>
      <c r="X30" s="47"/>
      <c r="Y30" s="47"/>
      <c r="Z30" s="47"/>
      <c r="AA30" s="47"/>
      <c r="AB30" s="47"/>
      <c r="AC30" s="47"/>
      <c r="AD30" s="47"/>
      <c r="AE30" s="47"/>
      <c r="AF30" s="47"/>
      <c r="AG30" s="47"/>
      <c r="AH30" s="47"/>
      <c r="AI30" s="47"/>
      <c r="AJ30" s="47"/>
      <c r="AK30" s="49">
        <f>ROUND(AY94,2)</f>
        <v>0</v>
      </c>
      <c r="AL30" s="47"/>
      <c r="AM30" s="47"/>
      <c r="AN30" s="47"/>
      <c r="AO30" s="47"/>
      <c r="AP30" s="47"/>
      <c r="AQ30" s="47"/>
      <c r="AR30" s="50"/>
      <c r="BG30" s="51"/>
    </row>
    <row r="31" spans="1:59" s="3" customFormat="1" ht="14.4" customHeight="1" hidden="1">
      <c r="A31" s="3"/>
      <c r="B31" s="46"/>
      <c r="C31" s="47"/>
      <c r="D31" s="47"/>
      <c r="E31" s="47"/>
      <c r="F31" s="32" t="s">
        <v>40</v>
      </c>
      <c r="G31" s="47"/>
      <c r="H31" s="47"/>
      <c r="I31" s="47"/>
      <c r="J31" s="47"/>
      <c r="K31" s="47"/>
      <c r="L31" s="48">
        <v>0.21</v>
      </c>
      <c r="M31" s="47"/>
      <c r="N31" s="47"/>
      <c r="O31" s="47"/>
      <c r="P31" s="47"/>
      <c r="Q31" s="47"/>
      <c r="R31" s="47"/>
      <c r="S31" s="47"/>
      <c r="T31" s="47"/>
      <c r="U31" s="47"/>
      <c r="V31" s="47"/>
      <c r="W31" s="49">
        <f>ROUND(BD94,2)</f>
        <v>0</v>
      </c>
      <c r="X31" s="47"/>
      <c r="Y31" s="47"/>
      <c r="Z31" s="47"/>
      <c r="AA31" s="47"/>
      <c r="AB31" s="47"/>
      <c r="AC31" s="47"/>
      <c r="AD31" s="47"/>
      <c r="AE31" s="47"/>
      <c r="AF31" s="47"/>
      <c r="AG31" s="47"/>
      <c r="AH31" s="47"/>
      <c r="AI31" s="47"/>
      <c r="AJ31" s="47"/>
      <c r="AK31" s="49">
        <v>0</v>
      </c>
      <c r="AL31" s="47"/>
      <c r="AM31" s="47"/>
      <c r="AN31" s="47"/>
      <c r="AO31" s="47"/>
      <c r="AP31" s="47"/>
      <c r="AQ31" s="47"/>
      <c r="AR31" s="50"/>
      <c r="BG31" s="51"/>
    </row>
    <row r="32" spans="1:59" s="3" customFormat="1" ht="14.4" customHeight="1" hidden="1">
      <c r="A32" s="3"/>
      <c r="B32" s="46"/>
      <c r="C32" s="47"/>
      <c r="D32" s="47"/>
      <c r="E32" s="47"/>
      <c r="F32" s="32" t="s">
        <v>41</v>
      </c>
      <c r="G32" s="47"/>
      <c r="H32" s="47"/>
      <c r="I32" s="47"/>
      <c r="J32" s="47"/>
      <c r="K32" s="47"/>
      <c r="L32" s="48">
        <v>0.15</v>
      </c>
      <c r="M32" s="47"/>
      <c r="N32" s="47"/>
      <c r="O32" s="47"/>
      <c r="P32" s="47"/>
      <c r="Q32" s="47"/>
      <c r="R32" s="47"/>
      <c r="S32" s="47"/>
      <c r="T32" s="47"/>
      <c r="U32" s="47"/>
      <c r="V32" s="47"/>
      <c r="W32" s="49">
        <f>ROUND(BE94,2)</f>
        <v>0</v>
      </c>
      <c r="X32" s="47"/>
      <c r="Y32" s="47"/>
      <c r="Z32" s="47"/>
      <c r="AA32" s="47"/>
      <c r="AB32" s="47"/>
      <c r="AC32" s="47"/>
      <c r="AD32" s="47"/>
      <c r="AE32" s="47"/>
      <c r="AF32" s="47"/>
      <c r="AG32" s="47"/>
      <c r="AH32" s="47"/>
      <c r="AI32" s="47"/>
      <c r="AJ32" s="47"/>
      <c r="AK32" s="49">
        <v>0</v>
      </c>
      <c r="AL32" s="47"/>
      <c r="AM32" s="47"/>
      <c r="AN32" s="47"/>
      <c r="AO32" s="47"/>
      <c r="AP32" s="47"/>
      <c r="AQ32" s="47"/>
      <c r="AR32" s="50"/>
      <c r="BG32" s="51"/>
    </row>
    <row r="33" spans="1:59" s="3" customFormat="1" ht="14.4" customHeight="1" hidden="1">
      <c r="A33" s="3"/>
      <c r="B33" s="46"/>
      <c r="C33" s="47"/>
      <c r="D33" s="47"/>
      <c r="E33" s="47"/>
      <c r="F33" s="32" t="s">
        <v>42</v>
      </c>
      <c r="G33" s="47"/>
      <c r="H33" s="47"/>
      <c r="I33" s="47"/>
      <c r="J33" s="47"/>
      <c r="K33" s="47"/>
      <c r="L33" s="48">
        <v>0</v>
      </c>
      <c r="M33" s="47"/>
      <c r="N33" s="47"/>
      <c r="O33" s="47"/>
      <c r="P33" s="47"/>
      <c r="Q33" s="47"/>
      <c r="R33" s="47"/>
      <c r="S33" s="47"/>
      <c r="T33" s="47"/>
      <c r="U33" s="47"/>
      <c r="V33" s="47"/>
      <c r="W33" s="49">
        <f>ROUND(BF94,2)</f>
        <v>0</v>
      </c>
      <c r="X33" s="47"/>
      <c r="Y33" s="47"/>
      <c r="Z33" s="47"/>
      <c r="AA33" s="47"/>
      <c r="AB33" s="47"/>
      <c r="AC33" s="47"/>
      <c r="AD33" s="47"/>
      <c r="AE33" s="47"/>
      <c r="AF33" s="47"/>
      <c r="AG33" s="47"/>
      <c r="AH33" s="47"/>
      <c r="AI33" s="47"/>
      <c r="AJ33" s="47"/>
      <c r="AK33" s="49">
        <v>0</v>
      </c>
      <c r="AL33" s="47"/>
      <c r="AM33" s="47"/>
      <c r="AN33" s="47"/>
      <c r="AO33" s="47"/>
      <c r="AP33" s="47"/>
      <c r="AQ33" s="47"/>
      <c r="AR33" s="50"/>
      <c r="BG33" s="51"/>
    </row>
    <row r="34" spans="1:59"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G34" s="31"/>
    </row>
    <row r="35" spans="1:59" s="2" customFormat="1" ht="25.9" customHeight="1">
      <c r="A35" s="38"/>
      <c r="B35" s="39"/>
      <c r="C35" s="52"/>
      <c r="D35" s="53" t="s">
        <v>43</v>
      </c>
      <c r="E35" s="54"/>
      <c r="F35" s="54"/>
      <c r="G35" s="54"/>
      <c r="H35" s="54"/>
      <c r="I35" s="54"/>
      <c r="J35" s="54"/>
      <c r="K35" s="54"/>
      <c r="L35" s="54"/>
      <c r="M35" s="54"/>
      <c r="N35" s="54"/>
      <c r="O35" s="54"/>
      <c r="P35" s="54"/>
      <c r="Q35" s="54"/>
      <c r="R35" s="54"/>
      <c r="S35" s="54"/>
      <c r="T35" s="55" t="s">
        <v>44</v>
      </c>
      <c r="U35" s="54"/>
      <c r="V35" s="54"/>
      <c r="W35" s="54"/>
      <c r="X35" s="56" t="s">
        <v>45</v>
      </c>
      <c r="Y35" s="54"/>
      <c r="Z35" s="54"/>
      <c r="AA35" s="54"/>
      <c r="AB35" s="54"/>
      <c r="AC35" s="54"/>
      <c r="AD35" s="54"/>
      <c r="AE35" s="54"/>
      <c r="AF35" s="54"/>
      <c r="AG35" s="54"/>
      <c r="AH35" s="54"/>
      <c r="AI35" s="54"/>
      <c r="AJ35" s="54"/>
      <c r="AK35" s="57">
        <f>SUM(AK26:AK33)</f>
        <v>0</v>
      </c>
      <c r="AL35" s="54"/>
      <c r="AM35" s="54"/>
      <c r="AN35" s="54"/>
      <c r="AO35" s="58"/>
      <c r="AP35" s="52"/>
      <c r="AQ35" s="52"/>
      <c r="AR35" s="44"/>
      <c r="BG35" s="38"/>
    </row>
    <row r="36" spans="1:59"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G36" s="38"/>
    </row>
    <row r="37" spans="1:59" s="2" customFormat="1" ht="14.4" customHeight="1">
      <c r="A37" s="38"/>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4"/>
      <c r="BG37" s="38"/>
    </row>
    <row r="38" spans="2:44" s="1" customFormat="1" ht="14.4"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 customHeight="1">
      <c r="B49" s="59"/>
      <c r="C49" s="60"/>
      <c r="D49" s="61" t="s">
        <v>46</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1" t="s">
        <v>47</v>
      </c>
      <c r="AI49" s="62"/>
      <c r="AJ49" s="62"/>
      <c r="AK49" s="62"/>
      <c r="AL49" s="62"/>
      <c r="AM49" s="62"/>
      <c r="AN49" s="62"/>
      <c r="AO49" s="62"/>
      <c r="AP49" s="60"/>
      <c r="AQ49" s="60"/>
      <c r="AR49" s="63"/>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9" s="2" customFormat="1" ht="12">
      <c r="A60" s="38"/>
      <c r="B60" s="39"/>
      <c r="C60" s="40"/>
      <c r="D60" s="64" t="s">
        <v>48</v>
      </c>
      <c r="E60" s="42"/>
      <c r="F60" s="42"/>
      <c r="G60" s="42"/>
      <c r="H60" s="42"/>
      <c r="I60" s="42"/>
      <c r="J60" s="42"/>
      <c r="K60" s="42"/>
      <c r="L60" s="42"/>
      <c r="M60" s="42"/>
      <c r="N60" s="42"/>
      <c r="O60" s="42"/>
      <c r="P60" s="42"/>
      <c r="Q60" s="42"/>
      <c r="R60" s="42"/>
      <c r="S60" s="42"/>
      <c r="T60" s="42"/>
      <c r="U60" s="42"/>
      <c r="V60" s="64" t="s">
        <v>49</v>
      </c>
      <c r="W60" s="42"/>
      <c r="X60" s="42"/>
      <c r="Y60" s="42"/>
      <c r="Z60" s="42"/>
      <c r="AA60" s="42"/>
      <c r="AB60" s="42"/>
      <c r="AC60" s="42"/>
      <c r="AD60" s="42"/>
      <c r="AE60" s="42"/>
      <c r="AF60" s="42"/>
      <c r="AG60" s="42"/>
      <c r="AH60" s="64" t="s">
        <v>48</v>
      </c>
      <c r="AI60" s="42"/>
      <c r="AJ60" s="42"/>
      <c r="AK60" s="42"/>
      <c r="AL60" s="42"/>
      <c r="AM60" s="64" t="s">
        <v>49</v>
      </c>
      <c r="AN60" s="42"/>
      <c r="AO60" s="42"/>
      <c r="AP60" s="40"/>
      <c r="AQ60" s="40"/>
      <c r="AR60" s="44"/>
      <c r="BG60" s="38"/>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9" s="2" customFormat="1" ht="12">
      <c r="A64" s="38"/>
      <c r="B64" s="39"/>
      <c r="C64" s="40"/>
      <c r="D64" s="61" t="s">
        <v>50</v>
      </c>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1" t="s">
        <v>51</v>
      </c>
      <c r="AI64" s="65"/>
      <c r="AJ64" s="65"/>
      <c r="AK64" s="65"/>
      <c r="AL64" s="65"/>
      <c r="AM64" s="65"/>
      <c r="AN64" s="65"/>
      <c r="AO64" s="65"/>
      <c r="AP64" s="40"/>
      <c r="AQ64" s="40"/>
      <c r="AR64" s="44"/>
      <c r="BG64" s="38"/>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9" s="2" customFormat="1" ht="12">
      <c r="A75" s="38"/>
      <c r="B75" s="39"/>
      <c r="C75" s="40"/>
      <c r="D75" s="64" t="s">
        <v>48</v>
      </c>
      <c r="E75" s="42"/>
      <c r="F75" s="42"/>
      <c r="G75" s="42"/>
      <c r="H75" s="42"/>
      <c r="I75" s="42"/>
      <c r="J75" s="42"/>
      <c r="K75" s="42"/>
      <c r="L75" s="42"/>
      <c r="M75" s="42"/>
      <c r="N75" s="42"/>
      <c r="O75" s="42"/>
      <c r="P75" s="42"/>
      <c r="Q75" s="42"/>
      <c r="R75" s="42"/>
      <c r="S75" s="42"/>
      <c r="T75" s="42"/>
      <c r="U75" s="42"/>
      <c r="V75" s="64" t="s">
        <v>49</v>
      </c>
      <c r="W75" s="42"/>
      <c r="X75" s="42"/>
      <c r="Y75" s="42"/>
      <c r="Z75" s="42"/>
      <c r="AA75" s="42"/>
      <c r="AB75" s="42"/>
      <c r="AC75" s="42"/>
      <c r="AD75" s="42"/>
      <c r="AE75" s="42"/>
      <c r="AF75" s="42"/>
      <c r="AG75" s="42"/>
      <c r="AH75" s="64" t="s">
        <v>48</v>
      </c>
      <c r="AI75" s="42"/>
      <c r="AJ75" s="42"/>
      <c r="AK75" s="42"/>
      <c r="AL75" s="42"/>
      <c r="AM75" s="64" t="s">
        <v>49</v>
      </c>
      <c r="AN75" s="42"/>
      <c r="AO75" s="42"/>
      <c r="AP75" s="40"/>
      <c r="AQ75" s="40"/>
      <c r="AR75" s="44"/>
      <c r="BG75" s="38"/>
    </row>
    <row r="76" spans="1:59" s="2" customFormat="1" ht="12">
      <c r="A76" s="38"/>
      <c r="B76" s="39"/>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4"/>
      <c r="BG76" s="38"/>
    </row>
    <row r="77" spans="1:59" s="2" customFormat="1" ht="6.95" customHeight="1">
      <c r="A77" s="38"/>
      <c r="B77" s="66"/>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44"/>
      <c r="BG77" s="38"/>
    </row>
    <row r="81" spans="1:59" s="2" customFormat="1" ht="6.95" customHeight="1">
      <c r="A81" s="38"/>
      <c r="B81" s="68"/>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44"/>
      <c r="BG81" s="38"/>
    </row>
    <row r="82" spans="1:59" s="2" customFormat="1" ht="24.95" customHeight="1">
      <c r="A82" s="38"/>
      <c r="B82" s="39"/>
      <c r="C82" s="23" t="s">
        <v>52</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c r="BG82" s="38"/>
    </row>
    <row r="83" spans="1:59" s="2" customFormat="1" ht="6.95" customHeight="1">
      <c r="A83" s="38"/>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4"/>
      <c r="BG83" s="38"/>
    </row>
    <row r="84" spans="1:59" s="4" customFormat="1" ht="12" customHeight="1">
      <c r="A84" s="4"/>
      <c r="B84" s="70"/>
      <c r="C84" s="32" t="s">
        <v>14</v>
      </c>
      <c r="D84" s="71"/>
      <c r="E84" s="71"/>
      <c r="F84" s="71"/>
      <c r="G84" s="71"/>
      <c r="H84" s="71"/>
      <c r="I84" s="71"/>
      <c r="J84" s="71"/>
      <c r="K84" s="71"/>
      <c r="L84" s="71" t="str">
        <f>K5</f>
        <v>1700881</v>
      </c>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2"/>
      <c r="BG84" s="4"/>
    </row>
    <row r="85" spans="1:59" s="5" customFormat="1" ht="36.95" customHeight="1">
      <c r="A85" s="5"/>
      <c r="B85" s="73"/>
      <c r="C85" s="74" t="s">
        <v>17</v>
      </c>
      <c r="D85" s="75"/>
      <c r="E85" s="75"/>
      <c r="F85" s="75"/>
      <c r="G85" s="75"/>
      <c r="H85" s="75"/>
      <c r="I85" s="75"/>
      <c r="J85" s="75"/>
      <c r="K85" s="75"/>
      <c r="L85" s="76" t="str">
        <f>K6</f>
        <v>Realizace SZ Suchdol nad Odrou - polní cesta C27 a sjezd HS10</v>
      </c>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7"/>
      <c r="BG85" s="5"/>
    </row>
    <row r="86" spans="1:59" s="2" customFormat="1" ht="6.95" customHeight="1">
      <c r="A86" s="38"/>
      <c r="B86" s="39"/>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4"/>
      <c r="BG86" s="38"/>
    </row>
    <row r="87" spans="1:59" s="2" customFormat="1" ht="12" customHeight="1">
      <c r="A87" s="38"/>
      <c r="B87" s="39"/>
      <c r="C87" s="32" t="s">
        <v>21</v>
      </c>
      <c r="D87" s="40"/>
      <c r="E87" s="40"/>
      <c r="F87" s="40"/>
      <c r="G87" s="40"/>
      <c r="H87" s="40"/>
      <c r="I87" s="40"/>
      <c r="J87" s="40"/>
      <c r="K87" s="40"/>
      <c r="L87" s="78" t="str">
        <f>IF(K8="","",K8)</f>
        <v xml:space="preserve"> </v>
      </c>
      <c r="M87" s="40"/>
      <c r="N87" s="40"/>
      <c r="O87" s="40"/>
      <c r="P87" s="40"/>
      <c r="Q87" s="40"/>
      <c r="R87" s="40"/>
      <c r="S87" s="40"/>
      <c r="T87" s="40"/>
      <c r="U87" s="40"/>
      <c r="V87" s="40"/>
      <c r="W87" s="40"/>
      <c r="X87" s="40"/>
      <c r="Y87" s="40"/>
      <c r="Z87" s="40"/>
      <c r="AA87" s="40"/>
      <c r="AB87" s="40"/>
      <c r="AC87" s="40"/>
      <c r="AD87" s="40"/>
      <c r="AE87" s="40"/>
      <c r="AF87" s="40"/>
      <c r="AG87" s="40"/>
      <c r="AH87" s="40"/>
      <c r="AI87" s="32" t="s">
        <v>23</v>
      </c>
      <c r="AJ87" s="40"/>
      <c r="AK87" s="40"/>
      <c r="AL87" s="40"/>
      <c r="AM87" s="79" t="str">
        <f>IF(AN8="","",AN8)</f>
        <v>4. 5. 2021</v>
      </c>
      <c r="AN87" s="79"/>
      <c r="AO87" s="40"/>
      <c r="AP87" s="40"/>
      <c r="AQ87" s="40"/>
      <c r="AR87" s="44"/>
      <c r="BG87" s="38"/>
    </row>
    <row r="88" spans="1:59" s="2" customFormat="1" ht="6.95" customHeight="1">
      <c r="A88" s="38"/>
      <c r="B88" s="39"/>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4"/>
      <c r="BG88" s="38"/>
    </row>
    <row r="89" spans="1:59" s="2" customFormat="1" ht="15.15" customHeight="1">
      <c r="A89" s="38"/>
      <c r="B89" s="39"/>
      <c r="C89" s="32" t="s">
        <v>25</v>
      </c>
      <c r="D89" s="40"/>
      <c r="E89" s="40"/>
      <c r="F89" s="40"/>
      <c r="G89" s="40"/>
      <c r="H89" s="40"/>
      <c r="I89" s="40"/>
      <c r="J89" s="40"/>
      <c r="K89" s="40"/>
      <c r="L89" s="71" t="str">
        <f>IF(E11="","",E11)</f>
        <v xml:space="preserve"> </v>
      </c>
      <c r="M89" s="40"/>
      <c r="N89" s="40"/>
      <c r="O89" s="40"/>
      <c r="P89" s="40"/>
      <c r="Q89" s="40"/>
      <c r="R89" s="40"/>
      <c r="S89" s="40"/>
      <c r="T89" s="40"/>
      <c r="U89" s="40"/>
      <c r="V89" s="40"/>
      <c r="W89" s="40"/>
      <c r="X89" s="40"/>
      <c r="Y89" s="40"/>
      <c r="Z89" s="40"/>
      <c r="AA89" s="40"/>
      <c r="AB89" s="40"/>
      <c r="AC89" s="40"/>
      <c r="AD89" s="40"/>
      <c r="AE89" s="40"/>
      <c r="AF89" s="40"/>
      <c r="AG89" s="40"/>
      <c r="AH89" s="40"/>
      <c r="AI89" s="32" t="s">
        <v>30</v>
      </c>
      <c r="AJ89" s="40"/>
      <c r="AK89" s="40"/>
      <c r="AL89" s="40"/>
      <c r="AM89" s="80" t="str">
        <f>IF(E17="","",E17)</f>
        <v xml:space="preserve"> </v>
      </c>
      <c r="AN89" s="71"/>
      <c r="AO89" s="71"/>
      <c r="AP89" s="71"/>
      <c r="AQ89" s="40"/>
      <c r="AR89" s="44"/>
      <c r="AS89" s="81" t="s">
        <v>53</v>
      </c>
      <c r="AT89" s="82"/>
      <c r="AU89" s="83"/>
      <c r="AV89" s="83"/>
      <c r="AW89" s="83"/>
      <c r="AX89" s="83"/>
      <c r="AY89" s="83"/>
      <c r="AZ89" s="83"/>
      <c r="BA89" s="83"/>
      <c r="BB89" s="83"/>
      <c r="BC89" s="83"/>
      <c r="BD89" s="83"/>
      <c r="BE89" s="83"/>
      <c r="BF89" s="84"/>
      <c r="BG89" s="38"/>
    </row>
    <row r="90" spans="1:59" s="2" customFormat="1" ht="15.15" customHeight="1">
      <c r="A90" s="38"/>
      <c r="B90" s="39"/>
      <c r="C90" s="32" t="s">
        <v>28</v>
      </c>
      <c r="D90" s="40"/>
      <c r="E90" s="40"/>
      <c r="F90" s="40"/>
      <c r="G90" s="40"/>
      <c r="H90" s="40"/>
      <c r="I90" s="40"/>
      <c r="J90" s="40"/>
      <c r="K90" s="40"/>
      <c r="L90" s="71" t="str">
        <f>IF(E14="Vyplň údaj","",E14)</f>
        <v/>
      </c>
      <c r="M90" s="40"/>
      <c r="N90" s="40"/>
      <c r="O90" s="40"/>
      <c r="P90" s="40"/>
      <c r="Q90" s="40"/>
      <c r="R90" s="40"/>
      <c r="S90" s="40"/>
      <c r="T90" s="40"/>
      <c r="U90" s="40"/>
      <c r="V90" s="40"/>
      <c r="W90" s="40"/>
      <c r="X90" s="40"/>
      <c r="Y90" s="40"/>
      <c r="Z90" s="40"/>
      <c r="AA90" s="40"/>
      <c r="AB90" s="40"/>
      <c r="AC90" s="40"/>
      <c r="AD90" s="40"/>
      <c r="AE90" s="40"/>
      <c r="AF90" s="40"/>
      <c r="AG90" s="40"/>
      <c r="AH90" s="40"/>
      <c r="AI90" s="32" t="s">
        <v>31</v>
      </c>
      <c r="AJ90" s="40"/>
      <c r="AK90" s="40"/>
      <c r="AL90" s="40"/>
      <c r="AM90" s="80" t="str">
        <f>IF(E20="","",E20)</f>
        <v xml:space="preserve"> </v>
      </c>
      <c r="AN90" s="71"/>
      <c r="AO90" s="71"/>
      <c r="AP90" s="71"/>
      <c r="AQ90" s="40"/>
      <c r="AR90" s="44"/>
      <c r="AS90" s="85"/>
      <c r="AT90" s="86"/>
      <c r="AU90" s="87"/>
      <c r="AV90" s="87"/>
      <c r="AW90" s="87"/>
      <c r="AX90" s="87"/>
      <c r="AY90" s="87"/>
      <c r="AZ90" s="87"/>
      <c r="BA90" s="87"/>
      <c r="BB90" s="87"/>
      <c r="BC90" s="87"/>
      <c r="BD90" s="87"/>
      <c r="BE90" s="87"/>
      <c r="BF90" s="88"/>
      <c r="BG90" s="38"/>
    </row>
    <row r="91" spans="1:59" s="2" customFormat="1" ht="10.8" customHeight="1">
      <c r="A91" s="38"/>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4"/>
      <c r="AS91" s="89"/>
      <c r="AT91" s="90"/>
      <c r="AU91" s="91"/>
      <c r="AV91" s="91"/>
      <c r="AW91" s="91"/>
      <c r="AX91" s="91"/>
      <c r="AY91" s="91"/>
      <c r="AZ91" s="91"/>
      <c r="BA91" s="91"/>
      <c r="BB91" s="91"/>
      <c r="BC91" s="91"/>
      <c r="BD91" s="91"/>
      <c r="BE91" s="91"/>
      <c r="BF91" s="92"/>
      <c r="BG91" s="38"/>
    </row>
    <row r="92" spans="1:59" s="2" customFormat="1" ht="29.25" customHeight="1">
      <c r="A92" s="38"/>
      <c r="B92" s="39"/>
      <c r="C92" s="93" t="s">
        <v>54</v>
      </c>
      <c r="D92" s="94"/>
      <c r="E92" s="94"/>
      <c r="F92" s="94"/>
      <c r="G92" s="94"/>
      <c r="H92" s="95"/>
      <c r="I92" s="96" t="s">
        <v>55</v>
      </c>
      <c r="J92" s="94"/>
      <c r="K92" s="94"/>
      <c r="L92" s="94"/>
      <c r="M92" s="94"/>
      <c r="N92" s="94"/>
      <c r="O92" s="94"/>
      <c r="P92" s="94"/>
      <c r="Q92" s="94"/>
      <c r="R92" s="94"/>
      <c r="S92" s="94"/>
      <c r="T92" s="94"/>
      <c r="U92" s="94"/>
      <c r="V92" s="94"/>
      <c r="W92" s="94"/>
      <c r="X92" s="94"/>
      <c r="Y92" s="94"/>
      <c r="Z92" s="94"/>
      <c r="AA92" s="94"/>
      <c r="AB92" s="94"/>
      <c r="AC92" s="94"/>
      <c r="AD92" s="94"/>
      <c r="AE92" s="94"/>
      <c r="AF92" s="94"/>
      <c r="AG92" s="97" t="s">
        <v>56</v>
      </c>
      <c r="AH92" s="94"/>
      <c r="AI92" s="94"/>
      <c r="AJ92" s="94"/>
      <c r="AK92" s="94"/>
      <c r="AL92" s="94"/>
      <c r="AM92" s="94"/>
      <c r="AN92" s="96" t="s">
        <v>57</v>
      </c>
      <c r="AO92" s="94"/>
      <c r="AP92" s="98"/>
      <c r="AQ92" s="99" t="s">
        <v>58</v>
      </c>
      <c r="AR92" s="44"/>
      <c r="AS92" s="100" t="s">
        <v>59</v>
      </c>
      <c r="AT92" s="101" t="s">
        <v>60</v>
      </c>
      <c r="AU92" s="101" t="s">
        <v>61</v>
      </c>
      <c r="AV92" s="101" t="s">
        <v>62</v>
      </c>
      <c r="AW92" s="101" t="s">
        <v>63</v>
      </c>
      <c r="AX92" s="101" t="s">
        <v>64</v>
      </c>
      <c r="AY92" s="101" t="s">
        <v>65</v>
      </c>
      <c r="AZ92" s="101" t="s">
        <v>66</v>
      </c>
      <c r="BA92" s="101" t="s">
        <v>67</v>
      </c>
      <c r="BB92" s="101" t="s">
        <v>68</v>
      </c>
      <c r="BC92" s="101" t="s">
        <v>69</v>
      </c>
      <c r="BD92" s="101" t="s">
        <v>70</v>
      </c>
      <c r="BE92" s="101" t="s">
        <v>71</v>
      </c>
      <c r="BF92" s="102" t="s">
        <v>72</v>
      </c>
      <c r="BG92" s="38"/>
    </row>
    <row r="93" spans="1:59" s="2" customFormat="1" ht="10.8" customHeight="1">
      <c r="A93" s="38"/>
      <c r="B93" s="39"/>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4"/>
      <c r="AS93" s="103"/>
      <c r="AT93" s="104"/>
      <c r="AU93" s="104"/>
      <c r="AV93" s="104"/>
      <c r="AW93" s="104"/>
      <c r="AX93" s="104"/>
      <c r="AY93" s="104"/>
      <c r="AZ93" s="104"/>
      <c r="BA93" s="104"/>
      <c r="BB93" s="104"/>
      <c r="BC93" s="104"/>
      <c r="BD93" s="104"/>
      <c r="BE93" s="104"/>
      <c r="BF93" s="105"/>
      <c r="BG93" s="38"/>
    </row>
    <row r="94" spans="1:90" s="6" customFormat="1" ht="32.4" customHeight="1">
      <c r="A94" s="6"/>
      <c r="B94" s="106"/>
      <c r="C94" s="107" t="s">
        <v>73</v>
      </c>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9">
        <f>ROUND(SUM(AG95:AG97),2)</f>
        <v>0</v>
      </c>
      <c r="AH94" s="109"/>
      <c r="AI94" s="109"/>
      <c r="AJ94" s="109"/>
      <c r="AK94" s="109"/>
      <c r="AL94" s="109"/>
      <c r="AM94" s="109"/>
      <c r="AN94" s="110">
        <f>SUM(AG94,AV94)</f>
        <v>0</v>
      </c>
      <c r="AO94" s="110"/>
      <c r="AP94" s="110"/>
      <c r="AQ94" s="111" t="s">
        <v>1</v>
      </c>
      <c r="AR94" s="112"/>
      <c r="AS94" s="113">
        <f>ROUND(SUM(AS95:AS97),2)</f>
        <v>0</v>
      </c>
      <c r="AT94" s="114">
        <f>ROUND(SUM(AT95:AT97),2)</f>
        <v>0</v>
      </c>
      <c r="AU94" s="115">
        <f>ROUND(SUM(AU95:AU97),2)</f>
        <v>0</v>
      </c>
      <c r="AV94" s="115">
        <f>ROUND(SUM(AX94:AY94),2)</f>
        <v>0</v>
      </c>
      <c r="AW94" s="116">
        <f>ROUND(SUM(AW95:AW97),5)</f>
        <v>0</v>
      </c>
      <c r="AX94" s="115">
        <f>ROUND(BB94*L29,2)</f>
        <v>0</v>
      </c>
      <c r="AY94" s="115">
        <f>ROUND(BC94*L30,2)</f>
        <v>0</v>
      </c>
      <c r="AZ94" s="115">
        <f>ROUND(BD94*L29,2)</f>
        <v>0</v>
      </c>
      <c r="BA94" s="115">
        <f>ROUND(BE94*L30,2)</f>
        <v>0</v>
      </c>
      <c r="BB94" s="115">
        <f>ROUND(SUM(BB95:BB97),2)</f>
        <v>0</v>
      </c>
      <c r="BC94" s="115">
        <f>ROUND(SUM(BC95:BC97),2)</f>
        <v>0</v>
      </c>
      <c r="BD94" s="115">
        <f>ROUND(SUM(BD95:BD97),2)</f>
        <v>0</v>
      </c>
      <c r="BE94" s="115">
        <f>ROUND(SUM(BE95:BE97),2)</f>
        <v>0</v>
      </c>
      <c r="BF94" s="117">
        <f>ROUND(SUM(BF95:BF97),2)</f>
        <v>0</v>
      </c>
      <c r="BG94" s="6"/>
      <c r="BS94" s="118" t="s">
        <v>74</v>
      </c>
      <c r="BT94" s="118" t="s">
        <v>75</v>
      </c>
      <c r="BU94" s="119" t="s">
        <v>76</v>
      </c>
      <c r="BV94" s="118" t="s">
        <v>77</v>
      </c>
      <c r="BW94" s="118" t="s">
        <v>6</v>
      </c>
      <c r="BX94" s="118" t="s">
        <v>78</v>
      </c>
      <c r="CL94" s="118" t="s">
        <v>1</v>
      </c>
    </row>
    <row r="95" spans="1:91" s="7" customFormat="1" ht="16.5" customHeight="1">
      <c r="A95" s="120" t="s">
        <v>79</v>
      </c>
      <c r="B95" s="121"/>
      <c r="C95" s="122"/>
      <c r="D95" s="123" t="s">
        <v>80</v>
      </c>
      <c r="E95" s="123"/>
      <c r="F95" s="123"/>
      <c r="G95" s="123"/>
      <c r="H95" s="123"/>
      <c r="I95" s="124"/>
      <c r="J95" s="123" t="s">
        <v>81</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'SO 121 - Vedlejší polní c...'!K32</f>
        <v>0</v>
      </c>
      <c r="AH95" s="124"/>
      <c r="AI95" s="124"/>
      <c r="AJ95" s="124"/>
      <c r="AK95" s="124"/>
      <c r="AL95" s="124"/>
      <c r="AM95" s="124"/>
      <c r="AN95" s="125">
        <f>SUM(AG95,AV95)</f>
        <v>0</v>
      </c>
      <c r="AO95" s="124"/>
      <c r="AP95" s="124"/>
      <c r="AQ95" s="126" t="s">
        <v>82</v>
      </c>
      <c r="AR95" s="127"/>
      <c r="AS95" s="128">
        <f>'SO 121 - Vedlejší polní c...'!K30</f>
        <v>0</v>
      </c>
      <c r="AT95" s="129">
        <f>'SO 121 - Vedlejší polní c...'!K31</f>
        <v>0</v>
      </c>
      <c r="AU95" s="129">
        <v>0</v>
      </c>
      <c r="AV95" s="129">
        <f>ROUND(SUM(AX95:AY95),2)</f>
        <v>0</v>
      </c>
      <c r="AW95" s="130">
        <f>'SO 121 - Vedlejší polní c...'!T125</f>
        <v>0</v>
      </c>
      <c r="AX95" s="129">
        <f>'SO 121 - Vedlejší polní c...'!K35</f>
        <v>0</v>
      </c>
      <c r="AY95" s="129">
        <f>'SO 121 - Vedlejší polní c...'!K36</f>
        <v>0</v>
      </c>
      <c r="AZ95" s="129">
        <f>'SO 121 - Vedlejší polní c...'!K37</f>
        <v>0</v>
      </c>
      <c r="BA95" s="129">
        <f>'SO 121 - Vedlejší polní c...'!K38</f>
        <v>0</v>
      </c>
      <c r="BB95" s="129">
        <f>'SO 121 - Vedlejší polní c...'!F35</f>
        <v>0</v>
      </c>
      <c r="BC95" s="129">
        <f>'SO 121 - Vedlejší polní c...'!F36</f>
        <v>0</v>
      </c>
      <c r="BD95" s="129">
        <f>'SO 121 - Vedlejší polní c...'!F37</f>
        <v>0</v>
      </c>
      <c r="BE95" s="129">
        <f>'SO 121 - Vedlejší polní c...'!F38</f>
        <v>0</v>
      </c>
      <c r="BF95" s="131">
        <f>'SO 121 - Vedlejší polní c...'!F39</f>
        <v>0</v>
      </c>
      <c r="BG95" s="7"/>
      <c r="BT95" s="132" t="s">
        <v>83</v>
      </c>
      <c r="BV95" s="132" t="s">
        <v>77</v>
      </c>
      <c r="BW95" s="132" t="s">
        <v>84</v>
      </c>
      <c r="BX95" s="132" t="s">
        <v>6</v>
      </c>
      <c r="CL95" s="132" t="s">
        <v>1</v>
      </c>
      <c r="CM95" s="132" t="s">
        <v>85</v>
      </c>
    </row>
    <row r="96" spans="1:91" s="7" customFormat="1" ht="16.5" customHeight="1">
      <c r="A96" s="120" t="s">
        <v>79</v>
      </c>
      <c r="B96" s="121"/>
      <c r="C96" s="122"/>
      <c r="D96" s="123" t="s">
        <v>86</v>
      </c>
      <c r="E96" s="123"/>
      <c r="F96" s="123"/>
      <c r="G96" s="123"/>
      <c r="H96" s="123"/>
      <c r="I96" s="124"/>
      <c r="J96" s="123" t="s">
        <v>87</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'SO 132 - Hospodářský sjez...'!K32</f>
        <v>0</v>
      </c>
      <c r="AH96" s="124"/>
      <c r="AI96" s="124"/>
      <c r="AJ96" s="124"/>
      <c r="AK96" s="124"/>
      <c r="AL96" s="124"/>
      <c r="AM96" s="124"/>
      <c r="AN96" s="125">
        <f>SUM(AG96,AV96)</f>
        <v>0</v>
      </c>
      <c r="AO96" s="124"/>
      <c r="AP96" s="124"/>
      <c r="AQ96" s="126" t="s">
        <v>82</v>
      </c>
      <c r="AR96" s="127"/>
      <c r="AS96" s="128">
        <f>'SO 132 - Hospodářský sjez...'!K30</f>
        <v>0</v>
      </c>
      <c r="AT96" s="129">
        <f>'SO 132 - Hospodářský sjez...'!K31</f>
        <v>0</v>
      </c>
      <c r="AU96" s="129">
        <v>0</v>
      </c>
      <c r="AV96" s="129">
        <f>ROUND(SUM(AX96:AY96),2)</f>
        <v>0</v>
      </c>
      <c r="AW96" s="130">
        <f>'SO 132 - Hospodářský sjez...'!T123</f>
        <v>0</v>
      </c>
      <c r="AX96" s="129">
        <f>'SO 132 - Hospodářský sjez...'!K35</f>
        <v>0</v>
      </c>
      <c r="AY96" s="129">
        <f>'SO 132 - Hospodářský sjez...'!K36</f>
        <v>0</v>
      </c>
      <c r="AZ96" s="129">
        <f>'SO 132 - Hospodářský sjez...'!K37</f>
        <v>0</v>
      </c>
      <c r="BA96" s="129">
        <f>'SO 132 - Hospodářský sjez...'!K38</f>
        <v>0</v>
      </c>
      <c r="BB96" s="129">
        <f>'SO 132 - Hospodářský sjez...'!F35</f>
        <v>0</v>
      </c>
      <c r="BC96" s="129">
        <f>'SO 132 - Hospodářský sjez...'!F36</f>
        <v>0</v>
      </c>
      <c r="BD96" s="129">
        <f>'SO 132 - Hospodářský sjez...'!F37</f>
        <v>0</v>
      </c>
      <c r="BE96" s="129">
        <f>'SO 132 - Hospodářský sjez...'!F38</f>
        <v>0</v>
      </c>
      <c r="BF96" s="131">
        <f>'SO 132 - Hospodářský sjez...'!F39</f>
        <v>0</v>
      </c>
      <c r="BG96" s="7"/>
      <c r="BT96" s="132" t="s">
        <v>83</v>
      </c>
      <c r="BV96" s="132" t="s">
        <v>77</v>
      </c>
      <c r="BW96" s="132" t="s">
        <v>88</v>
      </c>
      <c r="BX96" s="132" t="s">
        <v>6</v>
      </c>
      <c r="CL96" s="132" t="s">
        <v>1</v>
      </c>
      <c r="CM96" s="132" t="s">
        <v>85</v>
      </c>
    </row>
    <row r="97" spans="1:91" s="7" customFormat="1" ht="16.5" customHeight="1">
      <c r="A97" s="120" t="s">
        <v>79</v>
      </c>
      <c r="B97" s="121"/>
      <c r="C97" s="122"/>
      <c r="D97" s="123" t="s">
        <v>89</v>
      </c>
      <c r="E97" s="123"/>
      <c r="F97" s="123"/>
      <c r="G97" s="123"/>
      <c r="H97" s="123"/>
      <c r="I97" s="124"/>
      <c r="J97" s="123" t="s">
        <v>90</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 001 - Vedlejší a ostat...'!K32</f>
        <v>0</v>
      </c>
      <c r="AH97" s="124"/>
      <c r="AI97" s="124"/>
      <c r="AJ97" s="124"/>
      <c r="AK97" s="124"/>
      <c r="AL97" s="124"/>
      <c r="AM97" s="124"/>
      <c r="AN97" s="125">
        <f>SUM(AG97,AV97)</f>
        <v>0</v>
      </c>
      <c r="AO97" s="124"/>
      <c r="AP97" s="124"/>
      <c r="AQ97" s="126" t="s">
        <v>82</v>
      </c>
      <c r="AR97" s="127"/>
      <c r="AS97" s="133">
        <f>'SO 001 - Vedlejší a ostat...'!K30</f>
        <v>0</v>
      </c>
      <c r="AT97" s="134">
        <f>'SO 001 - Vedlejší a ostat...'!K31</f>
        <v>0</v>
      </c>
      <c r="AU97" s="134">
        <v>0</v>
      </c>
      <c r="AV97" s="134">
        <f>ROUND(SUM(AX97:AY97),2)</f>
        <v>0</v>
      </c>
      <c r="AW97" s="135">
        <f>'SO 001 - Vedlejší a ostat...'!T121</f>
        <v>0</v>
      </c>
      <c r="AX97" s="134">
        <f>'SO 001 - Vedlejší a ostat...'!K35</f>
        <v>0</v>
      </c>
      <c r="AY97" s="134">
        <f>'SO 001 - Vedlejší a ostat...'!K36</f>
        <v>0</v>
      </c>
      <c r="AZ97" s="134">
        <f>'SO 001 - Vedlejší a ostat...'!K37</f>
        <v>0</v>
      </c>
      <c r="BA97" s="134">
        <f>'SO 001 - Vedlejší a ostat...'!K38</f>
        <v>0</v>
      </c>
      <c r="BB97" s="134">
        <f>'SO 001 - Vedlejší a ostat...'!F35</f>
        <v>0</v>
      </c>
      <c r="BC97" s="134">
        <f>'SO 001 - Vedlejší a ostat...'!F36</f>
        <v>0</v>
      </c>
      <c r="BD97" s="134">
        <f>'SO 001 - Vedlejší a ostat...'!F37</f>
        <v>0</v>
      </c>
      <c r="BE97" s="134">
        <f>'SO 001 - Vedlejší a ostat...'!F38</f>
        <v>0</v>
      </c>
      <c r="BF97" s="136">
        <f>'SO 001 - Vedlejší a ostat...'!F39</f>
        <v>0</v>
      </c>
      <c r="BG97" s="7"/>
      <c r="BT97" s="132" t="s">
        <v>83</v>
      </c>
      <c r="BV97" s="132" t="s">
        <v>77</v>
      </c>
      <c r="BW97" s="132" t="s">
        <v>91</v>
      </c>
      <c r="BX97" s="132" t="s">
        <v>6</v>
      </c>
      <c r="CL97" s="132" t="s">
        <v>1</v>
      </c>
      <c r="CM97" s="132" t="s">
        <v>85</v>
      </c>
    </row>
    <row r="98" spans="1:59" s="2" customFormat="1" ht="30" customHeight="1">
      <c r="A98" s="38"/>
      <c r="B98" s="39"/>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4"/>
      <c r="AS98" s="38"/>
      <c r="AT98" s="38"/>
      <c r="AU98" s="38"/>
      <c r="AV98" s="38"/>
      <c r="AW98" s="38"/>
      <c r="AX98" s="38"/>
      <c r="AY98" s="38"/>
      <c r="AZ98" s="38"/>
      <c r="BA98" s="38"/>
      <c r="BB98" s="38"/>
      <c r="BC98" s="38"/>
      <c r="BD98" s="38"/>
      <c r="BE98" s="38"/>
      <c r="BF98" s="38"/>
      <c r="BG98" s="38"/>
    </row>
    <row r="99" spans="1:59" s="2" customFormat="1" ht="6.95" customHeight="1">
      <c r="A99" s="38"/>
      <c r="B99" s="66"/>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44"/>
      <c r="AS99" s="38"/>
      <c r="AT99" s="38"/>
      <c r="AU99" s="38"/>
      <c r="AV99" s="38"/>
      <c r="AW99" s="38"/>
      <c r="AX99" s="38"/>
      <c r="AY99" s="38"/>
      <c r="AZ99" s="38"/>
      <c r="BA99" s="38"/>
      <c r="BB99" s="38"/>
      <c r="BC99" s="38"/>
      <c r="BD99" s="38"/>
      <c r="BE99" s="38"/>
      <c r="BF99" s="38"/>
      <c r="BG99" s="38"/>
    </row>
  </sheetData>
  <sheetProtection password="CC35" sheet="1" objects="1" scenarios="1" formatColumns="0" formatRows="0"/>
  <mergeCells count="50">
    <mergeCell ref="BG5:BG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G2"/>
  </mergeCells>
  <hyperlinks>
    <hyperlink ref="A95" location="'SO 121 - Vedlejší polní c...'!C2" display="/"/>
    <hyperlink ref="A96" location="'SO 132 - Hospodářský sjez...'!C2" display="/"/>
    <hyperlink ref="A97" location="'SO 001 - Vedlejší a osta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84</v>
      </c>
    </row>
    <row r="3" spans="2:46" s="1" customFormat="1" ht="6.95" customHeight="1" hidden="1">
      <c r="B3" s="137"/>
      <c r="C3" s="138"/>
      <c r="D3" s="138"/>
      <c r="E3" s="138"/>
      <c r="F3" s="138"/>
      <c r="G3" s="138"/>
      <c r="H3" s="138"/>
      <c r="I3" s="138"/>
      <c r="J3" s="138"/>
      <c r="K3" s="138"/>
      <c r="L3" s="138"/>
      <c r="M3" s="20"/>
      <c r="AT3" s="17" t="s">
        <v>85</v>
      </c>
    </row>
    <row r="4" spans="2:46" s="1" customFormat="1" ht="24.95" customHeight="1" hidden="1">
      <c r="B4" s="20"/>
      <c r="D4" s="139" t="s">
        <v>92</v>
      </c>
      <c r="M4" s="20"/>
      <c r="N4" s="140" t="s">
        <v>11</v>
      </c>
      <c r="AT4" s="17" t="s">
        <v>4</v>
      </c>
    </row>
    <row r="5" spans="2:13" s="1" customFormat="1" ht="6.95" customHeight="1" hidden="1">
      <c r="B5" s="20"/>
      <c r="M5" s="20"/>
    </row>
    <row r="6" spans="2:13" s="1" customFormat="1" ht="12" customHeight="1" hidden="1">
      <c r="B6" s="20"/>
      <c r="D6" s="141" t="s">
        <v>17</v>
      </c>
      <c r="M6" s="20"/>
    </row>
    <row r="7" spans="2:13" s="1" customFormat="1" ht="26.25" customHeight="1" hidden="1">
      <c r="B7" s="20"/>
      <c r="E7" s="142" t="str">
        <f>'Rekapitulace stavby'!K6</f>
        <v>Realizace SZ Suchdol nad Odrou - polní cesta C27 a sjezd HS10</v>
      </c>
      <c r="F7" s="141"/>
      <c r="G7" s="141"/>
      <c r="H7" s="141"/>
      <c r="M7" s="20"/>
    </row>
    <row r="8" spans="1:31" s="2" customFormat="1" ht="12" customHeight="1" hidden="1">
      <c r="A8" s="38"/>
      <c r="B8" s="44"/>
      <c r="C8" s="38"/>
      <c r="D8" s="141" t="s">
        <v>93</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hidden="1">
      <c r="A9" s="38"/>
      <c r="B9" s="44"/>
      <c r="C9" s="38"/>
      <c r="D9" s="38"/>
      <c r="E9" s="143" t="s">
        <v>94</v>
      </c>
      <c r="F9" s="38"/>
      <c r="G9" s="38"/>
      <c r="H9" s="38"/>
      <c r="I9" s="38"/>
      <c r="J9" s="38"/>
      <c r="K9" s="38"/>
      <c r="L9" s="38"/>
      <c r="M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hidden="1">
      <c r="A11" s="38"/>
      <c r="B11" s="44"/>
      <c r="C11" s="38"/>
      <c r="D11" s="141" t="s">
        <v>19</v>
      </c>
      <c r="E11" s="38"/>
      <c r="F11" s="144" t="s">
        <v>1</v>
      </c>
      <c r="G11" s="38"/>
      <c r="H11" s="38"/>
      <c r="I11" s="141" t="s">
        <v>20</v>
      </c>
      <c r="J11" s="144" t="s">
        <v>1</v>
      </c>
      <c r="K11" s="38"/>
      <c r="L11" s="38"/>
      <c r="M11" s="63"/>
      <c r="S11" s="38"/>
      <c r="T11" s="38"/>
      <c r="U11" s="38"/>
      <c r="V11" s="38"/>
      <c r="W11" s="38"/>
      <c r="X11" s="38"/>
      <c r="Y11" s="38"/>
      <c r="Z11" s="38"/>
      <c r="AA11" s="38"/>
      <c r="AB11" s="38"/>
      <c r="AC11" s="38"/>
      <c r="AD11" s="38"/>
      <c r="AE11" s="38"/>
    </row>
    <row r="12" spans="1:31" s="2" customFormat="1" ht="12" customHeight="1" hidden="1">
      <c r="A12" s="38"/>
      <c r="B12" s="44"/>
      <c r="C12" s="38"/>
      <c r="D12" s="141" t="s">
        <v>21</v>
      </c>
      <c r="E12" s="38"/>
      <c r="F12" s="144" t="s">
        <v>95</v>
      </c>
      <c r="G12" s="38"/>
      <c r="H12" s="38"/>
      <c r="I12" s="141" t="s">
        <v>23</v>
      </c>
      <c r="J12" s="145" t="str">
        <f>'Rekapitulace stavby'!AN8</f>
        <v>4. 5. 2021</v>
      </c>
      <c r="K12" s="38"/>
      <c r="L12" s="38"/>
      <c r="M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hidden="1">
      <c r="A14" s="38"/>
      <c r="B14" s="44"/>
      <c r="C14" s="38"/>
      <c r="D14" s="141" t="s">
        <v>25</v>
      </c>
      <c r="E14" s="38"/>
      <c r="F14" s="38"/>
      <c r="G14" s="38"/>
      <c r="H14" s="38"/>
      <c r="I14" s="141" t="s">
        <v>26</v>
      </c>
      <c r="J14" s="144" t="s">
        <v>1</v>
      </c>
      <c r="K14" s="38"/>
      <c r="L14" s="38"/>
      <c r="M14" s="63"/>
      <c r="S14" s="38"/>
      <c r="T14" s="38"/>
      <c r="U14" s="38"/>
      <c r="V14" s="38"/>
      <c r="W14" s="38"/>
      <c r="X14" s="38"/>
      <c r="Y14" s="38"/>
      <c r="Z14" s="38"/>
      <c r="AA14" s="38"/>
      <c r="AB14" s="38"/>
      <c r="AC14" s="38"/>
      <c r="AD14" s="38"/>
      <c r="AE14" s="38"/>
    </row>
    <row r="15" spans="1:31" s="2" customFormat="1" ht="18" customHeight="1" hidden="1">
      <c r="A15" s="38"/>
      <c r="B15" s="44"/>
      <c r="C15" s="38"/>
      <c r="D15" s="38"/>
      <c r="E15" s="144" t="s">
        <v>22</v>
      </c>
      <c r="F15" s="38"/>
      <c r="G15" s="38"/>
      <c r="H15" s="38"/>
      <c r="I15" s="141" t="s">
        <v>27</v>
      </c>
      <c r="J15" s="144" t="s">
        <v>1</v>
      </c>
      <c r="K15" s="38"/>
      <c r="L15" s="38"/>
      <c r="M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hidden="1">
      <c r="A17" s="38"/>
      <c r="B17" s="44"/>
      <c r="C17" s="38"/>
      <c r="D17" s="141" t="s">
        <v>28</v>
      </c>
      <c r="E17" s="38"/>
      <c r="F17" s="38"/>
      <c r="G17" s="38"/>
      <c r="H17" s="38"/>
      <c r="I17" s="141" t="s">
        <v>26</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44"/>
      <c r="G18" s="144"/>
      <c r="H18" s="144"/>
      <c r="I18" s="141" t="s">
        <v>27</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hidden="1">
      <c r="A20" s="38"/>
      <c r="B20" s="44"/>
      <c r="C20" s="38"/>
      <c r="D20" s="141" t="s">
        <v>30</v>
      </c>
      <c r="E20" s="38"/>
      <c r="F20" s="38"/>
      <c r="G20" s="38"/>
      <c r="H20" s="38"/>
      <c r="I20" s="141" t="s">
        <v>26</v>
      </c>
      <c r="J20" s="144" t="s">
        <v>1</v>
      </c>
      <c r="K20" s="38"/>
      <c r="L20" s="38"/>
      <c r="M20" s="63"/>
      <c r="S20" s="38"/>
      <c r="T20" s="38"/>
      <c r="U20" s="38"/>
      <c r="V20" s="38"/>
      <c r="W20" s="38"/>
      <c r="X20" s="38"/>
      <c r="Y20" s="38"/>
      <c r="Z20" s="38"/>
      <c r="AA20" s="38"/>
      <c r="AB20" s="38"/>
      <c r="AC20" s="38"/>
      <c r="AD20" s="38"/>
      <c r="AE20" s="38"/>
    </row>
    <row r="21" spans="1:31" s="2" customFormat="1" ht="18" customHeight="1" hidden="1">
      <c r="A21" s="38"/>
      <c r="B21" s="44"/>
      <c r="C21" s="38"/>
      <c r="D21" s="38"/>
      <c r="E21" s="144" t="s">
        <v>22</v>
      </c>
      <c r="F21" s="38"/>
      <c r="G21" s="38"/>
      <c r="H21" s="38"/>
      <c r="I21" s="141" t="s">
        <v>27</v>
      </c>
      <c r="J21" s="144" t="s">
        <v>1</v>
      </c>
      <c r="K21" s="38"/>
      <c r="L21" s="38"/>
      <c r="M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hidden="1">
      <c r="A23" s="38"/>
      <c r="B23" s="44"/>
      <c r="C23" s="38"/>
      <c r="D23" s="141" t="s">
        <v>31</v>
      </c>
      <c r="E23" s="38"/>
      <c r="F23" s="38"/>
      <c r="G23" s="38"/>
      <c r="H23" s="38"/>
      <c r="I23" s="141" t="s">
        <v>26</v>
      </c>
      <c r="J23" s="144" t="s">
        <v>1</v>
      </c>
      <c r="K23" s="38"/>
      <c r="L23" s="38"/>
      <c r="M23" s="63"/>
      <c r="S23" s="38"/>
      <c r="T23" s="38"/>
      <c r="U23" s="38"/>
      <c r="V23" s="38"/>
      <c r="W23" s="38"/>
      <c r="X23" s="38"/>
      <c r="Y23" s="38"/>
      <c r="Z23" s="38"/>
      <c r="AA23" s="38"/>
      <c r="AB23" s="38"/>
      <c r="AC23" s="38"/>
      <c r="AD23" s="38"/>
      <c r="AE23" s="38"/>
    </row>
    <row r="24" spans="1:31" s="2" customFormat="1" ht="18" customHeight="1" hidden="1">
      <c r="A24" s="38"/>
      <c r="B24" s="44"/>
      <c r="C24" s="38"/>
      <c r="D24" s="38"/>
      <c r="E24" s="144" t="s">
        <v>22</v>
      </c>
      <c r="F24" s="38"/>
      <c r="G24" s="38"/>
      <c r="H24" s="38"/>
      <c r="I24" s="141" t="s">
        <v>27</v>
      </c>
      <c r="J24" s="144" t="s">
        <v>1</v>
      </c>
      <c r="K24" s="38"/>
      <c r="L24" s="38"/>
      <c r="M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hidden="1">
      <c r="A26" s="38"/>
      <c r="B26" s="44"/>
      <c r="C26" s="38"/>
      <c r="D26" s="141" t="s">
        <v>32</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hidden="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hidden="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hidden="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hidden="1">
      <c r="A30" s="38"/>
      <c r="B30" s="44"/>
      <c r="C30" s="38"/>
      <c r="D30" s="38"/>
      <c r="E30" s="141" t="s">
        <v>96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hidden="1">
      <c r="A31" s="38"/>
      <c r="B31" s="44"/>
      <c r="C31" s="38"/>
      <c r="D31" s="38"/>
      <c r="E31" s="141" t="s">
        <v>97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hidden="1">
      <c r="A32" s="38"/>
      <c r="B32" s="44"/>
      <c r="C32" s="38"/>
      <c r="D32" s="152" t="s">
        <v>33</v>
      </c>
      <c r="E32" s="38"/>
      <c r="F32" s="38"/>
      <c r="G32" s="38"/>
      <c r="H32" s="38"/>
      <c r="I32" s="38"/>
      <c r="J32" s="38"/>
      <c r="K32" s="153">
        <f>ROUND(K125,2)</f>
        <v>0</v>
      </c>
      <c r="L32" s="38"/>
      <c r="M32" s="63"/>
      <c r="S32" s="38"/>
      <c r="T32" s="38"/>
      <c r="U32" s="38"/>
      <c r="V32" s="38"/>
      <c r="W32" s="38"/>
      <c r="X32" s="38"/>
      <c r="Y32" s="38"/>
      <c r="Z32" s="38"/>
      <c r="AA32" s="38"/>
      <c r="AB32" s="38"/>
      <c r="AC32" s="38"/>
      <c r="AD32" s="38"/>
      <c r="AE32" s="38"/>
    </row>
    <row r="33" spans="1:31" s="2" customFormat="1" ht="6.95" customHeight="1" hidden="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hidden="1">
      <c r="A34" s="38"/>
      <c r="B34" s="44"/>
      <c r="C34" s="38"/>
      <c r="D34" s="38"/>
      <c r="E34" s="38"/>
      <c r="F34" s="154" t="s">
        <v>35</v>
      </c>
      <c r="G34" s="38"/>
      <c r="H34" s="38"/>
      <c r="I34" s="154" t="s">
        <v>34</v>
      </c>
      <c r="J34" s="38"/>
      <c r="K34" s="154" t="s">
        <v>36</v>
      </c>
      <c r="L34" s="38"/>
      <c r="M34" s="63"/>
      <c r="S34" s="38"/>
      <c r="T34" s="38"/>
      <c r="U34" s="38"/>
      <c r="V34" s="38"/>
      <c r="W34" s="38"/>
      <c r="X34" s="38"/>
      <c r="Y34" s="38"/>
      <c r="Z34" s="38"/>
      <c r="AA34" s="38"/>
      <c r="AB34" s="38"/>
      <c r="AC34" s="38"/>
      <c r="AD34" s="38"/>
      <c r="AE34" s="38"/>
    </row>
    <row r="35" spans="1:31" s="2" customFormat="1" ht="14.4" customHeight="1" hidden="1">
      <c r="A35" s="38"/>
      <c r="B35" s="44"/>
      <c r="C35" s="38"/>
      <c r="D35" s="155" t="s">
        <v>37</v>
      </c>
      <c r="E35" s="141" t="s">
        <v>38</v>
      </c>
      <c r="F35" s="151">
        <f>ROUND((SUM(BE125:BE312)),2)</f>
        <v>0</v>
      </c>
      <c r="G35" s="38"/>
      <c r="H35" s="38"/>
      <c r="I35" s="156">
        <v>0.21</v>
      </c>
      <c r="J35" s="38"/>
      <c r="K35" s="151">
        <f>ROUND(((SUM(BE125:BE312))*I35),2)</f>
        <v>0</v>
      </c>
      <c r="L35" s="38"/>
      <c r="M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39</v>
      </c>
      <c r="F36" s="151">
        <f>ROUND((SUM(BF125:BF312)),2)</f>
        <v>0</v>
      </c>
      <c r="G36" s="38"/>
      <c r="H36" s="38"/>
      <c r="I36" s="156">
        <v>0.15</v>
      </c>
      <c r="J36" s="38"/>
      <c r="K36" s="151">
        <f>ROUND(((SUM(BF125:BF312))*I36),2)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40</v>
      </c>
      <c r="F37" s="151">
        <f>ROUND((SUM(BG125:BG312)),2)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41</v>
      </c>
      <c r="F38" s="151">
        <f>ROUND((SUM(BH125:BH312)),2)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42</v>
      </c>
      <c r="F39" s="151">
        <f>ROUND((SUM(BI125:BI312)),2)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hidden="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hidden="1">
      <c r="A41" s="38"/>
      <c r="B41" s="44"/>
      <c r="C41" s="157"/>
      <c r="D41" s="158" t="s">
        <v>43</v>
      </c>
      <c r="E41" s="159"/>
      <c r="F41" s="159"/>
      <c r="G41" s="160" t="s">
        <v>44</v>
      </c>
      <c r="H41" s="161" t="s">
        <v>45</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hidden="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hidden="1">
      <c r="B43" s="20"/>
      <c r="M43" s="20"/>
    </row>
    <row r="44" spans="2:13" s="1" customFormat="1" ht="14.4" customHeight="1" hidden="1">
      <c r="B44" s="20"/>
      <c r="M44" s="20"/>
    </row>
    <row r="45" spans="2:13" s="1" customFormat="1" ht="14.4" customHeight="1" hidden="1">
      <c r="B45" s="20"/>
      <c r="M45" s="20"/>
    </row>
    <row r="46" spans="2:13" s="1" customFormat="1" ht="14.4" customHeight="1" hidden="1">
      <c r="B46" s="20"/>
      <c r="M46" s="20"/>
    </row>
    <row r="47" spans="2:13" s="1" customFormat="1" ht="14.4" customHeight="1" hidden="1">
      <c r="B47" s="20"/>
      <c r="M47" s="20"/>
    </row>
    <row r="48" spans="2:13" s="1" customFormat="1" ht="14.4" customHeight="1" hidden="1">
      <c r="B48" s="20"/>
      <c r="M48" s="20"/>
    </row>
    <row r="49" spans="2:13" s="1" customFormat="1" ht="14.4" customHeight="1" hidden="1">
      <c r="B49" s="20"/>
      <c r="M49" s="20"/>
    </row>
    <row r="50" spans="2:13" s="2" customFormat="1" ht="14.4" customHeight="1" hidden="1">
      <c r="B50" s="63"/>
      <c r="D50" s="164" t="s">
        <v>46</v>
      </c>
      <c r="E50" s="165"/>
      <c r="F50" s="165"/>
      <c r="G50" s="164" t="s">
        <v>47</v>
      </c>
      <c r="H50" s="165"/>
      <c r="I50" s="165"/>
      <c r="J50" s="165"/>
      <c r="K50" s="165"/>
      <c r="L50" s="165"/>
      <c r="M50" s="63"/>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 hidden="1">
      <c r="A61" s="38"/>
      <c r="B61" s="44"/>
      <c r="C61" s="38"/>
      <c r="D61" s="166" t="s">
        <v>48</v>
      </c>
      <c r="E61" s="167"/>
      <c r="F61" s="168" t="s">
        <v>49</v>
      </c>
      <c r="G61" s="166" t="s">
        <v>48</v>
      </c>
      <c r="H61" s="167"/>
      <c r="I61" s="167"/>
      <c r="J61" s="169" t="s">
        <v>49</v>
      </c>
      <c r="K61" s="167"/>
      <c r="L61" s="167"/>
      <c r="M61" s="63"/>
      <c r="S61" s="38"/>
      <c r="T61" s="38"/>
      <c r="U61" s="38"/>
      <c r="V61" s="38"/>
      <c r="W61" s="38"/>
      <c r="X61" s="38"/>
      <c r="Y61" s="38"/>
      <c r="Z61" s="38"/>
      <c r="AA61" s="38"/>
      <c r="AB61" s="38"/>
      <c r="AC61" s="38"/>
      <c r="AD61" s="38"/>
      <c r="AE61" s="38"/>
    </row>
    <row r="62" spans="2:13" ht="12" hidden="1">
      <c r="B62" s="20"/>
      <c r="M62" s="20"/>
    </row>
    <row r="63" spans="2:13" ht="12" hidden="1">
      <c r="B63" s="20"/>
      <c r="M63" s="20"/>
    </row>
    <row r="64" spans="2:13" ht="12" hidden="1">
      <c r="B64" s="20"/>
      <c r="M64" s="20"/>
    </row>
    <row r="65" spans="1:31" s="2" customFormat="1" ht="12" hidden="1">
      <c r="A65" s="38"/>
      <c r="B65" s="44"/>
      <c r="C65" s="38"/>
      <c r="D65" s="164" t="s">
        <v>50</v>
      </c>
      <c r="E65" s="170"/>
      <c r="F65" s="170"/>
      <c r="G65" s="164" t="s">
        <v>51</v>
      </c>
      <c r="H65" s="170"/>
      <c r="I65" s="170"/>
      <c r="J65" s="170"/>
      <c r="K65" s="170"/>
      <c r="L65" s="170"/>
      <c r="M65" s="63"/>
      <c r="S65" s="38"/>
      <c r="T65" s="38"/>
      <c r="U65" s="38"/>
      <c r="V65" s="38"/>
      <c r="W65" s="38"/>
      <c r="X65" s="38"/>
      <c r="Y65" s="38"/>
      <c r="Z65" s="38"/>
      <c r="AA65" s="38"/>
      <c r="AB65" s="38"/>
      <c r="AC65" s="38"/>
      <c r="AD65" s="38"/>
      <c r="AE65" s="38"/>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 hidden="1">
      <c r="A76" s="38"/>
      <c r="B76" s="44"/>
      <c r="C76" s="38"/>
      <c r="D76" s="166" t="s">
        <v>48</v>
      </c>
      <c r="E76" s="167"/>
      <c r="F76" s="168" t="s">
        <v>49</v>
      </c>
      <c r="G76" s="166" t="s">
        <v>48</v>
      </c>
      <c r="H76" s="167"/>
      <c r="I76" s="167"/>
      <c r="J76" s="169" t="s">
        <v>49</v>
      </c>
      <c r="K76" s="167"/>
      <c r="L76" s="167"/>
      <c r="M76" s="63"/>
      <c r="S76" s="38"/>
      <c r="T76" s="38"/>
      <c r="U76" s="38"/>
      <c r="V76" s="38"/>
      <c r="W76" s="38"/>
      <c r="X76" s="38"/>
      <c r="Y76" s="38"/>
      <c r="Z76" s="38"/>
      <c r="AA76" s="38"/>
      <c r="AB76" s="38"/>
      <c r="AC76" s="38"/>
      <c r="AD76" s="38"/>
      <c r="AE76" s="38"/>
    </row>
    <row r="77" spans="1:31" s="2" customFormat="1" ht="14.4" customHeight="1" hidden="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98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26.25" customHeight="1">
      <c r="A85" s="38"/>
      <c r="B85" s="39"/>
      <c r="C85" s="40"/>
      <c r="D85" s="40"/>
      <c r="E85" s="175" t="str">
        <f>E7</f>
        <v>Realizace SZ Suchdol nad Odrou - polní cesta C27 a sjezd HS10</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93</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121 - Vedlejší polní cesta C27</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21</v>
      </c>
      <c r="D89" s="40"/>
      <c r="E89" s="40"/>
      <c r="F89" s="27" t="str">
        <f>F12</f>
        <v>Suchdol nad Odrou</v>
      </c>
      <c r="G89" s="40"/>
      <c r="H89" s="40"/>
      <c r="I89" s="32" t="s">
        <v>23</v>
      </c>
      <c r="J89" s="79" t="str">
        <f>IF(J12="","",J12)</f>
        <v>4. 5. 2021</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25</v>
      </c>
      <c r="D91" s="40"/>
      <c r="E91" s="40"/>
      <c r="F91" s="27" t="str">
        <f>E15</f>
        <v xml:space="preserve"> </v>
      </c>
      <c r="G91" s="40"/>
      <c r="H91" s="40"/>
      <c r="I91" s="32" t="s">
        <v>30</v>
      </c>
      <c r="J91" s="36" t="str">
        <f>E21</f>
        <v xml:space="preserve"> </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31</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99</v>
      </c>
      <c r="D94" s="177"/>
      <c r="E94" s="177"/>
      <c r="F94" s="177"/>
      <c r="G94" s="177"/>
      <c r="H94" s="177"/>
      <c r="I94" s="178" t="s">
        <v>100</v>
      </c>
      <c r="J94" s="178" t="s">
        <v>101</v>
      </c>
      <c r="K94" s="178" t="s">
        <v>102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103</v>
      </c>
      <c r="D96" s="40"/>
      <c r="E96" s="40"/>
      <c r="F96" s="40"/>
      <c r="G96" s="40"/>
      <c r="H96" s="40"/>
      <c r="I96" s="110">
        <f>Q125</f>
        <v>0</v>
      </c>
      <c r="J96" s="110">
        <f>R125</f>
        <v>0</v>
      </c>
      <c r="K96" s="110">
        <f>K125</f>
        <v>0</v>
      </c>
      <c r="L96" s="40"/>
      <c r="M96" s="63"/>
      <c r="S96" s="38"/>
      <c r="T96" s="38"/>
      <c r="U96" s="38"/>
      <c r="V96" s="38"/>
      <c r="W96" s="38"/>
      <c r="X96" s="38"/>
      <c r="Y96" s="38"/>
      <c r="Z96" s="38"/>
      <c r="AA96" s="38"/>
      <c r="AB96" s="38"/>
      <c r="AC96" s="38"/>
      <c r="AD96" s="38"/>
      <c r="AE96" s="38"/>
      <c r="AU96" s="17" t="s">
        <v>104</v>
      </c>
    </row>
    <row r="97" spans="1:31" s="9" customFormat="1" ht="24.95" customHeight="1">
      <c r="A97" s="9"/>
      <c r="B97" s="180"/>
      <c r="C97" s="181"/>
      <c r="D97" s="182" t="s">
        <v>105</v>
      </c>
      <c r="E97" s="183"/>
      <c r="F97" s="183"/>
      <c r="G97" s="183"/>
      <c r="H97" s="183"/>
      <c r="I97" s="184">
        <f>Q126</f>
        <v>0</v>
      </c>
      <c r="J97" s="184">
        <f>R126</f>
        <v>0</v>
      </c>
      <c r="K97" s="184">
        <f>K126</f>
        <v>0</v>
      </c>
      <c r="L97" s="181"/>
      <c r="M97" s="185"/>
      <c r="S97" s="9"/>
      <c r="T97" s="9"/>
      <c r="U97" s="9"/>
      <c r="V97" s="9"/>
      <c r="W97" s="9"/>
      <c r="X97" s="9"/>
      <c r="Y97" s="9"/>
      <c r="Z97" s="9"/>
      <c r="AA97" s="9"/>
      <c r="AB97" s="9"/>
      <c r="AC97" s="9"/>
      <c r="AD97" s="9"/>
      <c r="AE97" s="9"/>
    </row>
    <row r="98" spans="1:31" s="10" customFormat="1" ht="19.9" customHeight="1">
      <c r="A98" s="10"/>
      <c r="B98" s="186"/>
      <c r="C98" s="187"/>
      <c r="D98" s="188" t="s">
        <v>106</v>
      </c>
      <c r="E98" s="189"/>
      <c r="F98" s="189"/>
      <c r="G98" s="189"/>
      <c r="H98" s="189"/>
      <c r="I98" s="190">
        <f>Q127</f>
        <v>0</v>
      </c>
      <c r="J98" s="190">
        <f>R127</f>
        <v>0</v>
      </c>
      <c r="K98" s="190">
        <f>K127</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107</v>
      </c>
      <c r="E99" s="189"/>
      <c r="F99" s="189"/>
      <c r="G99" s="189"/>
      <c r="H99" s="189"/>
      <c r="I99" s="190">
        <f>Q211</f>
        <v>0</v>
      </c>
      <c r="J99" s="190">
        <f>R211</f>
        <v>0</v>
      </c>
      <c r="K99" s="190">
        <f>K211</f>
        <v>0</v>
      </c>
      <c r="L99" s="187"/>
      <c r="M99" s="191"/>
      <c r="S99" s="10"/>
      <c r="T99" s="10"/>
      <c r="U99" s="10"/>
      <c r="V99" s="10"/>
      <c r="W99" s="10"/>
      <c r="X99" s="10"/>
      <c r="Y99" s="10"/>
      <c r="Z99" s="10"/>
      <c r="AA99" s="10"/>
      <c r="AB99" s="10"/>
      <c r="AC99" s="10"/>
      <c r="AD99" s="10"/>
      <c r="AE99" s="10"/>
    </row>
    <row r="100" spans="1:31" s="10" customFormat="1" ht="19.9" customHeight="1">
      <c r="A100" s="10"/>
      <c r="B100" s="186"/>
      <c r="C100" s="187"/>
      <c r="D100" s="188" t="s">
        <v>108</v>
      </c>
      <c r="E100" s="189"/>
      <c r="F100" s="189"/>
      <c r="G100" s="189"/>
      <c r="H100" s="189"/>
      <c r="I100" s="190">
        <f>Q233</f>
        <v>0</v>
      </c>
      <c r="J100" s="190">
        <f>R233</f>
        <v>0</v>
      </c>
      <c r="K100" s="190">
        <f>K233</f>
        <v>0</v>
      </c>
      <c r="L100" s="187"/>
      <c r="M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109</v>
      </c>
      <c r="E101" s="189"/>
      <c r="F101" s="189"/>
      <c r="G101" s="189"/>
      <c r="H101" s="189"/>
      <c r="I101" s="190">
        <f>Q237</f>
        <v>0</v>
      </c>
      <c r="J101" s="190">
        <f>R237</f>
        <v>0</v>
      </c>
      <c r="K101" s="190">
        <f>K237</f>
        <v>0</v>
      </c>
      <c r="L101" s="187"/>
      <c r="M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110</v>
      </c>
      <c r="E102" s="189"/>
      <c r="F102" s="189"/>
      <c r="G102" s="189"/>
      <c r="H102" s="189"/>
      <c r="I102" s="190">
        <f>Q265</f>
        <v>0</v>
      </c>
      <c r="J102" s="190">
        <f>R265</f>
        <v>0</v>
      </c>
      <c r="K102" s="190">
        <f>K265</f>
        <v>0</v>
      </c>
      <c r="L102" s="187"/>
      <c r="M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111</v>
      </c>
      <c r="E103" s="189"/>
      <c r="F103" s="189"/>
      <c r="G103" s="189"/>
      <c r="H103" s="189"/>
      <c r="I103" s="190">
        <f>Q267</f>
        <v>0</v>
      </c>
      <c r="J103" s="190">
        <f>R267</f>
        <v>0</v>
      </c>
      <c r="K103" s="190">
        <f>K267</f>
        <v>0</v>
      </c>
      <c r="L103" s="187"/>
      <c r="M103" s="191"/>
      <c r="S103" s="10"/>
      <c r="T103" s="10"/>
      <c r="U103" s="10"/>
      <c r="V103" s="10"/>
      <c r="W103" s="10"/>
      <c r="X103" s="10"/>
      <c r="Y103" s="10"/>
      <c r="Z103" s="10"/>
      <c r="AA103" s="10"/>
      <c r="AB103" s="10"/>
      <c r="AC103" s="10"/>
      <c r="AD103" s="10"/>
      <c r="AE103" s="10"/>
    </row>
    <row r="104" spans="1:31" s="10" customFormat="1" ht="19.9" customHeight="1">
      <c r="A104" s="10"/>
      <c r="B104" s="186"/>
      <c r="C104" s="187"/>
      <c r="D104" s="188" t="s">
        <v>112</v>
      </c>
      <c r="E104" s="189"/>
      <c r="F104" s="189"/>
      <c r="G104" s="189"/>
      <c r="H104" s="189"/>
      <c r="I104" s="190">
        <f>Q289</f>
        <v>0</v>
      </c>
      <c r="J104" s="190">
        <f>R289</f>
        <v>0</v>
      </c>
      <c r="K104" s="190">
        <f>K289</f>
        <v>0</v>
      </c>
      <c r="L104" s="187"/>
      <c r="M104" s="191"/>
      <c r="S104" s="10"/>
      <c r="T104" s="10"/>
      <c r="U104" s="10"/>
      <c r="V104" s="10"/>
      <c r="W104" s="10"/>
      <c r="X104" s="10"/>
      <c r="Y104" s="10"/>
      <c r="Z104" s="10"/>
      <c r="AA104" s="10"/>
      <c r="AB104" s="10"/>
      <c r="AC104" s="10"/>
      <c r="AD104" s="10"/>
      <c r="AE104" s="10"/>
    </row>
    <row r="105" spans="1:31" s="10" customFormat="1" ht="19.9" customHeight="1">
      <c r="A105" s="10"/>
      <c r="B105" s="186"/>
      <c r="C105" s="187"/>
      <c r="D105" s="188" t="s">
        <v>113</v>
      </c>
      <c r="E105" s="189"/>
      <c r="F105" s="189"/>
      <c r="G105" s="189"/>
      <c r="H105" s="189"/>
      <c r="I105" s="190">
        <f>Q308</f>
        <v>0</v>
      </c>
      <c r="J105" s="190">
        <f>R308</f>
        <v>0</v>
      </c>
      <c r="K105" s="190">
        <f>K308</f>
        <v>0</v>
      </c>
      <c r="L105" s="187"/>
      <c r="M105" s="191"/>
      <c r="S105" s="10"/>
      <c r="T105" s="10"/>
      <c r="U105" s="10"/>
      <c r="V105" s="10"/>
      <c r="W105" s="10"/>
      <c r="X105" s="10"/>
      <c r="Y105" s="10"/>
      <c r="Z105" s="10"/>
      <c r="AA105" s="10"/>
      <c r="AB105" s="10"/>
      <c r="AC105" s="10"/>
      <c r="AD105" s="10"/>
      <c r="AE105" s="10"/>
    </row>
    <row r="106" spans="1:31" s="2" customFormat="1" ht="21.8" customHeight="1">
      <c r="A106" s="38"/>
      <c r="B106" s="39"/>
      <c r="C106" s="40"/>
      <c r="D106" s="40"/>
      <c r="E106" s="40"/>
      <c r="F106" s="40"/>
      <c r="G106" s="40"/>
      <c r="H106" s="40"/>
      <c r="I106" s="40"/>
      <c r="J106" s="40"/>
      <c r="K106" s="40"/>
      <c r="L106" s="40"/>
      <c r="M106" s="63"/>
      <c r="S106" s="38"/>
      <c r="T106" s="38"/>
      <c r="U106" s="38"/>
      <c r="V106" s="38"/>
      <c r="W106" s="38"/>
      <c r="X106" s="38"/>
      <c r="Y106" s="38"/>
      <c r="Z106" s="38"/>
      <c r="AA106" s="38"/>
      <c r="AB106" s="38"/>
      <c r="AC106" s="38"/>
      <c r="AD106" s="38"/>
      <c r="AE106" s="38"/>
    </row>
    <row r="107" spans="1:31" s="2" customFormat="1" ht="6.95" customHeight="1">
      <c r="A107" s="38"/>
      <c r="B107" s="66"/>
      <c r="C107" s="67"/>
      <c r="D107" s="67"/>
      <c r="E107" s="67"/>
      <c r="F107" s="67"/>
      <c r="G107" s="67"/>
      <c r="H107" s="67"/>
      <c r="I107" s="67"/>
      <c r="J107" s="67"/>
      <c r="K107" s="67"/>
      <c r="L107" s="67"/>
      <c r="M107" s="63"/>
      <c r="S107" s="38"/>
      <c r="T107" s="38"/>
      <c r="U107" s="38"/>
      <c r="V107" s="38"/>
      <c r="W107" s="38"/>
      <c r="X107" s="38"/>
      <c r="Y107" s="38"/>
      <c r="Z107" s="38"/>
      <c r="AA107" s="38"/>
      <c r="AB107" s="38"/>
      <c r="AC107" s="38"/>
      <c r="AD107" s="38"/>
      <c r="AE107" s="38"/>
    </row>
    <row r="111" spans="1:31" s="2" customFormat="1" ht="6.95" customHeight="1">
      <c r="A111" s="38"/>
      <c r="B111" s="68"/>
      <c r="C111" s="69"/>
      <c r="D111" s="69"/>
      <c r="E111" s="69"/>
      <c r="F111" s="69"/>
      <c r="G111" s="69"/>
      <c r="H111" s="69"/>
      <c r="I111" s="69"/>
      <c r="J111" s="69"/>
      <c r="K111" s="69"/>
      <c r="L111" s="69"/>
      <c r="M111" s="63"/>
      <c r="S111" s="38"/>
      <c r="T111" s="38"/>
      <c r="U111" s="38"/>
      <c r="V111" s="38"/>
      <c r="W111" s="38"/>
      <c r="X111" s="38"/>
      <c r="Y111" s="38"/>
      <c r="Z111" s="38"/>
      <c r="AA111" s="38"/>
      <c r="AB111" s="38"/>
      <c r="AC111" s="38"/>
      <c r="AD111" s="38"/>
      <c r="AE111" s="38"/>
    </row>
    <row r="112" spans="1:31" s="2" customFormat="1" ht="24.95" customHeight="1">
      <c r="A112" s="38"/>
      <c r="B112" s="39"/>
      <c r="C112" s="23" t="s">
        <v>114</v>
      </c>
      <c r="D112" s="40"/>
      <c r="E112" s="40"/>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6.95" customHeight="1">
      <c r="A113" s="38"/>
      <c r="B113" s="39"/>
      <c r="C113" s="40"/>
      <c r="D113" s="40"/>
      <c r="E113" s="40"/>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17</v>
      </c>
      <c r="D114" s="40"/>
      <c r="E114" s="40"/>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26.25" customHeight="1">
      <c r="A115" s="38"/>
      <c r="B115" s="39"/>
      <c r="C115" s="40"/>
      <c r="D115" s="40"/>
      <c r="E115" s="175" t="str">
        <f>E7</f>
        <v>Realizace SZ Suchdol nad Odrou - polní cesta C27 a sjezd HS10</v>
      </c>
      <c r="F115" s="32"/>
      <c r="G115" s="32"/>
      <c r="H115" s="32"/>
      <c r="I115" s="40"/>
      <c r="J115" s="40"/>
      <c r="K115" s="40"/>
      <c r="L115" s="40"/>
      <c r="M115" s="63"/>
      <c r="S115" s="38"/>
      <c r="T115" s="38"/>
      <c r="U115" s="38"/>
      <c r="V115" s="38"/>
      <c r="W115" s="38"/>
      <c r="X115" s="38"/>
      <c r="Y115" s="38"/>
      <c r="Z115" s="38"/>
      <c r="AA115" s="38"/>
      <c r="AB115" s="38"/>
      <c r="AC115" s="38"/>
      <c r="AD115" s="38"/>
      <c r="AE115" s="38"/>
    </row>
    <row r="116" spans="1:31" s="2" customFormat="1" ht="12" customHeight="1">
      <c r="A116" s="38"/>
      <c r="B116" s="39"/>
      <c r="C116" s="32" t="s">
        <v>93</v>
      </c>
      <c r="D116" s="40"/>
      <c r="E116" s="40"/>
      <c r="F116" s="40"/>
      <c r="G116" s="40"/>
      <c r="H116" s="40"/>
      <c r="I116" s="40"/>
      <c r="J116" s="40"/>
      <c r="K116" s="40"/>
      <c r="L116" s="40"/>
      <c r="M116" s="63"/>
      <c r="S116" s="38"/>
      <c r="T116" s="38"/>
      <c r="U116" s="38"/>
      <c r="V116" s="38"/>
      <c r="W116" s="38"/>
      <c r="X116" s="38"/>
      <c r="Y116" s="38"/>
      <c r="Z116" s="38"/>
      <c r="AA116" s="38"/>
      <c r="AB116" s="38"/>
      <c r="AC116" s="38"/>
      <c r="AD116" s="38"/>
      <c r="AE116" s="38"/>
    </row>
    <row r="117" spans="1:31" s="2" customFormat="1" ht="16.5" customHeight="1">
      <c r="A117" s="38"/>
      <c r="B117" s="39"/>
      <c r="C117" s="40"/>
      <c r="D117" s="40"/>
      <c r="E117" s="76" t="str">
        <f>E9</f>
        <v>SO 121 - Vedlejší polní cesta C27</v>
      </c>
      <c r="F117" s="40"/>
      <c r="G117" s="40"/>
      <c r="H117" s="40"/>
      <c r="I117" s="40"/>
      <c r="J117" s="40"/>
      <c r="K117" s="40"/>
      <c r="L117" s="40"/>
      <c r="M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2" customFormat="1" ht="12" customHeight="1">
      <c r="A119" s="38"/>
      <c r="B119" s="39"/>
      <c r="C119" s="32" t="s">
        <v>21</v>
      </c>
      <c r="D119" s="40"/>
      <c r="E119" s="40"/>
      <c r="F119" s="27" t="str">
        <f>F12</f>
        <v>Suchdol nad Odrou</v>
      </c>
      <c r="G119" s="40"/>
      <c r="H119" s="40"/>
      <c r="I119" s="32" t="s">
        <v>23</v>
      </c>
      <c r="J119" s="79" t="str">
        <f>IF(J12="","",J12)</f>
        <v>4. 5. 2021</v>
      </c>
      <c r="K119" s="40"/>
      <c r="L119" s="40"/>
      <c r="M119" s="63"/>
      <c r="S119" s="38"/>
      <c r="T119" s="38"/>
      <c r="U119" s="38"/>
      <c r="V119" s="38"/>
      <c r="W119" s="38"/>
      <c r="X119" s="38"/>
      <c r="Y119" s="38"/>
      <c r="Z119" s="38"/>
      <c r="AA119" s="38"/>
      <c r="AB119" s="38"/>
      <c r="AC119" s="38"/>
      <c r="AD119" s="38"/>
      <c r="AE119" s="38"/>
    </row>
    <row r="120" spans="1:31" s="2" customFormat="1" ht="6.95" customHeight="1">
      <c r="A120" s="38"/>
      <c r="B120" s="39"/>
      <c r="C120" s="40"/>
      <c r="D120" s="40"/>
      <c r="E120" s="40"/>
      <c r="F120" s="40"/>
      <c r="G120" s="40"/>
      <c r="H120" s="40"/>
      <c r="I120" s="40"/>
      <c r="J120" s="40"/>
      <c r="K120" s="40"/>
      <c r="L120" s="40"/>
      <c r="M120" s="63"/>
      <c r="S120" s="38"/>
      <c r="T120" s="38"/>
      <c r="U120" s="38"/>
      <c r="V120" s="38"/>
      <c r="W120" s="38"/>
      <c r="X120" s="38"/>
      <c r="Y120" s="38"/>
      <c r="Z120" s="38"/>
      <c r="AA120" s="38"/>
      <c r="AB120" s="38"/>
      <c r="AC120" s="38"/>
      <c r="AD120" s="38"/>
      <c r="AE120" s="38"/>
    </row>
    <row r="121" spans="1:31" s="2" customFormat="1" ht="15.15" customHeight="1">
      <c r="A121" s="38"/>
      <c r="B121" s="39"/>
      <c r="C121" s="32" t="s">
        <v>25</v>
      </c>
      <c r="D121" s="40"/>
      <c r="E121" s="40"/>
      <c r="F121" s="27" t="str">
        <f>E15</f>
        <v xml:space="preserve"> </v>
      </c>
      <c r="G121" s="40"/>
      <c r="H121" s="40"/>
      <c r="I121" s="32" t="s">
        <v>30</v>
      </c>
      <c r="J121" s="36" t="str">
        <f>E21</f>
        <v xml:space="preserve"> </v>
      </c>
      <c r="K121" s="40"/>
      <c r="L121" s="40"/>
      <c r="M121" s="63"/>
      <c r="S121" s="38"/>
      <c r="T121" s="38"/>
      <c r="U121" s="38"/>
      <c r="V121" s="38"/>
      <c r="W121" s="38"/>
      <c r="X121" s="38"/>
      <c r="Y121" s="38"/>
      <c r="Z121" s="38"/>
      <c r="AA121" s="38"/>
      <c r="AB121" s="38"/>
      <c r="AC121" s="38"/>
      <c r="AD121" s="38"/>
      <c r="AE121" s="38"/>
    </row>
    <row r="122" spans="1:31" s="2" customFormat="1" ht="15.15" customHeight="1">
      <c r="A122" s="38"/>
      <c r="B122" s="39"/>
      <c r="C122" s="32" t="s">
        <v>28</v>
      </c>
      <c r="D122" s="40"/>
      <c r="E122" s="40"/>
      <c r="F122" s="27" t="str">
        <f>IF(E18="","",E18)</f>
        <v>Vyplň údaj</v>
      </c>
      <c r="G122" s="40"/>
      <c r="H122" s="40"/>
      <c r="I122" s="32" t="s">
        <v>31</v>
      </c>
      <c r="J122" s="36" t="str">
        <f>E24</f>
        <v xml:space="preserve"> </v>
      </c>
      <c r="K122" s="40"/>
      <c r="L122" s="40"/>
      <c r="M122" s="63"/>
      <c r="S122" s="38"/>
      <c r="T122" s="38"/>
      <c r="U122" s="38"/>
      <c r="V122" s="38"/>
      <c r="W122" s="38"/>
      <c r="X122" s="38"/>
      <c r="Y122" s="38"/>
      <c r="Z122" s="38"/>
      <c r="AA122" s="38"/>
      <c r="AB122" s="38"/>
      <c r="AC122" s="38"/>
      <c r="AD122" s="38"/>
      <c r="AE122" s="38"/>
    </row>
    <row r="123" spans="1:31" s="2" customFormat="1" ht="10.3" customHeight="1">
      <c r="A123" s="38"/>
      <c r="B123" s="39"/>
      <c r="C123" s="40"/>
      <c r="D123" s="40"/>
      <c r="E123" s="40"/>
      <c r="F123" s="40"/>
      <c r="G123" s="40"/>
      <c r="H123" s="40"/>
      <c r="I123" s="40"/>
      <c r="J123" s="40"/>
      <c r="K123" s="40"/>
      <c r="L123" s="40"/>
      <c r="M123" s="63"/>
      <c r="S123" s="38"/>
      <c r="T123" s="38"/>
      <c r="U123" s="38"/>
      <c r="V123" s="38"/>
      <c r="W123" s="38"/>
      <c r="X123" s="38"/>
      <c r="Y123" s="38"/>
      <c r="Z123" s="38"/>
      <c r="AA123" s="38"/>
      <c r="AB123" s="38"/>
      <c r="AC123" s="38"/>
      <c r="AD123" s="38"/>
      <c r="AE123" s="38"/>
    </row>
    <row r="124" spans="1:31" s="11" customFormat="1" ht="29.25" customHeight="1">
      <c r="A124" s="192"/>
      <c r="B124" s="193"/>
      <c r="C124" s="194" t="s">
        <v>115</v>
      </c>
      <c r="D124" s="195" t="s">
        <v>58</v>
      </c>
      <c r="E124" s="195" t="s">
        <v>54</v>
      </c>
      <c r="F124" s="195" t="s">
        <v>55</v>
      </c>
      <c r="G124" s="195" t="s">
        <v>116</v>
      </c>
      <c r="H124" s="195" t="s">
        <v>117</v>
      </c>
      <c r="I124" s="195" t="s">
        <v>118</v>
      </c>
      <c r="J124" s="195" t="s">
        <v>119</v>
      </c>
      <c r="K124" s="195" t="s">
        <v>102</v>
      </c>
      <c r="L124" s="196" t="s">
        <v>120</v>
      </c>
      <c r="M124" s="197"/>
      <c r="N124" s="100" t="s">
        <v>1</v>
      </c>
      <c r="O124" s="101" t="s">
        <v>37</v>
      </c>
      <c r="P124" s="101" t="s">
        <v>121</v>
      </c>
      <c r="Q124" s="101" t="s">
        <v>122</v>
      </c>
      <c r="R124" s="101" t="s">
        <v>123</v>
      </c>
      <c r="S124" s="101" t="s">
        <v>124</v>
      </c>
      <c r="T124" s="101" t="s">
        <v>125</v>
      </c>
      <c r="U124" s="101" t="s">
        <v>126</v>
      </c>
      <c r="V124" s="101" t="s">
        <v>127</v>
      </c>
      <c r="W124" s="101" t="s">
        <v>128</v>
      </c>
      <c r="X124" s="102" t="s">
        <v>129</v>
      </c>
      <c r="Y124" s="192"/>
      <c r="Z124" s="192"/>
      <c r="AA124" s="192"/>
      <c r="AB124" s="192"/>
      <c r="AC124" s="192"/>
      <c r="AD124" s="192"/>
      <c r="AE124" s="192"/>
    </row>
    <row r="125" spans="1:63" s="2" customFormat="1" ht="22.8" customHeight="1">
      <c r="A125" s="38"/>
      <c r="B125" s="39"/>
      <c r="C125" s="107" t="s">
        <v>130</v>
      </c>
      <c r="D125" s="40"/>
      <c r="E125" s="40"/>
      <c r="F125" s="40"/>
      <c r="G125" s="40"/>
      <c r="H125" s="40"/>
      <c r="I125" s="40"/>
      <c r="J125" s="40"/>
      <c r="K125" s="198">
        <f>BK125</f>
        <v>0</v>
      </c>
      <c r="L125" s="40"/>
      <c r="M125" s="44"/>
      <c r="N125" s="103"/>
      <c r="O125" s="199"/>
      <c r="P125" s="104"/>
      <c r="Q125" s="200">
        <f>Q126</f>
        <v>0</v>
      </c>
      <c r="R125" s="200">
        <f>R126</f>
        <v>0</v>
      </c>
      <c r="S125" s="104"/>
      <c r="T125" s="201">
        <f>T126</f>
        <v>0</v>
      </c>
      <c r="U125" s="104"/>
      <c r="V125" s="201">
        <f>V126</f>
        <v>23072.174636448</v>
      </c>
      <c r="W125" s="104"/>
      <c r="X125" s="202">
        <f>X126</f>
        <v>12.726159999999998</v>
      </c>
      <c r="Y125" s="38"/>
      <c r="Z125" s="38"/>
      <c r="AA125" s="38"/>
      <c r="AB125" s="38"/>
      <c r="AC125" s="38"/>
      <c r="AD125" s="38"/>
      <c r="AE125" s="38"/>
      <c r="AT125" s="17" t="s">
        <v>74</v>
      </c>
      <c r="AU125" s="17" t="s">
        <v>104</v>
      </c>
      <c r="BK125" s="203">
        <f>BK126</f>
        <v>0</v>
      </c>
    </row>
    <row r="126" spans="1:63" s="12" customFormat="1" ht="25.9" customHeight="1">
      <c r="A126" s="12"/>
      <c r="B126" s="204"/>
      <c r="C126" s="205"/>
      <c r="D126" s="206" t="s">
        <v>74</v>
      </c>
      <c r="E126" s="207" t="s">
        <v>131</v>
      </c>
      <c r="F126" s="207" t="s">
        <v>132</v>
      </c>
      <c r="G126" s="205"/>
      <c r="H126" s="205"/>
      <c r="I126" s="208"/>
      <c r="J126" s="208"/>
      <c r="K126" s="209">
        <f>BK126</f>
        <v>0</v>
      </c>
      <c r="L126" s="205"/>
      <c r="M126" s="210"/>
      <c r="N126" s="211"/>
      <c r="O126" s="212"/>
      <c r="P126" s="212"/>
      <c r="Q126" s="213">
        <f>Q127+Q211+Q233+Q237+Q265+Q267+Q289+Q308</f>
        <v>0</v>
      </c>
      <c r="R126" s="213">
        <f>R127+R211+R233+R237+R265+R267+R289+R308</f>
        <v>0</v>
      </c>
      <c r="S126" s="212"/>
      <c r="T126" s="214">
        <f>T127+T211+T233+T237+T265+T267+T289+T308</f>
        <v>0</v>
      </c>
      <c r="U126" s="212"/>
      <c r="V126" s="214">
        <f>V127+V211+V233+V237+V265+V267+V289+V308</f>
        <v>23072.174636448</v>
      </c>
      <c r="W126" s="212"/>
      <c r="X126" s="215">
        <f>X127+X211+X233+X237+X265+X267+X289+X308</f>
        <v>12.726159999999998</v>
      </c>
      <c r="Y126" s="12"/>
      <c r="Z126" s="12"/>
      <c r="AA126" s="12"/>
      <c r="AB126" s="12"/>
      <c r="AC126" s="12"/>
      <c r="AD126" s="12"/>
      <c r="AE126" s="12"/>
      <c r="AR126" s="216" t="s">
        <v>83</v>
      </c>
      <c r="AT126" s="217" t="s">
        <v>74</v>
      </c>
      <c r="AU126" s="217" t="s">
        <v>75</v>
      </c>
      <c r="AY126" s="216" t="s">
        <v>133</v>
      </c>
      <c r="BK126" s="218">
        <f>BK127+BK211+BK233+BK237+BK265+BK267+BK289+BK308</f>
        <v>0</v>
      </c>
    </row>
    <row r="127" spans="1:63" s="12" customFormat="1" ht="22.8" customHeight="1">
      <c r="A127" s="12"/>
      <c r="B127" s="204"/>
      <c r="C127" s="205"/>
      <c r="D127" s="206" t="s">
        <v>74</v>
      </c>
      <c r="E127" s="219" t="s">
        <v>83</v>
      </c>
      <c r="F127" s="219" t="s">
        <v>134</v>
      </c>
      <c r="G127" s="205"/>
      <c r="H127" s="205"/>
      <c r="I127" s="208"/>
      <c r="J127" s="208"/>
      <c r="K127" s="220">
        <f>BK127</f>
        <v>0</v>
      </c>
      <c r="L127" s="205"/>
      <c r="M127" s="210"/>
      <c r="N127" s="211"/>
      <c r="O127" s="212"/>
      <c r="P127" s="212"/>
      <c r="Q127" s="213">
        <f>SUM(Q128:Q210)</f>
        <v>0</v>
      </c>
      <c r="R127" s="213">
        <f>SUM(R128:R210)</f>
        <v>0</v>
      </c>
      <c r="S127" s="212"/>
      <c r="T127" s="214">
        <f>SUM(T128:T210)</f>
        <v>0</v>
      </c>
      <c r="U127" s="212"/>
      <c r="V127" s="214">
        <f>SUM(V128:V210)</f>
        <v>12471.850550000001</v>
      </c>
      <c r="W127" s="212"/>
      <c r="X127" s="215">
        <f>SUM(X128:X210)</f>
        <v>11.094159999999999</v>
      </c>
      <c r="Y127" s="12"/>
      <c r="Z127" s="12"/>
      <c r="AA127" s="12"/>
      <c r="AB127" s="12"/>
      <c r="AC127" s="12"/>
      <c r="AD127" s="12"/>
      <c r="AE127" s="12"/>
      <c r="AR127" s="216" t="s">
        <v>83</v>
      </c>
      <c r="AT127" s="217" t="s">
        <v>74</v>
      </c>
      <c r="AU127" s="217" t="s">
        <v>83</v>
      </c>
      <c r="AY127" s="216" t="s">
        <v>133</v>
      </c>
      <c r="BK127" s="218">
        <f>SUM(BK128:BK210)</f>
        <v>0</v>
      </c>
    </row>
    <row r="128" spans="1:65" s="2" customFormat="1" ht="12">
      <c r="A128" s="38"/>
      <c r="B128" s="39"/>
      <c r="C128" s="221" t="s">
        <v>135</v>
      </c>
      <c r="D128" s="221" t="s">
        <v>136</v>
      </c>
      <c r="E128" s="222" t="s">
        <v>137</v>
      </c>
      <c r="F128" s="223" t="s">
        <v>138</v>
      </c>
      <c r="G128" s="224" t="s">
        <v>139</v>
      </c>
      <c r="H128" s="225">
        <v>1</v>
      </c>
      <c r="I128" s="226"/>
      <c r="J128" s="226"/>
      <c r="K128" s="227">
        <f>ROUND(P128*H128,2)</f>
        <v>0</v>
      </c>
      <c r="L128" s="223" t="s">
        <v>140</v>
      </c>
      <c r="M128" s="44"/>
      <c r="N128" s="228" t="s">
        <v>1</v>
      </c>
      <c r="O128" s="229" t="s">
        <v>38</v>
      </c>
      <c r="P128" s="230">
        <f>I128+J128</f>
        <v>0</v>
      </c>
      <c r="Q128" s="230">
        <f>ROUND(I128*H128,2)</f>
        <v>0</v>
      </c>
      <c r="R128" s="230">
        <f>ROUND(J128*H128,2)</f>
        <v>0</v>
      </c>
      <c r="S128" s="91"/>
      <c r="T128" s="231">
        <f>S128*H128</f>
        <v>0</v>
      </c>
      <c r="U128" s="231">
        <v>0</v>
      </c>
      <c r="V128" s="231">
        <f>U128*H128</f>
        <v>0</v>
      </c>
      <c r="W128" s="231">
        <v>0</v>
      </c>
      <c r="X128" s="232">
        <f>W128*H128</f>
        <v>0</v>
      </c>
      <c r="Y128" s="38"/>
      <c r="Z128" s="38"/>
      <c r="AA128" s="38"/>
      <c r="AB128" s="38"/>
      <c r="AC128" s="38"/>
      <c r="AD128" s="38"/>
      <c r="AE128" s="38"/>
      <c r="AR128" s="233" t="s">
        <v>141</v>
      </c>
      <c r="AT128" s="233" t="s">
        <v>136</v>
      </c>
      <c r="AU128" s="233" t="s">
        <v>85</v>
      </c>
      <c r="AY128" s="17" t="s">
        <v>133</v>
      </c>
      <c r="BE128" s="234">
        <f>IF(O128="základní",K128,0)</f>
        <v>0</v>
      </c>
      <c r="BF128" s="234">
        <f>IF(O128="snížená",K128,0)</f>
        <v>0</v>
      </c>
      <c r="BG128" s="234">
        <f>IF(O128="zákl. přenesená",K128,0)</f>
        <v>0</v>
      </c>
      <c r="BH128" s="234">
        <f>IF(O128="sníž. přenesená",K128,0)</f>
        <v>0</v>
      </c>
      <c r="BI128" s="234">
        <f>IF(O128="nulová",K128,0)</f>
        <v>0</v>
      </c>
      <c r="BJ128" s="17" t="s">
        <v>83</v>
      </c>
      <c r="BK128" s="234">
        <f>ROUND(P128*H128,2)</f>
        <v>0</v>
      </c>
      <c r="BL128" s="17" t="s">
        <v>141</v>
      </c>
      <c r="BM128" s="233" t="s">
        <v>142</v>
      </c>
    </row>
    <row r="129" spans="1:47" s="2" customFormat="1" ht="12">
      <c r="A129" s="38"/>
      <c r="B129" s="39"/>
      <c r="C129" s="40"/>
      <c r="D129" s="235" t="s">
        <v>143</v>
      </c>
      <c r="E129" s="40"/>
      <c r="F129" s="236" t="s">
        <v>144</v>
      </c>
      <c r="G129" s="40"/>
      <c r="H129" s="40"/>
      <c r="I129" s="237"/>
      <c r="J129" s="237"/>
      <c r="K129" s="40"/>
      <c r="L129" s="40"/>
      <c r="M129" s="44"/>
      <c r="N129" s="238"/>
      <c r="O129" s="239"/>
      <c r="P129" s="91"/>
      <c r="Q129" s="91"/>
      <c r="R129" s="91"/>
      <c r="S129" s="91"/>
      <c r="T129" s="91"/>
      <c r="U129" s="91"/>
      <c r="V129" s="91"/>
      <c r="W129" s="91"/>
      <c r="X129" s="92"/>
      <c r="Y129" s="38"/>
      <c r="Z129" s="38"/>
      <c r="AA129" s="38"/>
      <c r="AB129" s="38"/>
      <c r="AC129" s="38"/>
      <c r="AD129" s="38"/>
      <c r="AE129" s="38"/>
      <c r="AT129" s="17" t="s">
        <v>143</v>
      </c>
      <c r="AU129" s="17" t="s">
        <v>85</v>
      </c>
    </row>
    <row r="130" spans="1:47" s="2" customFormat="1" ht="12">
      <c r="A130" s="38"/>
      <c r="B130" s="39"/>
      <c r="C130" s="40"/>
      <c r="D130" s="235" t="s">
        <v>145</v>
      </c>
      <c r="E130" s="40"/>
      <c r="F130" s="240" t="s">
        <v>146</v>
      </c>
      <c r="G130" s="40"/>
      <c r="H130" s="40"/>
      <c r="I130" s="237"/>
      <c r="J130" s="237"/>
      <c r="K130" s="40"/>
      <c r="L130" s="40"/>
      <c r="M130" s="44"/>
      <c r="N130" s="238"/>
      <c r="O130" s="239"/>
      <c r="P130" s="91"/>
      <c r="Q130" s="91"/>
      <c r="R130" s="91"/>
      <c r="S130" s="91"/>
      <c r="T130" s="91"/>
      <c r="U130" s="91"/>
      <c r="V130" s="91"/>
      <c r="W130" s="91"/>
      <c r="X130" s="92"/>
      <c r="Y130" s="38"/>
      <c r="Z130" s="38"/>
      <c r="AA130" s="38"/>
      <c r="AB130" s="38"/>
      <c r="AC130" s="38"/>
      <c r="AD130" s="38"/>
      <c r="AE130" s="38"/>
      <c r="AT130" s="17" t="s">
        <v>145</v>
      </c>
      <c r="AU130" s="17" t="s">
        <v>85</v>
      </c>
    </row>
    <row r="131" spans="1:51" s="13" customFormat="1" ht="12">
      <c r="A131" s="13"/>
      <c r="B131" s="241"/>
      <c r="C131" s="242"/>
      <c r="D131" s="235" t="s">
        <v>147</v>
      </c>
      <c r="E131" s="243" t="s">
        <v>1</v>
      </c>
      <c r="F131" s="244" t="s">
        <v>83</v>
      </c>
      <c r="G131" s="242"/>
      <c r="H131" s="245">
        <v>1</v>
      </c>
      <c r="I131" s="246"/>
      <c r="J131" s="246"/>
      <c r="K131" s="242"/>
      <c r="L131" s="242"/>
      <c r="M131" s="247"/>
      <c r="N131" s="248"/>
      <c r="O131" s="249"/>
      <c r="P131" s="249"/>
      <c r="Q131" s="249"/>
      <c r="R131" s="249"/>
      <c r="S131" s="249"/>
      <c r="T131" s="249"/>
      <c r="U131" s="249"/>
      <c r="V131" s="249"/>
      <c r="W131" s="249"/>
      <c r="X131" s="250"/>
      <c r="Y131" s="13"/>
      <c r="Z131" s="13"/>
      <c r="AA131" s="13"/>
      <c r="AB131" s="13"/>
      <c r="AC131" s="13"/>
      <c r="AD131" s="13"/>
      <c r="AE131" s="13"/>
      <c r="AT131" s="251" t="s">
        <v>147</v>
      </c>
      <c r="AU131" s="251" t="s">
        <v>85</v>
      </c>
      <c r="AV131" s="13" t="s">
        <v>85</v>
      </c>
      <c r="AW131" s="13" t="s">
        <v>5</v>
      </c>
      <c r="AX131" s="13" t="s">
        <v>83</v>
      </c>
      <c r="AY131" s="251" t="s">
        <v>133</v>
      </c>
    </row>
    <row r="132" spans="1:65" s="2" customFormat="1" ht="12">
      <c r="A132" s="38"/>
      <c r="B132" s="39"/>
      <c r="C132" s="221" t="s">
        <v>148</v>
      </c>
      <c r="D132" s="221" t="s">
        <v>136</v>
      </c>
      <c r="E132" s="222" t="s">
        <v>149</v>
      </c>
      <c r="F132" s="223" t="s">
        <v>150</v>
      </c>
      <c r="G132" s="224" t="s">
        <v>139</v>
      </c>
      <c r="H132" s="225">
        <v>1</v>
      </c>
      <c r="I132" s="226"/>
      <c r="J132" s="226"/>
      <c r="K132" s="227">
        <f>ROUND(P132*H132,2)</f>
        <v>0</v>
      </c>
      <c r="L132" s="223" t="s">
        <v>140</v>
      </c>
      <c r="M132" s="44"/>
      <c r="N132" s="228" t="s">
        <v>1</v>
      </c>
      <c r="O132" s="229" t="s">
        <v>38</v>
      </c>
      <c r="P132" s="230">
        <f>I132+J132</f>
        <v>0</v>
      </c>
      <c r="Q132" s="230">
        <f>ROUND(I132*H132,2)</f>
        <v>0</v>
      </c>
      <c r="R132" s="230">
        <f>ROUND(J132*H132,2)</f>
        <v>0</v>
      </c>
      <c r="S132" s="91"/>
      <c r="T132" s="231">
        <f>S132*H132</f>
        <v>0</v>
      </c>
      <c r="U132" s="231">
        <v>0</v>
      </c>
      <c r="V132" s="231">
        <f>U132*H132</f>
        <v>0</v>
      </c>
      <c r="W132" s="231">
        <v>0</v>
      </c>
      <c r="X132" s="232">
        <f>W132*H132</f>
        <v>0</v>
      </c>
      <c r="Y132" s="38"/>
      <c r="Z132" s="38"/>
      <c r="AA132" s="38"/>
      <c r="AB132" s="38"/>
      <c r="AC132" s="38"/>
      <c r="AD132" s="38"/>
      <c r="AE132" s="38"/>
      <c r="AR132" s="233" t="s">
        <v>141</v>
      </c>
      <c r="AT132" s="233" t="s">
        <v>136</v>
      </c>
      <c r="AU132" s="233" t="s">
        <v>85</v>
      </c>
      <c r="AY132" s="17" t="s">
        <v>133</v>
      </c>
      <c r="BE132" s="234">
        <f>IF(O132="základní",K132,0)</f>
        <v>0</v>
      </c>
      <c r="BF132" s="234">
        <f>IF(O132="snížená",K132,0)</f>
        <v>0</v>
      </c>
      <c r="BG132" s="234">
        <f>IF(O132="zákl. přenesená",K132,0)</f>
        <v>0</v>
      </c>
      <c r="BH132" s="234">
        <f>IF(O132="sníž. přenesená",K132,0)</f>
        <v>0</v>
      </c>
      <c r="BI132" s="234">
        <f>IF(O132="nulová",K132,0)</f>
        <v>0</v>
      </c>
      <c r="BJ132" s="17" t="s">
        <v>83</v>
      </c>
      <c r="BK132" s="234">
        <f>ROUND(P132*H132,2)</f>
        <v>0</v>
      </c>
      <c r="BL132" s="17" t="s">
        <v>141</v>
      </c>
      <c r="BM132" s="233" t="s">
        <v>151</v>
      </c>
    </row>
    <row r="133" spans="1:47" s="2" customFormat="1" ht="12">
      <c r="A133" s="38"/>
      <c r="B133" s="39"/>
      <c r="C133" s="40"/>
      <c r="D133" s="235" t="s">
        <v>143</v>
      </c>
      <c r="E133" s="40"/>
      <c r="F133" s="236" t="s">
        <v>152</v>
      </c>
      <c r="G133" s="40"/>
      <c r="H133" s="40"/>
      <c r="I133" s="237"/>
      <c r="J133" s="237"/>
      <c r="K133" s="40"/>
      <c r="L133" s="40"/>
      <c r="M133" s="44"/>
      <c r="N133" s="238"/>
      <c r="O133" s="239"/>
      <c r="P133" s="91"/>
      <c r="Q133" s="91"/>
      <c r="R133" s="91"/>
      <c r="S133" s="91"/>
      <c r="T133" s="91"/>
      <c r="U133" s="91"/>
      <c r="V133" s="91"/>
      <c r="W133" s="91"/>
      <c r="X133" s="92"/>
      <c r="Y133" s="38"/>
      <c r="Z133" s="38"/>
      <c r="AA133" s="38"/>
      <c r="AB133" s="38"/>
      <c r="AC133" s="38"/>
      <c r="AD133" s="38"/>
      <c r="AE133" s="38"/>
      <c r="AT133" s="17" t="s">
        <v>143</v>
      </c>
      <c r="AU133" s="17" t="s">
        <v>85</v>
      </c>
    </row>
    <row r="134" spans="1:47" s="2" customFormat="1" ht="12">
      <c r="A134" s="38"/>
      <c r="B134" s="39"/>
      <c r="C134" s="40"/>
      <c r="D134" s="235" t="s">
        <v>145</v>
      </c>
      <c r="E134" s="40"/>
      <c r="F134" s="240" t="s">
        <v>153</v>
      </c>
      <c r="G134" s="40"/>
      <c r="H134" s="40"/>
      <c r="I134" s="237"/>
      <c r="J134" s="237"/>
      <c r="K134" s="40"/>
      <c r="L134" s="40"/>
      <c r="M134" s="44"/>
      <c r="N134" s="238"/>
      <c r="O134" s="239"/>
      <c r="P134" s="91"/>
      <c r="Q134" s="91"/>
      <c r="R134" s="91"/>
      <c r="S134" s="91"/>
      <c r="T134" s="91"/>
      <c r="U134" s="91"/>
      <c r="V134" s="91"/>
      <c r="W134" s="91"/>
      <c r="X134" s="92"/>
      <c r="Y134" s="38"/>
      <c r="Z134" s="38"/>
      <c r="AA134" s="38"/>
      <c r="AB134" s="38"/>
      <c r="AC134" s="38"/>
      <c r="AD134" s="38"/>
      <c r="AE134" s="38"/>
      <c r="AT134" s="17" t="s">
        <v>145</v>
      </c>
      <c r="AU134" s="17" t="s">
        <v>85</v>
      </c>
    </row>
    <row r="135" spans="1:51" s="13" customFormat="1" ht="12">
      <c r="A135" s="13"/>
      <c r="B135" s="241"/>
      <c r="C135" s="242"/>
      <c r="D135" s="235" t="s">
        <v>147</v>
      </c>
      <c r="E135" s="243" t="s">
        <v>1</v>
      </c>
      <c r="F135" s="244" t="s">
        <v>83</v>
      </c>
      <c r="G135" s="242"/>
      <c r="H135" s="245">
        <v>1</v>
      </c>
      <c r="I135" s="246"/>
      <c r="J135" s="246"/>
      <c r="K135" s="242"/>
      <c r="L135" s="242"/>
      <c r="M135" s="247"/>
      <c r="N135" s="248"/>
      <c r="O135" s="249"/>
      <c r="P135" s="249"/>
      <c r="Q135" s="249"/>
      <c r="R135" s="249"/>
      <c r="S135" s="249"/>
      <c r="T135" s="249"/>
      <c r="U135" s="249"/>
      <c r="V135" s="249"/>
      <c r="W135" s="249"/>
      <c r="X135" s="250"/>
      <c r="Y135" s="13"/>
      <c r="Z135" s="13"/>
      <c r="AA135" s="13"/>
      <c r="AB135" s="13"/>
      <c r="AC135" s="13"/>
      <c r="AD135" s="13"/>
      <c r="AE135" s="13"/>
      <c r="AT135" s="251" t="s">
        <v>147</v>
      </c>
      <c r="AU135" s="251" t="s">
        <v>85</v>
      </c>
      <c r="AV135" s="13" t="s">
        <v>85</v>
      </c>
      <c r="AW135" s="13" t="s">
        <v>5</v>
      </c>
      <c r="AX135" s="13" t="s">
        <v>83</v>
      </c>
      <c r="AY135" s="251" t="s">
        <v>133</v>
      </c>
    </row>
    <row r="136" spans="1:65" s="2" customFormat="1" ht="12">
      <c r="A136" s="38"/>
      <c r="B136" s="39"/>
      <c r="C136" s="221" t="s">
        <v>154</v>
      </c>
      <c r="D136" s="221" t="s">
        <v>136</v>
      </c>
      <c r="E136" s="222" t="s">
        <v>155</v>
      </c>
      <c r="F136" s="223" t="s">
        <v>156</v>
      </c>
      <c r="G136" s="224" t="s">
        <v>139</v>
      </c>
      <c r="H136" s="225">
        <v>25.214</v>
      </c>
      <c r="I136" s="226"/>
      <c r="J136" s="226"/>
      <c r="K136" s="227">
        <f>ROUND(P136*H136,2)</f>
        <v>0</v>
      </c>
      <c r="L136" s="223" t="s">
        <v>140</v>
      </c>
      <c r="M136" s="44"/>
      <c r="N136" s="228" t="s">
        <v>1</v>
      </c>
      <c r="O136" s="229" t="s">
        <v>38</v>
      </c>
      <c r="P136" s="230">
        <f>I136+J136</f>
        <v>0</v>
      </c>
      <c r="Q136" s="230">
        <f>ROUND(I136*H136,2)</f>
        <v>0</v>
      </c>
      <c r="R136" s="230">
        <f>ROUND(J136*H136,2)</f>
        <v>0</v>
      </c>
      <c r="S136" s="91"/>
      <c r="T136" s="231">
        <f>S136*H136</f>
        <v>0</v>
      </c>
      <c r="U136" s="231">
        <v>0</v>
      </c>
      <c r="V136" s="231">
        <f>U136*H136</f>
        <v>0</v>
      </c>
      <c r="W136" s="231">
        <v>0.44</v>
      </c>
      <c r="X136" s="232">
        <f>W136*H136</f>
        <v>11.094159999999999</v>
      </c>
      <c r="Y136" s="38"/>
      <c r="Z136" s="38"/>
      <c r="AA136" s="38"/>
      <c r="AB136" s="38"/>
      <c r="AC136" s="38"/>
      <c r="AD136" s="38"/>
      <c r="AE136" s="38"/>
      <c r="AR136" s="233" t="s">
        <v>141</v>
      </c>
      <c r="AT136" s="233" t="s">
        <v>136</v>
      </c>
      <c r="AU136" s="233" t="s">
        <v>85</v>
      </c>
      <c r="AY136" s="17" t="s">
        <v>133</v>
      </c>
      <c r="BE136" s="234">
        <f>IF(O136="základní",K136,0)</f>
        <v>0</v>
      </c>
      <c r="BF136" s="234">
        <f>IF(O136="snížená",K136,0)</f>
        <v>0</v>
      </c>
      <c r="BG136" s="234">
        <f>IF(O136="zákl. přenesená",K136,0)</f>
        <v>0</v>
      </c>
      <c r="BH136" s="234">
        <f>IF(O136="sníž. přenesená",K136,0)</f>
        <v>0</v>
      </c>
      <c r="BI136" s="234">
        <f>IF(O136="nulová",K136,0)</f>
        <v>0</v>
      </c>
      <c r="BJ136" s="17" t="s">
        <v>83</v>
      </c>
      <c r="BK136" s="234">
        <f>ROUND(P136*H136,2)</f>
        <v>0</v>
      </c>
      <c r="BL136" s="17" t="s">
        <v>141</v>
      </c>
      <c r="BM136" s="233" t="s">
        <v>157</v>
      </c>
    </row>
    <row r="137" spans="1:47" s="2" customFormat="1" ht="12">
      <c r="A137" s="38"/>
      <c r="B137" s="39"/>
      <c r="C137" s="40"/>
      <c r="D137" s="235" t="s">
        <v>143</v>
      </c>
      <c r="E137" s="40"/>
      <c r="F137" s="236" t="s">
        <v>158</v>
      </c>
      <c r="G137" s="40"/>
      <c r="H137" s="40"/>
      <c r="I137" s="237"/>
      <c r="J137" s="237"/>
      <c r="K137" s="40"/>
      <c r="L137" s="40"/>
      <c r="M137" s="44"/>
      <c r="N137" s="238"/>
      <c r="O137" s="239"/>
      <c r="P137" s="91"/>
      <c r="Q137" s="91"/>
      <c r="R137" s="91"/>
      <c r="S137" s="91"/>
      <c r="T137" s="91"/>
      <c r="U137" s="91"/>
      <c r="V137" s="91"/>
      <c r="W137" s="91"/>
      <c r="X137" s="92"/>
      <c r="Y137" s="38"/>
      <c r="Z137" s="38"/>
      <c r="AA137" s="38"/>
      <c r="AB137" s="38"/>
      <c r="AC137" s="38"/>
      <c r="AD137" s="38"/>
      <c r="AE137" s="38"/>
      <c r="AT137" s="17" t="s">
        <v>143</v>
      </c>
      <c r="AU137" s="17" t="s">
        <v>85</v>
      </c>
    </row>
    <row r="138" spans="1:51" s="13" customFormat="1" ht="12">
      <c r="A138" s="13"/>
      <c r="B138" s="241"/>
      <c r="C138" s="242"/>
      <c r="D138" s="235" t="s">
        <v>147</v>
      </c>
      <c r="E138" s="243" t="s">
        <v>1</v>
      </c>
      <c r="F138" s="244" t="s">
        <v>159</v>
      </c>
      <c r="G138" s="242"/>
      <c r="H138" s="245">
        <v>25.214</v>
      </c>
      <c r="I138" s="246"/>
      <c r="J138" s="246"/>
      <c r="K138" s="242"/>
      <c r="L138" s="242"/>
      <c r="M138" s="247"/>
      <c r="N138" s="248"/>
      <c r="O138" s="249"/>
      <c r="P138" s="249"/>
      <c r="Q138" s="249"/>
      <c r="R138" s="249"/>
      <c r="S138" s="249"/>
      <c r="T138" s="249"/>
      <c r="U138" s="249"/>
      <c r="V138" s="249"/>
      <c r="W138" s="249"/>
      <c r="X138" s="250"/>
      <c r="Y138" s="13"/>
      <c r="Z138" s="13"/>
      <c r="AA138" s="13"/>
      <c r="AB138" s="13"/>
      <c r="AC138" s="13"/>
      <c r="AD138" s="13"/>
      <c r="AE138" s="13"/>
      <c r="AT138" s="251" t="s">
        <v>147</v>
      </c>
      <c r="AU138" s="251" t="s">
        <v>85</v>
      </c>
      <c r="AV138" s="13" t="s">
        <v>85</v>
      </c>
      <c r="AW138" s="13" t="s">
        <v>5</v>
      </c>
      <c r="AX138" s="13" t="s">
        <v>83</v>
      </c>
      <c r="AY138" s="251" t="s">
        <v>133</v>
      </c>
    </row>
    <row r="139" spans="1:65" s="2" customFormat="1" ht="12">
      <c r="A139" s="38"/>
      <c r="B139" s="39"/>
      <c r="C139" s="221" t="s">
        <v>160</v>
      </c>
      <c r="D139" s="221" t="s">
        <v>136</v>
      </c>
      <c r="E139" s="222" t="s">
        <v>161</v>
      </c>
      <c r="F139" s="223" t="s">
        <v>162</v>
      </c>
      <c r="G139" s="224" t="s">
        <v>139</v>
      </c>
      <c r="H139" s="225">
        <v>13306.04</v>
      </c>
      <c r="I139" s="226"/>
      <c r="J139" s="226"/>
      <c r="K139" s="227">
        <f>ROUND(P139*H139,2)</f>
        <v>0</v>
      </c>
      <c r="L139" s="223" t="s">
        <v>140</v>
      </c>
      <c r="M139" s="44"/>
      <c r="N139" s="228" t="s">
        <v>1</v>
      </c>
      <c r="O139" s="229" t="s">
        <v>38</v>
      </c>
      <c r="P139" s="230">
        <f>I139+J139</f>
        <v>0</v>
      </c>
      <c r="Q139" s="230">
        <f>ROUND(I139*H139,2)</f>
        <v>0</v>
      </c>
      <c r="R139" s="230">
        <f>ROUND(J139*H139,2)</f>
        <v>0</v>
      </c>
      <c r="S139" s="91"/>
      <c r="T139" s="231">
        <f>S139*H139</f>
        <v>0</v>
      </c>
      <c r="U139" s="231">
        <v>0</v>
      </c>
      <c r="V139" s="231">
        <f>U139*H139</f>
        <v>0</v>
      </c>
      <c r="W139" s="231">
        <v>0</v>
      </c>
      <c r="X139" s="232">
        <f>W139*H139</f>
        <v>0</v>
      </c>
      <c r="Y139" s="38"/>
      <c r="Z139" s="38"/>
      <c r="AA139" s="38"/>
      <c r="AB139" s="38"/>
      <c r="AC139" s="38"/>
      <c r="AD139" s="38"/>
      <c r="AE139" s="38"/>
      <c r="AR139" s="233" t="s">
        <v>141</v>
      </c>
      <c r="AT139" s="233" t="s">
        <v>136</v>
      </c>
      <c r="AU139" s="233" t="s">
        <v>85</v>
      </c>
      <c r="AY139" s="17" t="s">
        <v>133</v>
      </c>
      <c r="BE139" s="234">
        <f>IF(O139="základní",K139,0)</f>
        <v>0</v>
      </c>
      <c r="BF139" s="234">
        <f>IF(O139="snížená",K139,0)</f>
        <v>0</v>
      </c>
      <c r="BG139" s="234">
        <f>IF(O139="zákl. přenesená",K139,0)</f>
        <v>0</v>
      </c>
      <c r="BH139" s="234">
        <f>IF(O139="sníž. přenesená",K139,0)</f>
        <v>0</v>
      </c>
      <c r="BI139" s="234">
        <f>IF(O139="nulová",K139,0)</f>
        <v>0</v>
      </c>
      <c r="BJ139" s="17" t="s">
        <v>83</v>
      </c>
      <c r="BK139" s="234">
        <f>ROUND(P139*H139,2)</f>
        <v>0</v>
      </c>
      <c r="BL139" s="17" t="s">
        <v>141</v>
      </c>
      <c r="BM139" s="233" t="s">
        <v>163</v>
      </c>
    </row>
    <row r="140" spans="1:47" s="2" customFormat="1" ht="12">
      <c r="A140" s="38"/>
      <c r="B140" s="39"/>
      <c r="C140" s="40"/>
      <c r="D140" s="235" t="s">
        <v>143</v>
      </c>
      <c r="E140" s="40"/>
      <c r="F140" s="236" t="s">
        <v>164</v>
      </c>
      <c r="G140" s="40"/>
      <c r="H140" s="40"/>
      <c r="I140" s="237"/>
      <c r="J140" s="237"/>
      <c r="K140" s="40"/>
      <c r="L140" s="40"/>
      <c r="M140" s="44"/>
      <c r="N140" s="238"/>
      <c r="O140" s="239"/>
      <c r="P140" s="91"/>
      <c r="Q140" s="91"/>
      <c r="R140" s="91"/>
      <c r="S140" s="91"/>
      <c r="T140" s="91"/>
      <c r="U140" s="91"/>
      <c r="V140" s="91"/>
      <c r="W140" s="91"/>
      <c r="X140" s="92"/>
      <c r="Y140" s="38"/>
      <c r="Z140" s="38"/>
      <c r="AA140" s="38"/>
      <c r="AB140" s="38"/>
      <c r="AC140" s="38"/>
      <c r="AD140" s="38"/>
      <c r="AE140" s="38"/>
      <c r="AT140" s="17" t="s">
        <v>143</v>
      </c>
      <c r="AU140" s="17" t="s">
        <v>85</v>
      </c>
    </row>
    <row r="141" spans="1:47" s="2" customFormat="1" ht="12">
      <c r="A141" s="38"/>
      <c r="B141" s="39"/>
      <c r="C141" s="40"/>
      <c r="D141" s="235" t="s">
        <v>145</v>
      </c>
      <c r="E141" s="40"/>
      <c r="F141" s="240" t="s">
        <v>165</v>
      </c>
      <c r="G141" s="40"/>
      <c r="H141" s="40"/>
      <c r="I141" s="237"/>
      <c r="J141" s="237"/>
      <c r="K141" s="40"/>
      <c r="L141" s="40"/>
      <c r="M141" s="44"/>
      <c r="N141" s="238"/>
      <c r="O141" s="239"/>
      <c r="P141" s="91"/>
      <c r="Q141" s="91"/>
      <c r="R141" s="91"/>
      <c r="S141" s="91"/>
      <c r="T141" s="91"/>
      <c r="U141" s="91"/>
      <c r="V141" s="91"/>
      <c r="W141" s="91"/>
      <c r="X141" s="92"/>
      <c r="Y141" s="38"/>
      <c r="Z141" s="38"/>
      <c r="AA141" s="38"/>
      <c r="AB141" s="38"/>
      <c r="AC141" s="38"/>
      <c r="AD141" s="38"/>
      <c r="AE141" s="38"/>
      <c r="AT141" s="17" t="s">
        <v>145</v>
      </c>
      <c r="AU141" s="17" t="s">
        <v>85</v>
      </c>
    </row>
    <row r="142" spans="1:51" s="13" customFormat="1" ht="12">
      <c r="A142" s="13"/>
      <c r="B142" s="241"/>
      <c r="C142" s="242"/>
      <c r="D142" s="235" t="s">
        <v>147</v>
      </c>
      <c r="E142" s="243" t="s">
        <v>1</v>
      </c>
      <c r="F142" s="244" t="s">
        <v>166</v>
      </c>
      <c r="G142" s="242"/>
      <c r="H142" s="245">
        <v>13306.04</v>
      </c>
      <c r="I142" s="246"/>
      <c r="J142" s="246"/>
      <c r="K142" s="242"/>
      <c r="L142" s="242"/>
      <c r="M142" s="247"/>
      <c r="N142" s="248"/>
      <c r="O142" s="249"/>
      <c r="P142" s="249"/>
      <c r="Q142" s="249"/>
      <c r="R142" s="249"/>
      <c r="S142" s="249"/>
      <c r="T142" s="249"/>
      <c r="U142" s="249"/>
      <c r="V142" s="249"/>
      <c r="W142" s="249"/>
      <c r="X142" s="250"/>
      <c r="Y142" s="13"/>
      <c r="Z142" s="13"/>
      <c r="AA142" s="13"/>
      <c r="AB142" s="13"/>
      <c r="AC142" s="13"/>
      <c r="AD142" s="13"/>
      <c r="AE142" s="13"/>
      <c r="AT142" s="251" t="s">
        <v>147</v>
      </c>
      <c r="AU142" s="251" t="s">
        <v>85</v>
      </c>
      <c r="AV142" s="13" t="s">
        <v>85</v>
      </c>
      <c r="AW142" s="13" t="s">
        <v>5</v>
      </c>
      <c r="AX142" s="13" t="s">
        <v>83</v>
      </c>
      <c r="AY142" s="251" t="s">
        <v>133</v>
      </c>
    </row>
    <row r="143" spans="1:65" s="2" customFormat="1" ht="33" customHeight="1">
      <c r="A143" s="38"/>
      <c r="B143" s="39"/>
      <c r="C143" s="221" t="s">
        <v>167</v>
      </c>
      <c r="D143" s="221" t="s">
        <v>136</v>
      </c>
      <c r="E143" s="222" t="s">
        <v>168</v>
      </c>
      <c r="F143" s="223" t="s">
        <v>169</v>
      </c>
      <c r="G143" s="224" t="s">
        <v>170</v>
      </c>
      <c r="H143" s="225">
        <v>3469.2</v>
      </c>
      <c r="I143" s="226"/>
      <c r="J143" s="226"/>
      <c r="K143" s="227">
        <f>ROUND(P143*H143,2)</f>
        <v>0</v>
      </c>
      <c r="L143" s="223" t="s">
        <v>140</v>
      </c>
      <c r="M143" s="44"/>
      <c r="N143" s="228" t="s">
        <v>1</v>
      </c>
      <c r="O143" s="229" t="s">
        <v>38</v>
      </c>
      <c r="P143" s="230">
        <f>I143+J143</f>
        <v>0</v>
      </c>
      <c r="Q143" s="230">
        <f>ROUND(I143*H143,2)</f>
        <v>0</v>
      </c>
      <c r="R143" s="230">
        <f>ROUND(J143*H143,2)</f>
        <v>0</v>
      </c>
      <c r="S143" s="91"/>
      <c r="T143" s="231">
        <f>S143*H143</f>
        <v>0</v>
      </c>
      <c r="U143" s="231">
        <v>0</v>
      </c>
      <c r="V143" s="231">
        <f>U143*H143</f>
        <v>0</v>
      </c>
      <c r="W143" s="231">
        <v>0</v>
      </c>
      <c r="X143" s="232">
        <f>W143*H143</f>
        <v>0</v>
      </c>
      <c r="Y143" s="38"/>
      <c r="Z143" s="38"/>
      <c r="AA143" s="38"/>
      <c r="AB143" s="38"/>
      <c r="AC143" s="38"/>
      <c r="AD143" s="38"/>
      <c r="AE143" s="38"/>
      <c r="AR143" s="233" t="s">
        <v>141</v>
      </c>
      <c r="AT143" s="233" t="s">
        <v>136</v>
      </c>
      <c r="AU143" s="233" t="s">
        <v>85</v>
      </c>
      <c r="AY143" s="17" t="s">
        <v>133</v>
      </c>
      <c r="BE143" s="234">
        <f>IF(O143="základní",K143,0)</f>
        <v>0</v>
      </c>
      <c r="BF143" s="234">
        <f>IF(O143="snížená",K143,0)</f>
        <v>0</v>
      </c>
      <c r="BG143" s="234">
        <f>IF(O143="zákl. přenesená",K143,0)</f>
        <v>0</v>
      </c>
      <c r="BH143" s="234">
        <f>IF(O143="sníž. přenesená",K143,0)</f>
        <v>0</v>
      </c>
      <c r="BI143" s="234">
        <f>IF(O143="nulová",K143,0)</f>
        <v>0</v>
      </c>
      <c r="BJ143" s="17" t="s">
        <v>83</v>
      </c>
      <c r="BK143" s="234">
        <f>ROUND(P143*H143,2)</f>
        <v>0</v>
      </c>
      <c r="BL143" s="17" t="s">
        <v>141</v>
      </c>
      <c r="BM143" s="233" t="s">
        <v>171</v>
      </c>
    </row>
    <row r="144" spans="1:47" s="2" customFormat="1" ht="12">
      <c r="A144" s="38"/>
      <c r="B144" s="39"/>
      <c r="C144" s="40"/>
      <c r="D144" s="235" t="s">
        <v>143</v>
      </c>
      <c r="E144" s="40"/>
      <c r="F144" s="236" t="s">
        <v>172</v>
      </c>
      <c r="G144" s="40"/>
      <c r="H144" s="40"/>
      <c r="I144" s="237"/>
      <c r="J144" s="237"/>
      <c r="K144" s="40"/>
      <c r="L144" s="40"/>
      <c r="M144" s="44"/>
      <c r="N144" s="238"/>
      <c r="O144" s="239"/>
      <c r="P144" s="91"/>
      <c r="Q144" s="91"/>
      <c r="R144" s="91"/>
      <c r="S144" s="91"/>
      <c r="T144" s="91"/>
      <c r="U144" s="91"/>
      <c r="V144" s="91"/>
      <c r="W144" s="91"/>
      <c r="X144" s="92"/>
      <c r="Y144" s="38"/>
      <c r="Z144" s="38"/>
      <c r="AA144" s="38"/>
      <c r="AB144" s="38"/>
      <c r="AC144" s="38"/>
      <c r="AD144" s="38"/>
      <c r="AE144" s="38"/>
      <c r="AT144" s="17" t="s">
        <v>143</v>
      </c>
      <c r="AU144" s="17" t="s">
        <v>85</v>
      </c>
    </row>
    <row r="145" spans="1:47" s="2" customFormat="1" ht="12">
      <c r="A145" s="38"/>
      <c r="B145" s="39"/>
      <c r="C145" s="40"/>
      <c r="D145" s="235" t="s">
        <v>145</v>
      </c>
      <c r="E145" s="40"/>
      <c r="F145" s="240" t="s">
        <v>173</v>
      </c>
      <c r="G145" s="40"/>
      <c r="H145" s="40"/>
      <c r="I145" s="237"/>
      <c r="J145" s="237"/>
      <c r="K145" s="40"/>
      <c r="L145" s="40"/>
      <c r="M145" s="44"/>
      <c r="N145" s="238"/>
      <c r="O145" s="239"/>
      <c r="P145" s="91"/>
      <c r="Q145" s="91"/>
      <c r="R145" s="91"/>
      <c r="S145" s="91"/>
      <c r="T145" s="91"/>
      <c r="U145" s="91"/>
      <c r="V145" s="91"/>
      <c r="W145" s="91"/>
      <c r="X145" s="92"/>
      <c r="Y145" s="38"/>
      <c r="Z145" s="38"/>
      <c r="AA145" s="38"/>
      <c r="AB145" s="38"/>
      <c r="AC145" s="38"/>
      <c r="AD145" s="38"/>
      <c r="AE145" s="38"/>
      <c r="AT145" s="17" t="s">
        <v>145</v>
      </c>
      <c r="AU145" s="17" t="s">
        <v>85</v>
      </c>
    </row>
    <row r="146" spans="1:51" s="13" customFormat="1" ht="12">
      <c r="A146" s="13"/>
      <c r="B146" s="241"/>
      <c r="C146" s="242"/>
      <c r="D146" s="235" t="s">
        <v>147</v>
      </c>
      <c r="E146" s="243" t="s">
        <v>1</v>
      </c>
      <c r="F146" s="244" t="s">
        <v>174</v>
      </c>
      <c r="G146" s="242"/>
      <c r="H146" s="245">
        <v>3469.2</v>
      </c>
      <c r="I146" s="246"/>
      <c r="J146" s="246"/>
      <c r="K146" s="242"/>
      <c r="L146" s="242"/>
      <c r="M146" s="247"/>
      <c r="N146" s="248"/>
      <c r="O146" s="249"/>
      <c r="P146" s="249"/>
      <c r="Q146" s="249"/>
      <c r="R146" s="249"/>
      <c r="S146" s="249"/>
      <c r="T146" s="249"/>
      <c r="U146" s="249"/>
      <c r="V146" s="249"/>
      <c r="W146" s="249"/>
      <c r="X146" s="250"/>
      <c r="Y146" s="13"/>
      <c r="Z146" s="13"/>
      <c r="AA146" s="13"/>
      <c r="AB146" s="13"/>
      <c r="AC146" s="13"/>
      <c r="AD146" s="13"/>
      <c r="AE146" s="13"/>
      <c r="AT146" s="251" t="s">
        <v>147</v>
      </c>
      <c r="AU146" s="251" t="s">
        <v>85</v>
      </c>
      <c r="AV146" s="13" t="s">
        <v>85</v>
      </c>
      <c r="AW146" s="13" t="s">
        <v>5</v>
      </c>
      <c r="AX146" s="13" t="s">
        <v>83</v>
      </c>
      <c r="AY146" s="251" t="s">
        <v>133</v>
      </c>
    </row>
    <row r="147" spans="1:65" s="2" customFormat="1" ht="12">
      <c r="A147" s="38"/>
      <c r="B147" s="39"/>
      <c r="C147" s="221" t="s">
        <v>175</v>
      </c>
      <c r="D147" s="221" t="s">
        <v>136</v>
      </c>
      <c r="E147" s="222" t="s">
        <v>176</v>
      </c>
      <c r="F147" s="223" t="s">
        <v>177</v>
      </c>
      <c r="G147" s="224" t="s">
        <v>170</v>
      </c>
      <c r="H147" s="225">
        <v>2609.976</v>
      </c>
      <c r="I147" s="226"/>
      <c r="J147" s="226"/>
      <c r="K147" s="227">
        <f>ROUND(P147*H147,2)</f>
        <v>0</v>
      </c>
      <c r="L147" s="223" t="s">
        <v>140</v>
      </c>
      <c r="M147" s="44"/>
      <c r="N147" s="228" t="s">
        <v>1</v>
      </c>
      <c r="O147" s="229" t="s">
        <v>38</v>
      </c>
      <c r="P147" s="230">
        <f>I147+J147</f>
        <v>0</v>
      </c>
      <c r="Q147" s="230">
        <f>ROUND(I147*H147,2)</f>
        <v>0</v>
      </c>
      <c r="R147" s="230">
        <f>ROUND(J147*H147,2)</f>
        <v>0</v>
      </c>
      <c r="S147" s="91"/>
      <c r="T147" s="231">
        <f>S147*H147</f>
        <v>0</v>
      </c>
      <c r="U147" s="231">
        <v>0</v>
      </c>
      <c r="V147" s="231">
        <f>U147*H147</f>
        <v>0</v>
      </c>
      <c r="W147" s="231">
        <v>0</v>
      </c>
      <c r="X147" s="232">
        <f>W147*H147</f>
        <v>0</v>
      </c>
      <c r="Y147" s="38"/>
      <c r="Z147" s="38"/>
      <c r="AA147" s="38"/>
      <c r="AB147" s="38"/>
      <c r="AC147" s="38"/>
      <c r="AD147" s="38"/>
      <c r="AE147" s="38"/>
      <c r="AR147" s="233" t="s">
        <v>141</v>
      </c>
      <c r="AT147" s="233" t="s">
        <v>136</v>
      </c>
      <c r="AU147" s="233" t="s">
        <v>85</v>
      </c>
      <c r="AY147" s="17" t="s">
        <v>133</v>
      </c>
      <c r="BE147" s="234">
        <f>IF(O147="základní",K147,0)</f>
        <v>0</v>
      </c>
      <c r="BF147" s="234">
        <f>IF(O147="snížená",K147,0)</f>
        <v>0</v>
      </c>
      <c r="BG147" s="234">
        <f>IF(O147="zákl. přenesená",K147,0)</f>
        <v>0</v>
      </c>
      <c r="BH147" s="234">
        <f>IF(O147="sníž. přenesená",K147,0)</f>
        <v>0</v>
      </c>
      <c r="BI147" s="234">
        <f>IF(O147="nulová",K147,0)</f>
        <v>0</v>
      </c>
      <c r="BJ147" s="17" t="s">
        <v>83</v>
      </c>
      <c r="BK147" s="234">
        <f>ROUND(P147*H147,2)</f>
        <v>0</v>
      </c>
      <c r="BL147" s="17" t="s">
        <v>141</v>
      </c>
      <c r="BM147" s="233" t="s">
        <v>178</v>
      </c>
    </row>
    <row r="148" spans="1:47" s="2" customFormat="1" ht="12">
      <c r="A148" s="38"/>
      <c r="B148" s="39"/>
      <c r="C148" s="40"/>
      <c r="D148" s="235" t="s">
        <v>143</v>
      </c>
      <c r="E148" s="40"/>
      <c r="F148" s="236" t="s">
        <v>179</v>
      </c>
      <c r="G148" s="40"/>
      <c r="H148" s="40"/>
      <c r="I148" s="237"/>
      <c r="J148" s="237"/>
      <c r="K148" s="40"/>
      <c r="L148" s="40"/>
      <c r="M148" s="44"/>
      <c r="N148" s="238"/>
      <c r="O148" s="239"/>
      <c r="P148" s="91"/>
      <c r="Q148" s="91"/>
      <c r="R148" s="91"/>
      <c r="S148" s="91"/>
      <c r="T148" s="91"/>
      <c r="U148" s="91"/>
      <c r="V148" s="91"/>
      <c r="W148" s="91"/>
      <c r="X148" s="92"/>
      <c r="Y148" s="38"/>
      <c r="Z148" s="38"/>
      <c r="AA148" s="38"/>
      <c r="AB148" s="38"/>
      <c r="AC148" s="38"/>
      <c r="AD148" s="38"/>
      <c r="AE148" s="38"/>
      <c r="AT148" s="17" t="s">
        <v>143</v>
      </c>
      <c r="AU148" s="17" t="s">
        <v>85</v>
      </c>
    </row>
    <row r="149" spans="1:47" s="2" customFormat="1" ht="12">
      <c r="A149" s="38"/>
      <c r="B149" s="39"/>
      <c r="C149" s="40"/>
      <c r="D149" s="235" t="s">
        <v>145</v>
      </c>
      <c r="E149" s="40"/>
      <c r="F149" s="240" t="s">
        <v>180</v>
      </c>
      <c r="G149" s="40"/>
      <c r="H149" s="40"/>
      <c r="I149" s="237"/>
      <c r="J149" s="237"/>
      <c r="K149" s="40"/>
      <c r="L149" s="40"/>
      <c r="M149" s="44"/>
      <c r="N149" s="238"/>
      <c r="O149" s="239"/>
      <c r="P149" s="91"/>
      <c r="Q149" s="91"/>
      <c r="R149" s="91"/>
      <c r="S149" s="91"/>
      <c r="T149" s="91"/>
      <c r="U149" s="91"/>
      <c r="V149" s="91"/>
      <c r="W149" s="91"/>
      <c r="X149" s="92"/>
      <c r="Y149" s="38"/>
      <c r="Z149" s="38"/>
      <c r="AA149" s="38"/>
      <c r="AB149" s="38"/>
      <c r="AC149" s="38"/>
      <c r="AD149" s="38"/>
      <c r="AE149" s="38"/>
      <c r="AT149" s="17" t="s">
        <v>145</v>
      </c>
      <c r="AU149" s="17" t="s">
        <v>85</v>
      </c>
    </row>
    <row r="150" spans="1:51" s="13" customFormat="1" ht="12">
      <c r="A150" s="13"/>
      <c r="B150" s="241"/>
      <c r="C150" s="242"/>
      <c r="D150" s="235" t="s">
        <v>147</v>
      </c>
      <c r="E150" s="243" t="s">
        <v>1</v>
      </c>
      <c r="F150" s="244" t="s">
        <v>181</v>
      </c>
      <c r="G150" s="242"/>
      <c r="H150" s="245">
        <v>2595</v>
      </c>
      <c r="I150" s="246"/>
      <c r="J150" s="246"/>
      <c r="K150" s="242"/>
      <c r="L150" s="242"/>
      <c r="M150" s="247"/>
      <c r="N150" s="248"/>
      <c r="O150" s="249"/>
      <c r="P150" s="249"/>
      <c r="Q150" s="249"/>
      <c r="R150" s="249"/>
      <c r="S150" s="249"/>
      <c r="T150" s="249"/>
      <c r="U150" s="249"/>
      <c r="V150" s="249"/>
      <c r="W150" s="249"/>
      <c r="X150" s="250"/>
      <c r="Y150" s="13"/>
      <c r="Z150" s="13"/>
      <c r="AA150" s="13"/>
      <c r="AB150" s="13"/>
      <c r="AC150" s="13"/>
      <c r="AD150" s="13"/>
      <c r="AE150" s="13"/>
      <c r="AT150" s="251" t="s">
        <v>147</v>
      </c>
      <c r="AU150" s="251" t="s">
        <v>85</v>
      </c>
      <c r="AV150" s="13" t="s">
        <v>85</v>
      </c>
      <c r="AW150" s="13" t="s">
        <v>5</v>
      </c>
      <c r="AX150" s="13" t="s">
        <v>75</v>
      </c>
      <c r="AY150" s="251" t="s">
        <v>133</v>
      </c>
    </row>
    <row r="151" spans="1:51" s="13" customFormat="1" ht="12">
      <c r="A151" s="13"/>
      <c r="B151" s="241"/>
      <c r="C151" s="242"/>
      <c r="D151" s="235" t="s">
        <v>147</v>
      </c>
      <c r="E151" s="243" t="s">
        <v>1</v>
      </c>
      <c r="F151" s="244" t="s">
        <v>182</v>
      </c>
      <c r="G151" s="242"/>
      <c r="H151" s="245">
        <v>14.976</v>
      </c>
      <c r="I151" s="246"/>
      <c r="J151" s="246"/>
      <c r="K151" s="242"/>
      <c r="L151" s="242"/>
      <c r="M151" s="247"/>
      <c r="N151" s="248"/>
      <c r="O151" s="249"/>
      <c r="P151" s="249"/>
      <c r="Q151" s="249"/>
      <c r="R151" s="249"/>
      <c r="S151" s="249"/>
      <c r="T151" s="249"/>
      <c r="U151" s="249"/>
      <c r="V151" s="249"/>
      <c r="W151" s="249"/>
      <c r="X151" s="250"/>
      <c r="Y151" s="13"/>
      <c r="Z151" s="13"/>
      <c r="AA151" s="13"/>
      <c r="AB151" s="13"/>
      <c r="AC151" s="13"/>
      <c r="AD151" s="13"/>
      <c r="AE151" s="13"/>
      <c r="AT151" s="251" t="s">
        <v>147</v>
      </c>
      <c r="AU151" s="251" t="s">
        <v>85</v>
      </c>
      <c r="AV151" s="13" t="s">
        <v>85</v>
      </c>
      <c r="AW151" s="13" t="s">
        <v>5</v>
      </c>
      <c r="AX151" s="13" t="s">
        <v>75</v>
      </c>
      <c r="AY151" s="251" t="s">
        <v>133</v>
      </c>
    </row>
    <row r="152" spans="1:51" s="14" customFormat="1" ht="12">
      <c r="A152" s="14"/>
      <c r="B152" s="252"/>
      <c r="C152" s="253"/>
      <c r="D152" s="235" t="s">
        <v>147</v>
      </c>
      <c r="E152" s="254" t="s">
        <v>1</v>
      </c>
      <c r="F152" s="255" t="s">
        <v>183</v>
      </c>
      <c r="G152" s="253"/>
      <c r="H152" s="256">
        <v>2609.976</v>
      </c>
      <c r="I152" s="257"/>
      <c r="J152" s="257"/>
      <c r="K152" s="253"/>
      <c r="L152" s="253"/>
      <c r="M152" s="258"/>
      <c r="N152" s="259"/>
      <c r="O152" s="260"/>
      <c r="P152" s="260"/>
      <c r="Q152" s="260"/>
      <c r="R152" s="260"/>
      <c r="S152" s="260"/>
      <c r="T152" s="260"/>
      <c r="U152" s="260"/>
      <c r="V152" s="260"/>
      <c r="W152" s="260"/>
      <c r="X152" s="261"/>
      <c r="Y152" s="14"/>
      <c r="Z152" s="14"/>
      <c r="AA152" s="14"/>
      <c r="AB152" s="14"/>
      <c r="AC152" s="14"/>
      <c r="AD152" s="14"/>
      <c r="AE152" s="14"/>
      <c r="AT152" s="262" t="s">
        <v>147</v>
      </c>
      <c r="AU152" s="262" t="s">
        <v>85</v>
      </c>
      <c r="AV152" s="14" t="s">
        <v>141</v>
      </c>
      <c r="AW152" s="14" t="s">
        <v>5</v>
      </c>
      <c r="AX152" s="14" t="s">
        <v>83</v>
      </c>
      <c r="AY152" s="262" t="s">
        <v>133</v>
      </c>
    </row>
    <row r="153" spans="1:65" s="2" customFormat="1" ht="12">
      <c r="A153" s="38"/>
      <c r="B153" s="39"/>
      <c r="C153" s="221" t="s">
        <v>184</v>
      </c>
      <c r="D153" s="221" t="s">
        <v>136</v>
      </c>
      <c r="E153" s="222" t="s">
        <v>185</v>
      </c>
      <c r="F153" s="223" t="s">
        <v>186</v>
      </c>
      <c r="G153" s="224" t="s">
        <v>170</v>
      </c>
      <c r="H153" s="225">
        <v>77.625</v>
      </c>
      <c r="I153" s="226"/>
      <c r="J153" s="226"/>
      <c r="K153" s="227">
        <f>ROUND(P153*H153,2)</f>
        <v>0</v>
      </c>
      <c r="L153" s="223" t="s">
        <v>140</v>
      </c>
      <c r="M153" s="44"/>
      <c r="N153" s="228" t="s">
        <v>1</v>
      </c>
      <c r="O153" s="229" t="s">
        <v>38</v>
      </c>
      <c r="P153" s="230">
        <f>I153+J153</f>
        <v>0</v>
      </c>
      <c r="Q153" s="230">
        <f>ROUND(I153*H153,2)</f>
        <v>0</v>
      </c>
      <c r="R153" s="230">
        <f>ROUND(J153*H153,2)</f>
        <v>0</v>
      </c>
      <c r="S153" s="91"/>
      <c r="T153" s="231">
        <f>S153*H153</f>
        <v>0</v>
      </c>
      <c r="U153" s="231">
        <v>0</v>
      </c>
      <c r="V153" s="231">
        <f>U153*H153</f>
        <v>0</v>
      </c>
      <c r="W153" s="231">
        <v>0</v>
      </c>
      <c r="X153" s="232">
        <f>W153*H153</f>
        <v>0</v>
      </c>
      <c r="Y153" s="38"/>
      <c r="Z153" s="38"/>
      <c r="AA153" s="38"/>
      <c r="AB153" s="38"/>
      <c r="AC153" s="38"/>
      <c r="AD153" s="38"/>
      <c r="AE153" s="38"/>
      <c r="AR153" s="233" t="s">
        <v>141</v>
      </c>
      <c r="AT153" s="233" t="s">
        <v>136</v>
      </c>
      <c r="AU153" s="233" t="s">
        <v>85</v>
      </c>
      <c r="AY153" s="17" t="s">
        <v>133</v>
      </c>
      <c r="BE153" s="234">
        <f>IF(O153="základní",K153,0)</f>
        <v>0</v>
      </c>
      <c r="BF153" s="234">
        <f>IF(O153="snížená",K153,0)</f>
        <v>0</v>
      </c>
      <c r="BG153" s="234">
        <f>IF(O153="zákl. přenesená",K153,0)</f>
        <v>0</v>
      </c>
      <c r="BH153" s="234">
        <f>IF(O153="sníž. přenesená",K153,0)</f>
        <v>0</v>
      </c>
      <c r="BI153" s="234">
        <f>IF(O153="nulová",K153,0)</f>
        <v>0</v>
      </c>
      <c r="BJ153" s="17" t="s">
        <v>83</v>
      </c>
      <c r="BK153" s="234">
        <f>ROUND(P153*H153,2)</f>
        <v>0</v>
      </c>
      <c r="BL153" s="17" t="s">
        <v>141</v>
      </c>
      <c r="BM153" s="233" t="s">
        <v>187</v>
      </c>
    </row>
    <row r="154" spans="1:47" s="2" customFormat="1" ht="12">
      <c r="A154" s="38"/>
      <c r="B154" s="39"/>
      <c r="C154" s="40"/>
      <c r="D154" s="235" t="s">
        <v>143</v>
      </c>
      <c r="E154" s="40"/>
      <c r="F154" s="236" t="s">
        <v>188</v>
      </c>
      <c r="G154" s="40"/>
      <c r="H154" s="40"/>
      <c r="I154" s="237"/>
      <c r="J154" s="237"/>
      <c r="K154" s="40"/>
      <c r="L154" s="40"/>
      <c r="M154" s="44"/>
      <c r="N154" s="238"/>
      <c r="O154" s="239"/>
      <c r="P154" s="91"/>
      <c r="Q154" s="91"/>
      <c r="R154" s="91"/>
      <c r="S154" s="91"/>
      <c r="T154" s="91"/>
      <c r="U154" s="91"/>
      <c r="V154" s="91"/>
      <c r="W154" s="91"/>
      <c r="X154" s="92"/>
      <c r="Y154" s="38"/>
      <c r="Z154" s="38"/>
      <c r="AA154" s="38"/>
      <c r="AB154" s="38"/>
      <c r="AC154" s="38"/>
      <c r="AD154" s="38"/>
      <c r="AE154" s="38"/>
      <c r="AT154" s="17" t="s">
        <v>143</v>
      </c>
      <c r="AU154" s="17" t="s">
        <v>85</v>
      </c>
    </row>
    <row r="155" spans="1:47" s="2" customFormat="1" ht="12">
      <c r="A155" s="38"/>
      <c r="B155" s="39"/>
      <c r="C155" s="40"/>
      <c r="D155" s="235" t="s">
        <v>145</v>
      </c>
      <c r="E155" s="40"/>
      <c r="F155" s="240" t="s">
        <v>189</v>
      </c>
      <c r="G155" s="40"/>
      <c r="H155" s="40"/>
      <c r="I155" s="237"/>
      <c r="J155" s="237"/>
      <c r="K155" s="40"/>
      <c r="L155" s="40"/>
      <c r="M155" s="44"/>
      <c r="N155" s="238"/>
      <c r="O155" s="239"/>
      <c r="P155" s="91"/>
      <c r="Q155" s="91"/>
      <c r="R155" s="91"/>
      <c r="S155" s="91"/>
      <c r="T155" s="91"/>
      <c r="U155" s="91"/>
      <c r="V155" s="91"/>
      <c r="W155" s="91"/>
      <c r="X155" s="92"/>
      <c r="Y155" s="38"/>
      <c r="Z155" s="38"/>
      <c r="AA155" s="38"/>
      <c r="AB155" s="38"/>
      <c r="AC155" s="38"/>
      <c r="AD155" s="38"/>
      <c r="AE155" s="38"/>
      <c r="AT155" s="17" t="s">
        <v>145</v>
      </c>
      <c r="AU155" s="17" t="s">
        <v>85</v>
      </c>
    </row>
    <row r="156" spans="1:51" s="13" customFormat="1" ht="12">
      <c r="A156" s="13"/>
      <c r="B156" s="241"/>
      <c r="C156" s="242"/>
      <c r="D156" s="235" t="s">
        <v>147</v>
      </c>
      <c r="E156" s="243" t="s">
        <v>1</v>
      </c>
      <c r="F156" s="244" t="s">
        <v>190</v>
      </c>
      <c r="G156" s="242"/>
      <c r="H156" s="245">
        <v>77.625</v>
      </c>
      <c r="I156" s="246"/>
      <c r="J156" s="246"/>
      <c r="K156" s="242"/>
      <c r="L156" s="242"/>
      <c r="M156" s="247"/>
      <c r="N156" s="248"/>
      <c r="O156" s="249"/>
      <c r="P156" s="249"/>
      <c r="Q156" s="249"/>
      <c r="R156" s="249"/>
      <c r="S156" s="249"/>
      <c r="T156" s="249"/>
      <c r="U156" s="249"/>
      <c r="V156" s="249"/>
      <c r="W156" s="249"/>
      <c r="X156" s="250"/>
      <c r="Y156" s="13"/>
      <c r="Z156" s="13"/>
      <c r="AA156" s="13"/>
      <c r="AB156" s="13"/>
      <c r="AC156" s="13"/>
      <c r="AD156" s="13"/>
      <c r="AE156" s="13"/>
      <c r="AT156" s="251" t="s">
        <v>147</v>
      </c>
      <c r="AU156" s="251" t="s">
        <v>85</v>
      </c>
      <c r="AV156" s="13" t="s">
        <v>85</v>
      </c>
      <c r="AW156" s="13" t="s">
        <v>5</v>
      </c>
      <c r="AX156" s="13" t="s">
        <v>83</v>
      </c>
      <c r="AY156" s="251" t="s">
        <v>133</v>
      </c>
    </row>
    <row r="157" spans="1:65" s="2" customFormat="1" ht="33" customHeight="1">
      <c r="A157" s="38"/>
      <c r="B157" s="39"/>
      <c r="C157" s="221" t="s">
        <v>191</v>
      </c>
      <c r="D157" s="221" t="s">
        <v>136</v>
      </c>
      <c r="E157" s="222" t="s">
        <v>192</v>
      </c>
      <c r="F157" s="223" t="s">
        <v>193</v>
      </c>
      <c r="G157" s="224" t="s">
        <v>170</v>
      </c>
      <c r="H157" s="225">
        <v>8752.413</v>
      </c>
      <c r="I157" s="226"/>
      <c r="J157" s="226"/>
      <c r="K157" s="227">
        <f>ROUND(P157*H157,2)</f>
        <v>0</v>
      </c>
      <c r="L157" s="223" t="s">
        <v>140</v>
      </c>
      <c r="M157" s="44"/>
      <c r="N157" s="228" t="s">
        <v>1</v>
      </c>
      <c r="O157" s="229" t="s">
        <v>38</v>
      </c>
      <c r="P157" s="230">
        <f>I157+J157</f>
        <v>0</v>
      </c>
      <c r="Q157" s="230">
        <f>ROUND(I157*H157,2)</f>
        <v>0</v>
      </c>
      <c r="R157" s="230">
        <f>ROUND(J157*H157,2)</f>
        <v>0</v>
      </c>
      <c r="S157" s="91"/>
      <c r="T157" s="231">
        <f>S157*H157</f>
        <v>0</v>
      </c>
      <c r="U157" s="231">
        <v>0</v>
      </c>
      <c r="V157" s="231">
        <f>U157*H157</f>
        <v>0</v>
      </c>
      <c r="W157" s="231">
        <v>0</v>
      </c>
      <c r="X157" s="232">
        <f>W157*H157</f>
        <v>0</v>
      </c>
      <c r="Y157" s="38"/>
      <c r="Z157" s="38"/>
      <c r="AA157" s="38"/>
      <c r="AB157" s="38"/>
      <c r="AC157" s="38"/>
      <c r="AD157" s="38"/>
      <c r="AE157" s="38"/>
      <c r="AR157" s="233" t="s">
        <v>141</v>
      </c>
      <c r="AT157" s="233" t="s">
        <v>136</v>
      </c>
      <c r="AU157" s="233" t="s">
        <v>85</v>
      </c>
      <c r="AY157" s="17" t="s">
        <v>133</v>
      </c>
      <c r="BE157" s="234">
        <f>IF(O157="základní",K157,0)</f>
        <v>0</v>
      </c>
      <c r="BF157" s="234">
        <f>IF(O157="snížená",K157,0)</f>
        <v>0</v>
      </c>
      <c r="BG157" s="234">
        <f>IF(O157="zákl. přenesená",K157,0)</f>
        <v>0</v>
      </c>
      <c r="BH157" s="234">
        <f>IF(O157="sníž. přenesená",K157,0)</f>
        <v>0</v>
      </c>
      <c r="BI157" s="234">
        <f>IF(O157="nulová",K157,0)</f>
        <v>0</v>
      </c>
      <c r="BJ157" s="17" t="s">
        <v>83</v>
      </c>
      <c r="BK157" s="234">
        <f>ROUND(P157*H157,2)</f>
        <v>0</v>
      </c>
      <c r="BL157" s="17" t="s">
        <v>141</v>
      </c>
      <c r="BM157" s="233" t="s">
        <v>194</v>
      </c>
    </row>
    <row r="158" spans="1:47" s="2" customFormat="1" ht="12">
      <c r="A158" s="38"/>
      <c r="B158" s="39"/>
      <c r="C158" s="40"/>
      <c r="D158" s="235" t="s">
        <v>143</v>
      </c>
      <c r="E158" s="40"/>
      <c r="F158" s="236" t="s">
        <v>195</v>
      </c>
      <c r="G158" s="40"/>
      <c r="H158" s="40"/>
      <c r="I158" s="237"/>
      <c r="J158" s="237"/>
      <c r="K158" s="40"/>
      <c r="L158" s="40"/>
      <c r="M158" s="44"/>
      <c r="N158" s="238"/>
      <c r="O158" s="239"/>
      <c r="P158" s="91"/>
      <c r="Q158" s="91"/>
      <c r="R158" s="91"/>
      <c r="S158" s="91"/>
      <c r="T158" s="91"/>
      <c r="U158" s="91"/>
      <c r="V158" s="91"/>
      <c r="W158" s="91"/>
      <c r="X158" s="92"/>
      <c r="Y158" s="38"/>
      <c r="Z158" s="38"/>
      <c r="AA158" s="38"/>
      <c r="AB158" s="38"/>
      <c r="AC158" s="38"/>
      <c r="AD158" s="38"/>
      <c r="AE158" s="38"/>
      <c r="AT158" s="17" t="s">
        <v>143</v>
      </c>
      <c r="AU158" s="17" t="s">
        <v>85</v>
      </c>
    </row>
    <row r="159" spans="1:47" s="2" customFormat="1" ht="12">
      <c r="A159" s="38"/>
      <c r="B159" s="39"/>
      <c r="C159" s="40"/>
      <c r="D159" s="235" t="s">
        <v>145</v>
      </c>
      <c r="E159" s="40"/>
      <c r="F159" s="240" t="s">
        <v>196</v>
      </c>
      <c r="G159" s="40"/>
      <c r="H159" s="40"/>
      <c r="I159" s="237"/>
      <c r="J159" s="237"/>
      <c r="K159" s="40"/>
      <c r="L159" s="40"/>
      <c r="M159" s="44"/>
      <c r="N159" s="238"/>
      <c r="O159" s="239"/>
      <c r="P159" s="91"/>
      <c r="Q159" s="91"/>
      <c r="R159" s="91"/>
      <c r="S159" s="91"/>
      <c r="T159" s="91"/>
      <c r="U159" s="91"/>
      <c r="V159" s="91"/>
      <c r="W159" s="91"/>
      <c r="X159" s="92"/>
      <c r="Y159" s="38"/>
      <c r="Z159" s="38"/>
      <c r="AA159" s="38"/>
      <c r="AB159" s="38"/>
      <c r="AC159" s="38"/>
      <c r="AD159" s="38"/>
      <c r="AE159" s="38"/>
      <c r="AT159" s="17" t="s">
        <v>145</v>
      </c>
      <c r="AU159" s="17" t="s">
        <v>85</v>
      </c>
    </row>
    <row r="160" spans="1:51" s="13" customFormat="1" ht="12">
      <c r="A160" s="13"/>
      <c r="B160" s="241"/>
      <c r="C160" s="242"/>
      <c r="D160" s="235" t="s">
        <v>147</v>
      </c>
      <c r="E160" s="243" t="s">
        <v>1</v>
      </c>
      <c r="F160" s="244" t="s">
        <v>197</v>
      </c>
      <c r="G160" s="242"/>
      <c r="H160" s="245">
        <v>8752.413</v>
      </c>
      <c r="I160" s="246"/>
      <c r="J160" s="246"/>
      <c r="K160" s="242"/>
      <c r="L160" s="242"/>
      <c r="M160" s="247"/>
      <c r="N160" s="248"/>
      <c r="O160" s="249"/>
      <c r="P160" s="249"/>
      <c r="Q160" s="249"/>
      <c r="R160" s="249"/>
      <c r="S160" s="249"/>
      <c r="T160" s="249"/>
      <c r="U160" s="249"/>
      <c r="V160" s="249"/>
      <c r="W160" s="249"/>
      <c r="X160" s="250"/>
      <c r="Y160" s="13"/>
      <c r="Z160" s="13"/>
      <c r="AA160" s="13"/>
      <c r="AB160" s="13"/>
      <c r="AC160" s="13"/>
      <c r="AD160" s="13"/>
      <c r="AE160" s="13"/>
      <c r="AT160" s="251" t="s">
        <v>147</v>
      </c>
      <c r="AU160" s="251" t="s">
        <v>85</v>
      </c>
      <c r="AV160" s="13" t="s">
        <v>85</v>
      </c>
      <c r="AW160" s="13" t="s">
        <v>5</v>
      </c>
      <c r="AX160" s="13" t="s">
        <v>83</v>
      </c>
      <c r="AY160" s="251" t="s">
        <v>133</v>
      </c>
    </row>
    <row r="161" spans="1:65" s="2" customFormat="1" ht="12">
      <c r="A161" s="38"/>
      <c r="B161" s="39"/>
      <c r="C161" s="221" t="s">
        <v>198</v>
      </c>
      <c r="D161" s="221" t="s">
        <v>136</v>
      </c>
      <c r="E161" s="222" t="s">
        <v>199</v>
      </c>
      <c r="F161" s="223" t="s">
        <v>200</v>
      </c>
      <c r="G161" s="224" t="s">
        <v>170</v>
      </c>
      <c r="H161" s="225">
        <v>8752.413</v>
      </c>
      <c r="I161" s="226"/>
      <c r="J161" s="226"/>
      <c r="K161" s="227">
        <f>ROUND(P161*H161,2)</f>
        <v>0</v>
      </c>
      <c r="L161" s="223" t="s">
        <v>140</v>
      </c>
      <c r="M161" s="44"/>
      <c r="N161" s="228" t="s">
        <v>1</v>
      </c>
      <c r="O161" s="229" t="s">
        <v>38</v>
      </c>
      <c r="P161" s="230">
        <f>I161+J161</f>
        <v>0</v>
      </c>
      <c r="Q161" s="230">
        <f>ROUND(I161*H161,2)</f>
        <v>0</v>
      </c>
      <c r="R161" s="230">
        <f>ROUND(J161*H161,2)</f>
        <v>0</v>
      </c>
      <c r="S161" s="91"/>
      <c r="T161" s="231">
        <f>S161*H161</f>
        <v>0</v>
      </c>
      <c r="U161" s="231">
        <v>0</v>
      </c>
      <c r="V161" s="231">
        <f>U161*H161</f>
        <v>0</v>
      </c>
      <c r="W161" s="231">
        <v>0</v>
      </c>
      <c r="X161" s="232">
        <f>W161*H161</f>
        <v>0</v>
      </c>
      <c r="Y161" s="38"/>
      <c r="Z161" s="38"/>
      <c r="AA161" s="38"/>
      <c r="AB161" s="38"/>
      <c r="AC161" s="38"/>
      <c r="AD161" s="38"/>
      <c r="AE161" s="38"/>
      <c r="AR161" s="233" t="s">
        <v>141</v>
      </c>
      <c r="AT161" s="233" t="s">
        <v>136</v>
      </c>
      <c r="AU161" s="233" t="s">
        <v>85</v>
      </c>
      <c r="AY161" s="17" t="s">
        <v>133</v>
      </c>
      <c r="BE161" s="234">
        <f>IF(O161="základní",K161,0)</f>
        <v>0</v>
      </c>
      <c r="BF161" s="234">
        <f>IF(O161="snížená",K161,0)</f>
        <v>0</v>
      </c>
      <c r="BG161" s="234">
        <f>IF(O161="zákl. přenesená",K161,0)</f>
        <v>0</v>
      </c>
      <c r="BH161" s="234">
        <f>IF(O161="sníž. přenesená",K161,0)</f>
        <v>0</v>
      </c>
      <c r="BI161" s="234">
        <f>IF(O161="nulová",K161,0)</f>
        <v>0</v>
      </c>
      <c r="BJ161" s="17" t="s">
        <v>83</v>
      </c>
      <c r="BK161" s="234">
        <f>ROUND(P161*H161,2)</f>
        <v>0</v>
      </c>
      <c r="BL161" s="17" t="s">
        <v>141</v>
      </c>
      <c r="BM161" s="233" t="s">
        <v>201</v>
      </c>
    </row>
    <row r="162" spans="1:47" s="2" customFormat="1" ht="12">
      <c r="A162" s="38"/>
      <c r="B162" s="39"/>
      <c r="C162" s="40"/>
      <c r="D162" s="235" t="s">
        <v>143</v>
      </c>
      <c r="E162" s="40"/>
      <c r="F162" s="236" t="s">
        <v>202</v>
      </c>
      <c r="G162" s="40"/>
      <c r="H162" s="40"/>
      <c r="I162" s="237"/>
      <c r="J162" s="237"/>
      <c r="K162" s="40"/>
      <c r="L162" s="40"/>
      <c r="M162" s="44"/>
      <c r="N162" s="238"/>
      <c r="O162" s="239"/>
      <c r="P162" s="91"/>
      <c r="Q162" s="91"/>
      <c r="R162" s="91"/>
      <c r="S162" s="91"/>
      <c r="T162" s="91"/>
      <c r="U162" s="91"/>
      <c r="V162" s="91"/>
      <c r="W162" s="91"/>
      <c r="X162" s="92"/>
      <c r="Y162" s="38"/>
      <c r="Z162" s="38"/>
      <c r="AA162" s="38"/>
      <c r="AB162" s="38"/>
      <c r="AC162" s="38"/>
      <c r="AD162" s="38"/>
      <c r="AE162" s="38"/>
      <c r="AT162" s="17" t="s">
        <v>143</v>
      </c>
      <c r="AU162" s="17" t="s">
        <v>85</v>
      </c>
    </row>
    <row r="163" spans="1:47" s="2" customFormat="1" ht="12">
      <c r="A163" s="38"/>
      <c r="B163" s="39"/>
      <c r="C163" s="40"/>
      <c r="D163" s="235" t="s">
        <v>145</v>
      </c>
      <c r="E163" s="40"/>
      <c r="F163" s="240" t="s">
        <v>196</v>
      </c>
      <c r="G163" s="40"/>
      <c r="H163" s="40"/>
      <c r="I163" s="237"/>
      <c r="J163" s="237"/>
      <c r="K163" s="40"/>
      <c r="L163" s="40"/>
      <c r="M163" s="44"/>
      <c r="N163" s="238"/>
      <c r="O163" s="239"/>
      <c r="P163" s="91"/>
      <c r="Q163" s="91"/>
      <c r="R163" s="91"/>
      <c r="S163" s="91"/>
      <c r="T163" s="91"/>
      <c r="U163" s="91"/>
      <c r="V163" s="91"/>
      <c r="W163" s="91"/>
      <c r="X163" s="92"/>
      <c r="Y163" s="38"/>
      <c r="Z163" s="38"/>
      <c r="AA163" s="38"/>
      <c r="AB163" s="38"/>
      <c r="AC163" s="38"/>
      <c r="AD163" s="38"/>
      <c r="AE163" s="38"/>
      <c r="AT163" s="17" t="s">
        <v>145</v>
      </c>
      <c r="AU163" s="17" t="s">
        <v>85</v>
      </c>
    </row>
    <row r="164" spans="1:65" s="2" customFormat="1" ht="12">
      <c r="A164" s="38"/>
      <c r="B164" s="39"/>
      <c r="C164" s="221" t="s">
        <v>203</v>
      </c>
      <c r="D164" s="221" t="s">
        <v>136</v>
      </c>
      <c r="E164" s="222" t="s">
        <v>204</v>
      </c>
      <c r="F164" s="223" t="s">
        <v>205</v>
      </c>
      <c r="G164" s="224" t="s">
        <v>170</v>
      </c>
      <c r="H164" s="225">
        <v>224</v>
      </c>
      <c r="I164" s="226"/>
      <c r="J164" s="226"/>
      <c r="K164" s="227">
        <f>ROUND(P164*H164,2)</f>
        <v>0</v>
      </c>
      <c r="L164" s="223" t="s">
        <v>140</v>
      </c>
      <c r="M164" s="44"/>
      <c r="N164" s="228" t="s">
        <v>1</v>
      </c>
      <c r="O164" s="229" t="s">
        <v>38</v>
      </c>
      <c r="P164" s="230">
        <f>I164+J164</f>
        <v>0</v>
      </c>
      <c r="Q164" s="230">
        <f>ROUND(I164*H164,2)</f>
        <v>0</v>
      </c>
      <c r="R164" s="230">
        <f>ROUND(J164*H164,2)</f>
        <v>0</v>
      </c>
      <c r="S164" s="91"/>
      <c r="T164" s="231">
        <f>S164*H164</f>
        <v>0</v>
      </c>
      <c r="U164" s="231">
        <v>0</v>
      </c>
      <c r="V164" s="231">
        <f>U164*H164</f>
        <v>0</v>
      </c>
      <c r="W164" s="231">
        <v>0</v>
      </c>
      <c r="X164" s="232">
        <f>W164*H164</f>
        <v>0</v>
      </c>
      <c r="Y164" s="38"/>
      <c r="Z164" s="38"/>
      <c r="AA164" s="38"/>
      <c r="AB164" s="38"/>
      <c r="AC164" s="38"/>
      <c r="AD164" s="38"/>
      <c r="AE164" s="38"/>
      <c r="AR164" s="233" t="s">
        <v>141</v>
      </c>
      <c r="AT164" s="233" t="s">
        <v>136</v>
      </c>
      <c r="AU164" s="233" t="s">
        <v>85</v>
      </c>
      <c r="AY164" s="17" t="s">
        <v>133</v>
      </c>
      <c r="BE164" s="234">
        <f>IF(O164="základní",K164,0)</f>
        <v>0</v>
      </c>
      <c r="BF164" s="234">
        <f>IF(O164="snížená",K164,0)</f>
        <v>0</v>
      </c>
      <c r="BG164" s="234">
        <f>IF(O164="zákl. přenesená",K164,0)</f>
        <v>0</v>
      </c>
      <c r="BH164" s="234">
        <f>IF(O164="sníž. přenesená",K164,0)</f>
        <v>0</v>
      </c>
      <c r="BI164" s="234">
        <f>IF(O164="nulová",K164,0)</f>
        <v>0</v>
      </c>
      <c r="BJ164" s="17" t="s">
        <v>83</v>
      </c>
      <c r="BK164" s="234">
        <f>ROUND(P164*H164,2)</f>
        <v>0</v>
      </c>
      <c r="BL164" s="17" t="s">
        <v>141</v>
      </c>
      <c r="BM164" s="233" t="s">
        <v>206</v>
      </c>
    </row>
    <row r="165" spans="1:47" s="2" customFormat="1" ht="12">
      <c r="A165" s="38"/>
      <c r="B165" s="39"/>
      <c r="C165" s="40"/>
      <c r="D165" s="235" t="s">
        <v>143</v>
      </c>
      <c r="E165" s="40"/>
      <c r="F165" s="236" t="s">
        <v>207</v>
      </c>
      <c r="G165" s="40"/>
      <c r="H165" s="40"/>
      <c r="I165" s="237"/>
      <c r="J165" s="237"/>
      <c r="K165" s="40"/>
      <c r="L165" s="40"/>
      <c r="M165" s="44"/>
      <c r="N165" s="238"/>
      <c r="O165" s="239"/>
      <c r="P165" s="91"/>
      <c r="Q165" s="91"/>
      <c r="R165" s="91"/>
      <c r="S165" s="91"/>
      <c r="T165" s="91"/>
      <c r="U165" s="91"/>
      <c r="V165" s="91"/>
      <c r="W165" s="91"/>
      <c r="X165" s="92"/>
      <c r="Y165" s="38"/>
      <c r="Z165" s="38"/>
      <c r="AA165" s="38"/>
      <c r="AB165" s="38"/>
      <c r="AC165" s="38"/>
      <c r="AD165" s="38"/>
      <c r="AE165" s="38"/>
      <c r="AT165" s="17" t="s">
        <v>143</v>
      </c>
      <c r="AU165" s="17" t="s">
        <v>85</v>
      </c>
    </row>
    <row r="166" spans="1:47" s="2" customFormat="1" ht="12">
      <c r="A166" s="38"/>
      <c r="B166" s="39"/>
      <c r="C166" s="40"/>
      <c r="D166" s="235" t="s">
        <v>145</v>
      </c>
      <c r="E166" s="40"/>
      <c r="F166" s="240" t="s">
        <v>208</v>
      </c>
      <c r="G166" s="40"/>
      <c r="H166" s="40"/>
      <c r="I166" s="237"/>
      <c r="J166" s="237"/>
      <c r="K166" s="40"/>
      <c r="L166" s="40"/>
      <c r="M166" s="44"/>
      <c r="N166" s="238"/>
      <c r="O166" s="239"/>
      <c r="P166" s="91"/>
      <c r="Q166" s="91"/>
      <c r="R166" s="91"/>
      <c r="S166" s="91"/>
      <c r="T166" s="91"/>
      <c r="U166" s="91"/>
      <c r="V166" s="91"/>
      <c r="W166" s="91"/>
      <c r="X166" s="92"/>
      <c r="Y166" s="38"/>
      <c r="Z166" s="38"/>
      <c r="AA166" s="38"/>
      <c r="AB166" s="38"/>
      <c r="AC166" s="38"/>
      <c r="AD166" s="38"/>
      <c r="AE166" s="38"/>
      <c r="AT166" s="17" t="s">
        <v>145</v>
      </c>
      <c r="AU166" s="17" t="s">
        <v>85</v>
      </c>
    </row>
    <row r="167" spans="1:51" s="13" customFormat="1" ht="12">
      <c r="A167" s="13"/>
      <c r="B167" s="241"/>
      <c r="C167" s="242"/>
      <c r="D167" s="235" t="s">
        <v>147</v>
      </c>
      <c r="E167" s="243" t="s">
        <v>1</v>
      </c>
      <c r="F167" s="244" t="s">
        <v>209</v>
      </c>
      <c r="G167" s="242"/>
      <c r="H167" s="245">
        <v>224</v>
      </c>
      <c r="I167" s="246"/>
      <c r="J167" s="246"/>
      <c r="K167" s="242"/>
      <c r="L167" s="242"/>
      <c r="M167" s="247"/>
      <c r="N167" s="248"/>
      <c r="O167" s="249"/>
      <c r="P167" s="249"/>
      <c r="Q167" s="249"/>
      <c r="R167" s="249"/>
      <c r="S167" s="249"/>
      <c r="T167" s="249"/>
      <c r="U167" s="249"/>
      <c r="V167" s="249"/>
      <c r="W167" s="249"/>
      <c r="X167" s="250"/>
      <c r="Y167" s="13"/>
      <c r="Z167" s="13"/>
      <c r="AA167" s="13"/>
      <c r="AB167" s="13"/>
      <c r="AC167" s="13"/>
      <c r="AD167" s="13"/>
      <c r="AE167" s="13"/>
      <c r="AT167" s="251" t="s">
        <v>147</v>
      </c>
      <c r="AU167" s="251" t="s">
        <v>85</v>
      </c>
      <c r="AV167" s="13" t="s">
        <v>85</v>
      </c>
      <c r="AW167" s="13" t="s">
        <v>5</v>
      </c>
      <c r="AX167" s="13" t="s">
        <v>83</v>
      </c>
      <c r="AY167" s="251" t="s">
        <v>133</v>
      </c>
    </row>
    <row r="168" spans="1:65" s="2" customFormat="1" ht="33" customHeight="1">
      <c r="A168" s="38"/>
      <c r="B168" s="39"/>
      <c r="C168" s="221" t="s">
        <v>210</v>
      </c>
      <c r="D168" s="221" t="s">
        <v>136</v>
      </c>
      <c r="E168" s="222" t="s">
        <v>211</v>
      </c>
      <c r="F168" s="223" t="s">
        <v>212</v>
      </c>
      <c r="G168" s="224" t="s">
        <v>170</v>
      </c>
      <c r="H168" s="225">
        <v>4796.8</v>
      </c>
      <c r="I168" s="226"/>
      <c r="J168" s="226"/>
      <c r="K168" s="227">
        <f>ROUND(P168*H168,2)</f>
        <v>0</v>
      </c>
      <c r="L168" s="223" t="s">
        <v>140</v>
      </c>
      <c r="M168" s="44"/>
      <c r="N168" s="228" t="s">
        <v>1</v>
      </c>
      <c r="O168" s="229" t="s">
        <v>38</v>
      </c>
      <c r="P168" s="230">
        <f>I168+J168</f>
        <v>0</v>
      </c>
      <c r="Q168" s="230">
        <f>ROUND(I168*H168,2)</f>
        <v>0</v>
      </c>
      <c r="R168" s="230">
        <f>ROUND(J168*H168,2)</f>
        <v>0</v>
      </c>
      <c r="S168" s="91"/>
      <c r="T168" s="231">
        <f>S168*H168</f>
        <v>0</v>
      </c>
      <c r="U168" s="231">
        <v>0</v>
      </c>
      <c r="V168" s="231">
        <f>U168*H168</f>
        <v>0</v>
      </c>
      <c r="W168" s="231">
        <v>0</v>
      </c>
      <c r="X168" s="232">
        <f>W168*H168</f>
        <v>0</v>
      </c>
      <c r="Y168" s="38"/>
      <c r="Z168" s="38"/>
      <c r="AA168" s="38"/>
      <c r="AB168" s="38"/>
      <c r="AC168" s="38"/>
      <c r="AD168" s="38"/>
      <c r="AE168" s="38"/>
      <c r="AR168" s="233" t="s">
        <v>141</v>
      </c>
      <c r="AT168" s="233" t="s">
        <v>136</v>
      </c>
      <c r="AU168" s="233" t="s">
        <v>85</v>
      </c>
      <c r="AY168" s="17" t="s">
        <v>133</v>
      </c>
      <c r="BE168" s="234">
        <f>IF(O168="základní",K168,0)</f>
        <v>0</v>
      </c>
      <c r="BF168" s="234">
        <f>IF(O168="snížená",K168,0)</f>
        <v>0</v>
      </c>
      <c r="BG168" s="234">
        <f>IF(O168="zákl. přenesená",K168,0)</f>
        <v>0</v>
      </c>
      <c r="BH168" s="234">
        <f>IF(O168="sníž. přenesená",K168,0)</f>
        <v>0</v>
      </c>
      <c r="BI168" s="234">
        <f>IF(O168="nulová",K168,0)</f>
        <v>0</v>
      </c>
      <c r="BJ168" s="17" t="s">
        <v>83</v>
      </c>
      <c r="BK168" s="234">
        <f>ROUND(P168*H168,2)</f>
        <v>0</v>
      </c>
      <c r="BL168" s="17" t="s">
        <v>141</v>
      </c>
      <c r="BM168" s="233" t="s">
        <v>213</v>
      </c>
    </row>
    <row r="169" spans="1:47" s="2" customFormat="1" ht="12">
      <c r="A169" s="38"/>
      <c r="B169" s="39"/>
      <c r="C169" s="40"/>
      <c r="D169" s="235" t="s">
        <v>143</v>
      </c>
      <c r="E169" s="40"/>
      <c r="F169" s="236" t="s">
        <v>214</v>
      </c>
      <c r="G169" s="40"/>
      <c r="H169" s="40"/>
      <c r="I169" s="237"/>
      <c r="J169" s="237"/>
      <c r="K169" s="40"/>
      <c r="L169" s="40"/>
      <c r="M169" s="44"/>
      <c r="N169" s="238"/>
      <c r="O169" s="239"/>
      <c r="P169" s="91"/>
      <c r="Q169" s="91"/>
      <c r="R169" s="91"/>
      <c r="S169" s="91"/>
      <c r="T169" s="91"/>
      <c r="U169" s="91"/>
      <c r="V169" s="91"/>
      <c r="W169" s="91"/>
      <c r="X169" s="92"/>
      <c r="Y169" s="38"/>
      <c r="Z169" s="38"/>
      <c r="AA169" s="38"/>
      <c r="AB169" s="38"/>
      <c r="AC169" s="38"/>
      <c r="AD169" s="38"/>
      <c r="AE169" s="38"/>
      <c r="AT169" s="17" t="s">
        <v>143</v>
      </c>
      <c r="AU169" s="17" t="s">
        <v>85</v>
      </c>
    </row>
    <row r="170" spans="1:47" s="2" customFormat="1" ht="12">
      <c r="A170" s="38"/>
      <c r="B170" s="39"/>
      <c r="C170" s="40"/>
      <c r="D170" s="235" t="s">
        <v>145</v>
      </c>
      <c r="E170" s="40"/>
      <c r="F170" s="240" t="s">
        <v>215</v>
      </c>
      <c r="G170" s="40"/>
      <c r="H170" s="40"/>
      <c r="I170" s="237"/>
      <c r="J170" s="237"/>
      <c r="K170" s="40"/>
      <c r="L170" s="40"/>
      <c r="M170" s="44"/>
      <c r="N170" s="238"/>
      <c r="O170" s="239"/>
      <c r="P170" s="91"/>
      <c r="Q170" s="91"/>
      <c r="R170" s="91"/>
      <c r="S170" s="91"/>
      <c r="T170" s="91"/>
      <c r="U170" s="91"/>
      <c r="V170" s="91"/>
      <c r="W170" s="91"/>
      <c r="X170" s="92"/>
      <c r="Y170" s="38"/>
      <c r="Z170" s="38"/>
      <c r="AA170" s="38"/>
      <c r="AB170" s="38"/>
      <c r="AC170" s="38"/>
      <c r="AD170" s="38"/>
      <c r="AE170" s="38"/>
      <c r="AT170" s="17" t="s">
        <v>145</v>
      </c>
      <c r="AU170" s="17" t="s">
        <v>85</v>
      </c>
    </row>
    <row r="171" spans="1:51" s="13" customFormat="1" ht="12">
      <c r="A171" s="13"/>
      <c r="B171" s="241"/>
      <c r="C171" s="242"/>
      <c r="D171" s="235" t="s">
        <v>147</v>
      </c>
      <c r="E171" s="243" t="s">
        <v>1</v>
      </c>
      <c r="F171" s="244" t="s">
        <v>216</v>
      </c>
      <c r="G171" s="242"/>
      <c r="H171" s="245">
        <v>4796.8</v>
      </c>
      <c r="I171" s="246"/>
      <c r="J171" s="246"/>
      <c r="K171" s="242"/>
      <c r="L171" s="242"/>
      <c r="M171" s="247"/>
      <c r="N171" s="248"/>
      <c r="O171" s="249"/>
      <c r="P171" s="249"/>
      <c r="Q171" s="249"/>
      <c r="R171" s="249"/>
      <c r="S171" s="249"/>
      <c r="T171" s="249"/>
      <c r="U171" s="249"/>
      <c r="V171" s="249"/>
      <c r="W171" s="249"/>
      <c r="X171" s="250"/>
      <c r="Y171" s="13"/>
      <c r="Z171" s="13"/>
      <c r="AA171" s="13"/>
      <c r="AB171" s="13"/>
      <c r="AC171" s="13"/>
      <c r="AD171" s="13"/>
      <c r="AE171" s="13"/>
      <c r="AT171" s="251" t="s">
        <v>147</v>
      </c>
      <c r="AU171" s="251" t="s">
        <v>85</v>
      </c>
      <c r="AV171" s="13" t="s">
        <v>85</v>
      </c>
      <c r="AW171" s="13" t="s">
        <v>5</v>
      </c>
      <c r="AX171" s="13" t="s">
        <v>83</v>
      </c>
      <c r="AY171" s="251" t="s">
        <v>133</v>
      </c>
    </row>
    <row r="172" spans="1:65" s="2" customFormat="1" ht="16.5" customHeight="1">
      <c r="A172" s="38"/>
      <c r="B172" s="39"/>
      <c r="C172" s="263" t="s">
        <v>9</v>
      </c>
      <c r="D172" s="263" t="s">
        <v>217</v>
      </c>
      <c r="E172" s="264" t="s">
        <v>218</v>
      </c>
      <c r="F172" s="265" t="s">
        <v>219</v>
      </c>
      <c r="G172" s="266" t="s">
        <v>220</v>
      </c>
      <c r="H172" s="267">
        <v>12471.68</v>
      </c>
      <c r="I172" s="268"/>
      <c r="J172" s="269"/>
      <c r="K172" s="270">
        <f>ROUND(P172*H172,2)</f>
        <v>0</v>
      </c>
      <c r="L172" s="265" t="s">
        <v>221</v>
      </c>
      <c r="M172" s="271"/>
      <c r="N172" s="272" t="s">
        <v>1</v>
      </c>
      <c r="O172" s="229" t="s">
        <v>38</v>
      </c>
      <c r="P172" s="230">
        <f>I172+J172</f>
        <v>0</v>
      </c>
      <c r="Q172" s="230">
        <f>ROUND(I172*H172,2)</f>
        <v>0</v>
      </c>
      <c r="R172" s="230">
        <f>ROUND(J172*H172,2)</f>
        <v>0</v>
      </c>
      <c r="S172" s="91"/>
      <c r="T172" s="231">
        <f>S172*H172</f>
        <v>0</v>
      </c>
      <c r="U172" s="231">
        <v>1</v>
      </c>
      <c r="V172" s="231">
        <f>U172*H172</f>
        <v>12471.68</v>
      </c>
      <c r="W172" s="231">
        <v>0</v>
      </c>
      <c r="X172" s="232">
        <f>W172*H172</f>
        <v>0</v>
      </c>
      <c r="Y172" s="38"/>
      <c r="Z172" s="38"/>
      <c r="AA172" s="38"/>
      <c r="AB172" s="38"/>
      <c r="AC172" s="38"/>
      <c r="AD172" s="38"/>
      <c r="AE172" s="38"/>
      <c r="AR172" s="233" t="s">
        <v>222</v>
      </c>
      <c r="AT172" s="233" t="s">
        <v>217</v>
      </c>
      <c r="AU172" s="233" t="s">
        <v>85</v>
      </c>
      <c r="AY172" s="17" t="s">
        <v>133</v>
      </c>
      <c r="BE172" s="234">
        <f>IF(O172="základní",K172,0)</f>
        <v>0</v>
      </c>
      <c r="BF172" s="234">
        <f>IF(O172="snížená",K172,0)</f>
        <v>0</v>
      </c>
      <c r="BG172" s="234">
        <f>IF(O172="zákl. přenesená",K172,0)</f>
        <v>0</v>
      </c>
      <c r="BH172" s="234">
        <f>IF(O172="sníž. přenesená",K172,0)</f>
        <v>0</v>
      </c>
      <c r="BI172" s="234">
        <f>IF(O172="nulová",K172,0)</f>
        <v>0</v>
      </c>
      <c r="BJ172" s="17" t="s">
        <v>83</v>
      </c>
      <c r="BK172" s="234">
        <f>ROUND(P172*H172,2)</f>
        <v>0</v>
      </c>
      <c r="BL172" s="17" t="s">
        <v>141</v>
      </c>
      <c r="BM172" s="233" t="s">
        <v>223</v>
      </c>
    </row>
    <row r="173" spans="1:51" s="13" customFormat="1" ht="12">
      <c r="A173" s="13"/>
      <c r="B173" s="241"/>
      <c r="C173" s="242"/>
      <c r="D173" s="235" t="s">
        <v>147</v>
      </c>
      <c r="E173" s="243" t="s">
        <v>1</v>
      </c>
      <c r="F173" s="244" t="s">
        <v>224</v>
      </c>
      <c r="G173" s="242"/>
      <c r="H173" s="245">
        <v>12471.68</v>
      </c>
      <c r="I173" s="246"/>
      <c r="J173" s="246"/>
      <c r="K173" s="242"/>
      <c r="L173" s="242"/>
      <c r="M173" s="247"/>
      <c r="N173" s="248"/>
      <c r="O173" s="249"/>
      <c r="P173" s="249"/>
      <c r="Q173" s="249"/>
      <c r="R173" s="249"/>
      <c r="S173" s="249"/>
      <c r="T173" s="249"/>
      <c r="U173" s="249"/>
      <c r="V173" s="249"/>
      <c r="W173" s="249"/>
      <c r="X173" s="250"/>
      <c r="Y173" s="13"/>
      <c r="Z173" s="13"/>
      <c r="AA173" s="13"/>
      <c r="AB173" s="13"/>
      <c r="AC173" s="13"/>
      <c r="AD173" s="13"/>
      <c r="AE173" s="13"/>
      <c r="AT173" s="251" t="s">
        <v>147</v>
      </c>
      <c r="AU173" s="251" t="s">
        <v>85</v>
      </c>
      <c r="AV173" s="13" t="s">
        <v>85</v>
      </c>
      <c r="AW173" s="13" t="s">
        <v>5</v>
      </c>
      <c r="AX173" s="13" t="s">
        <v>83</v>
      </c>
      <c r="AY173" s="251" t="s">
        <v>133</v>
      </c>
    </row>
    <row r="174" spans="1:51" s="15" customFormat="1" ht="12">
      <c r="A174" s="15"/>
      <c r="B174" s="273"/>
      <c r="C174" s="274"/>
      <c r="D174" s="235" t="s">
        <v>147</v>
      </c>
      <c r="E174" s="275" t="s">
        <v>1</v>
      </c>
      <c r="F174" s="276" t="s">
        <v>225</v>
      </c>
      <c r="G174" s="274"/>
      <c r="H174" s="275" t="s">
        <v>1</v>
      </c>
      <c r="I174" s="277"/>
      <c r="J174" s="277"/>
      <c r="K174" s="274"/>
      <c r="L174" s="274"/>
      <c r="M174" s="278"/>
      <c r="N174" s="279"/>
      <c r="O174" s="280"/>
      <c r="P174" s="280"/>
      <c r="Q174" s="280"/>
      <c r="R174" s="280"/>
      <c r="S174" s="280"/>
      <c r="T174" s="280"/>
      <c r="U174" s="280"/>
      <c r="V174" s="280"/>
      <c r="W174" s="280"/>
      <c r="X174" s="281"/>
      <c r="Y174" s="15"/>
      <c r="Z174" s="15"/>
      <c r="AA174" s="15"/>
      <c r="AB174" s="15"/>
      <c r="AC174" s="15"/>
      <c r="AD174" s="15"/>
      <c r="AE174" s="15"/>
      <c r="AT174" s="282" t="s">
        <v>147</v>
      </c>
      <c r="AU174" s="282" t="s">
        <v>85</v>
      </c>
      <c r="AV174" s="15" t="s">
        <v>83</v>
      </c>
      <c r="AW174" s="15" t="s">
        <v>5</v>
      </c>
      <c r="AX174" s="15" t="s">
        <v>75</v>
      </c>
      <c r="AY174" s="282" t="s">
        <v>133</v>
      </c>
    </row>
    <row r="175" spans="1:65" s="2" customFormat="1" ht="24.15" customHeight="1">
      <c r="A175" s="38"/>
      <c r="B175" s="39"/>
      <c r="C175" s="221" t="s">
        <v>226</v>
      </c>
      <c r="D175" s="221" t="s">
        <v>136</v>
      </c>
      <c r="E175" s="222" t="s">
        <v>227</v>
      </c>
      <c r="F175" s="223" t="s">
        <v>228</v>
      </c>
      <c r="G175" s="224" t="s">
        <v>170</v>
      </c>
      <c r="H175" s="225">
        <v>8752.413</v>
      </c>
      <c r="I175" s="226"/>
      <c r="J175" s="226"/>
      <c r="K175" s="227">
        <f>ROUND(P175*H175,2)</f>
        <v>0</v>
      </c>
      <c r="L175" s="223" t="s">
        <v>140</v>
      </c>
      <c r="M175" s="44"/>
      <c r="N175" s="228" t="s">
        <v>1</v>
      </c>
      <c r="O175" s="229" t="s">
        <v>38</v>
      </c>
      <c r="P175" s="230">
        <f>I175+J175</f>
        <v>0</v>
      </c>
      <c r="Q175" s="230">
        <f>ROUND(I175*H175,2)</f>
        <v>0</v>
      </c>
      <c r="R175" s="230">
        <f>ROUND(J175*H175,2)</f>
        <v>0</v>
      </c>
      <c r="S175" s="91"/>
      <c r="T175" s="231">
        <f>S175*H175</f>
        <v>0</v>
      </c>
      <c r="U175" s="231">
        <v>0</v>
      </c>
      <c r="V175" s="231">
        <f>U175*H175</f>
        <v>0</v>
      </c>
      <c r="W175" s="231">
        <v>0</v>
      </c>
      <c r="X175" s="232">
        <f>W175*H175</f>
        <v>0</v>
      </c>
      <c r="Y175" s="38"/>
      <c r="Z175" s="38"/>
      <c r="AA175" s="38"/>
      <c r="AB175" s="38"/>
      <c r="AC175" s="38"/>
      <c r="AD175" s="38"/>
      <c r="AE175" s="38"/>
      <c r="AR175" s="233" t="s">
        <v>141</v>
      </c>
      <c r="AT175" s="233" t="s">
        <v>136</v>
      </c>
      <c r="AU175" s="233" t="s">
        <v>85</v>
      </c>
      <c r="AY175" s="17" t="s">
        <v>133</v>
      </c>
      <c r="BE175" s="234">
        <f>IF(O175="základní",K175,0)</f>
        <v>0</v>
      </c>
      <c r="BF175" s="234">
        <f>IF(O175="snížená",K175,0)</f>
        <v>0</v>
      </c>
      <c r="BG175" s="234">
        <f>IF(O175="zákl. přenesená",K175,0)</f>
        <v>0</v>
      </c>
      <c r="BH175" s="234">
        <f>IF(O175="sníž. přenesená",K175,0)</f>
        <v>0</v>
      </c>
      <c r="BI175" s="234">
        <f>IF(O175="nulová",K175,0)</f>
        <v>0</v>
      </c>
      <c r="BJ175" s="17" t="s">
        <v>83</v>
      </c>
      <c r="BK175" s="234">
        <f>ROUND(P175*H175,2)</f>
        <v>0</v>
      </c>
      <c r="BL175" s="17" t="s">
        <v>141</v>
      </c>
      <c r="BM175" s="233" t="s">
        <v>229</v>
      </c>
    </row>
    <row r="176" spans="1:47" s="2" customFormat="1" ht="12">
      <c r="A176" s="38"/>
      <c r="B176" s="39"/>
      <c r="C176" s="40"/>
      <c r="D176" s="235" t="s">
        <v>143</v>
      </c>
      <c r="E176" s="40"/>
      <c r="F176" s="236" t="s">
        <v>230</v>
      </c>
      <c r="G176" s="40"/>
      <c r="H176" s="40"/>
      <c r="I176" s="237"/>
      <c r="J176" s="237"/>
      <c r="K176" s="40"/>
      <c r="L176" s="40"/>
      <c r="M176" s="44"/>
      <c r="N176" s="238"/>
      <c r="O176" s="239"/>
      <c r="P176" s="91"/>
      <c r="Q176" s="91"/>
      <c r="R176" s="91"/>
      <c r="S176" s="91"/>
      <c r="T176" s="91"/>
      <c r="U176" s="91"/>
      <c r="V176" s="91"/>
      <c r="W176" s="91"/>
      <c r="X176" s="92"/>
      <c r="Y176" s="38"/>
      <c r="Z176" s="38"/>
      <c r="AA176" s="38"/>
      <c r="AB176" s="38"/>
      <c r="AC176" s="38"/>
      <c r="AD176" s="38"/>
      <c r="AE176" s="38"/>
      <c r="AT176" s="17" t="s">
        <v>143</v>
      </c>
      <c r="AU176" s="17" t="s">
        <v>85</v>
      </c>
    </row>
    <row r="177" spans="1:51" s="13" customFormat="1" ht="12">
      <c r="A177" s="13"/>
      <c r="B177" s="241"/>
      <c r="C177" s="242"/>
      <c r="D177" s="235" t="s">
        <v>147</v>
      </c>
      <c r="E177" s="243" t="s">
        <v>1</v>
      </c>
      <c r="F177" s="244" t="s">
        <v>231</v>
      </c>
      <c r="G177" s="242"/>
      <c r="H177" s="245">
        <v>8752.413</v>
      </c>
      <c r="I177" s="246"/>
      <c r="J177" s="246"/>
      <c r="K177" s="242"/>
      <c r="L177" s="242"/>
      <c r="M177" s="247"/>
      <c r="N177" s="248"/>
      <c r="O177" s="249"/>
      <c r="P177" s="249"/>
      <c r="Q177" s="249"/>
      <c r="R177" s="249"/>
      <c r="S177" s="249"/>
      <c r="T177" s="249"/>
      <c r="U177" s="249"/>
      <c r="V177" s="249"/>
      <c r="W177" s="249"/>
      <c r="X177" s="250"/>
      <c r="Y177" s="13"/>
      <c r="Z177" s="13"/>
      <c r="AA177" s="13"/>
      <c r="AB177" s="13"/>
      <c r="AC177" s="13"/>
      <c r="AD177" s="13"/>
      <c r="AE177" s="13"/>
      <c r="AT177" s="251" t="s">
        <v>147</v>
      </c>
      <c r="AU177" s="251" t="s">
        <v>85</v>
      </c>
      <c r="AV177" s="13" t="s">
        <v>85</v>
      </c>
      <c r="AW177" s="13" t="s">
        <v>5</v>
      </c>
      <c r="AX177" s="13" t="s">
        <v>83</v>
      </c>
      <c r="AY177" s="251" t="s">
        <v>133</v>
      </c>
    </row>
    <row r="178" spans="1:65" s="2" customFormat="1" ht="12">
      <c r="A178" s="38"/>
      <c r="B178" s="39"/>
      <c r="C178" s="221" t="s">
        <v>232</v>
      </c>
      <c r="D178" s="221" t="s">
        <v>136</v>
      </c>
      <c r="E178" s="222" t="s">
        <v>233</v>
      </c>
      <c r="F178" s="223" t="s">
        <v>234</v>
      </c>
      <c r="G178" s="224" t="s">
        <v>220</v>
      </c>
      <c r="H178" s="225">
        <v>16629.585</v>
      </c>
      <c r="I178" s="226"/>
      <c r="J178" s="226"/>
      <c r="K178" s="227">
        <f>ROUND(P178*H178,2)</f>
        <v>0</v>
      </c>
      <c r="L178" s="223" t="s">
        <v>140</v>
      </c>
      <c r="M178" s="44"/>
      <c r="N178" s="228" t="s">
        <v>1</v>
      </c>
      <c r="O178" s="229" t="s">
        <v>38</v>
      </c>
      <c r="P178" s="230">
        <f>I178+J178</f>
        <v>0</v>
      </c>
      <c r="Q178" s="230">
        <f>ROUND(I178*H178,2)</f>
        <v>0</v>
      </c>
      <c r="R178" s="230">
        <f>ROUND(J178*H178,2)</f>
        <v>0</v>
      </c>
      <c r="S178" s="91"/>
      <c r="T178" s="231">
        <f>S178*H178</f>
        <v>0</v>
      </c>
      <c r="U178" s="231">
        <v>0</v>
      </c>
      <c r="V178" s="231">
        <f>U178*H178</f>
        <v>0</v>
      </c>
      <c r="W178" s="231">
        <v>0</v>
      </c>
      <c r="X178" s="232">
        <f>W178*H178</f>
        <v>0</v>
      </c>
      <c r="Y178" s="38"/>
      <c r="Z178" s="38"/>
      <c r="AA178" s="38"/>
      <c r="AB178" s="38"/>
      <c r="AC178" s="38"/>
      <c r="AD178" s="38"/>
      <c r="AE178" s="38"/>
      <c r="AR178" s="233" t="s">
        <v>141</v>
      </c>
      <c r="AT178" s="233" t="s">
        <v>136</v>
      </c>
      <c r="AU178" s="233" t="s">
        <v>85</v>
      </c>
      <c r="AY178" s="17" t="s">
        <v>133</v>
      </c>
      <c r="BE178" s="234">
        <f>IF(O178="základní",K178,0)</f>
        <v>0</v>
      </c>
      <c r="BF178" s="234">
        <f>IF(O178="snížená",K178,0)</f>
        <v>0</v>
      </c>
      <c r="BG178" s="234">
        <f>IF(O178="zákl. přenesená",K178,0)</f>
        <v>0</v>
      </c>
      <c r="BH178" s="234">
        <f>IF(O178="sníž. přenesená",K178,0)</f>
        <v>0</v>
      </c>
      <c r="BI178" s="234">
        <f>IF(O178="nulová",K178,0)</f>
        <v>0</v>
      </c>
      <c r="BJ178" s="17" t="s">
        <v>83</v>
      </c>
      <c r="BK178" s="234">
        <f>ROUND(P178*H178,2)</f>
        <v>0</v>
      </c>
      <c r="BL178" s="17" t="s">
        <v>141</v>
      </c>
      <c r="BM178" s="233" t="s">
        <v>235</v>
      </c>
    </row>
    <row r="179" spans="1:47" s="2" customFormat="1" ht="12">
      <c r="A179" s="38"/>
      <c r="B179" s="39"/>
      <c r="C179" s="40"/>
      <c r="D179" s="235" t="s">
        <v>143</v>
      </c>
      <c r="E179" s="40"/>
      <c r="F179" s="236" t="s">
        <v>236</v>
      </c>
      <c r="G179" s="40"/>
      <c r="H179" s="40"/>
      <c r="I179" s="237"/>
      <c r="J179" s="237"/>
      <c r="K179" s="40"/>
      <c r="L179" s="40"/>
      <c r="M179" s="44"/>
      <c r="N179" s="238"/>
      <c r="O179" s="239"/>
      <c r="P179" s="91"/>
      <c r="Q179" s="91"/>
      <c r="R179" s="91"/>
      <c r="S179" s="91"/>
      <c r="T179" s="91"/>
      <c r="U179" s="91"/>
      <c r="V179" s="91"/>
      <c r="W179" s="91"/>
      <c r="X179" s="92"/>
      <c r="Y179" s="38"/>
      <c r="Z179" s="38"/>
      <c r="AA179" s="38"/>
      <c r="AB179" s="38"/>
      <c r="AC179" s="38"/>
      <c r="AD179" s="38"/>
      <c r="AE179" s="38"/>
      <c r="AT179" s="17" t="s">
        <v>143</v>
      </c>
      <c r="AU179" s="17" t="s">
        <v>85</v>
      </c>
    </row>
    <row r="180" spans="1:47" s="2" customFormat="1" ht="12">
      <c r="A180" s="38"/>
      <c r="B180" s="39"/>
      <c r="C180" s="40"/>
      <c r="D180" s="235" t="s">
        <v>145</v>
      </c>
      <c r="E180" s="40"/>
      <c r="F180" s="240" t="s">
        <v>237</v>
      </c>
      <c r="G180" s="40"/>
      <c r="H180" s="40"/>
      <c r="I180" s="237"/>
      <c r="J180" s="237"/>
      <c r="K180" s="40"/>
      <c r="L180" s="40"/>
      <c r="M180" s="44"/>
      <c r="N180" s="238"/>
      <c r="O180" s="239"/>
      <c r="P180" s="91"/>
      <c r="Q180" s="91"/>
      <c r="R180" s="91"/>
      <c r="S180" s="91"/>
      <c r="T180" s="91"/>
      <c r="U180" s="91"/>
      <c r="V180" s="91"/>
      <c r="W180" s="91"/>
      <c r="X180" s="92"/>
      <c r="Y180" s="38"/>
      <c r="Z180" s="38"/>
      <c r="AA180" s="38"/>
      <c r="AB180" s="38"/>
      <c r="AC180" s="38"/>
      <c r="AD180" s="38"/>
      <c r="AE180" s="38"/>
      <c r="AT180" s="17" t="s">
        <v>145</v>
      </c>
      <c r="AU180" s="17" t="s">
        <v>85</v>
      </c>
    </row>
    <row r="181" spans="1:51" s="13" customFormat="1" ht="12">
      <c r="A181" s="13"/>
      <c r="B181" s="241"/>
      <c r="C181" s="242"/>
      <c r="D181" s="235" t="s">
        <v>147</v>
      </c>
      <c r="E181" s="243" t="s">
        <v>1</v>
      </c>
      <c r="F181" s="244" t="s">
        <v>238</v>
      </c>
      <c r="G181" s="242"/>
      <c r="H181" s="245">
        <v>16629.585</v>
      </c>
      <c r="I181" s="246"/>
      <c r="J181" s="246"/>
      <c r="K181" s="242"/>
      <c r="L181" s="242"/>
      <c r="M181" s="247"/>
      <c r="N181" s="248"/>
      <c r="O181" s="249"/>
      <c r="P181" s="249"/>
      <c r="Q181" s="249"/>
      <c r="R181" s="249"/>
      <c r="S181" s="249"/>
      <c r="T181" s="249"/>
      <c r="U181" s="249"/>
      <c r="V181" s="249"/>
      <c r="W181" s="249"/>
      <c r="X181" s="250"/>
      <c r="Y181" s="13"/>
      <c r="Z181" s="13"/>
      <c r="AA181" s="13"/>
      <c r="AB181" s="13"/>
      <c r="AC181" s="13"/>
      <c r="AD181" s="13"/>
      <c r="AE181" s="13"/>
      <c r="AT181" s="251" t="s">
        <v>147</v>
      </c>
      <c r="AU181" s="251" t="s">
        <v>85</v>
      </c>
      <c r="AV181" s="13" t="s">
        <v>85</v>
      </c>
      <c r="AW181" s="13" t="s">
        <v>5</v>
      </c>
      <c r="AX181" s="13" t="s">
        <v>83</v>
      </c>
      <c r="AY181" s="251" t="s">
        <v>133</v>
      </c>
    </row>
    <row r="182" spans="1:65" s="2" customFormat="1" ht="24.15" customHeight="1">
      <c r="A182" s="38"/>
      <c r="B182" s="39"/>
      <c r="C182" s="221" t="s">
        <v>239</v>
      </c>
      <c r="D182" s="221" t="s">
        <v>136</v>
      </c>
      <c r="E182" s="222" t="s">
        <v>240</v>
      </c>
      <c r="F182" s="223" t="s">
        <v>241</v>
      </c>
      <c r="G182" s="224" t="s">
        <v>170</v>
      </c>
      <c r="H182" s="225">
        <v>850</v>
      </c>
      <c r="I182" s="226"/>
      <c r="J182" s="226"/>
      <c r="K182" s="227">
        <f>ROUND(P182*H182,2)</f>
        <v>0</v>
      </c>
      <c r="L182" s="223" t="s">
        <v>140</v>
      </c>
      <c r="M182" s="44"/>
      <c r="N182" s="228" t="s">
        <v>1</v>
      </c>
      <c r="O182" s="229" t="s">
        <v>38</v>
      </c>
      <c r="P182" s="230">
        <f>I182+J182</f>
        <v>0</v>
      </c>
      <c r="Q182" s="230">
        <f>ROUND(I182*H182,2)</f>
        <v>0</v>
      </c>
      <c r="R182" s="230">
        <f>ROUND(J182*H182,2)</f>
        <v>0</v>
      </c>
      <c r="S182" s="91"/>
      <c r="T182" s="231">
        <f>S182*H182</f>
        <v>0</v>
      </c>
      <c r="U182" s="231">
        <v>0</v>
      </c>
      <c r="V182" s="231">
        <f>U182*H182</f>
        <v>0</v>
      </c>
      <c r="W182" s="231">
        <v>0</v>
      </c>
      <c r="X182" s="232">
        <f>W182*H182</f>
        <v>0</v>
      </c>
      <c r="Y182" s="38"/>
      <c r="Z182" s="38"/>
      <c r="AA182" s="38"/>
      <c r="AB182" s="38"/>
      <c r="AC182" s="38"/>
      <c r="AD182" s="38"/>
      <c r="AE182" s="38"/>
      <c r="AR182" s="233" t="s">
        <v>141</v>
      </c>
      <c r="AT182" s="233" t="s">
        <v>136</v>
      </c>
      <c r="AU182" s="233" t="s">
        <v>85</v>
      </c>
      <c r="AY182" s="17" t="s">
        <v>133</v>
      </c>
      <c r="BE182" s="234">
        <f>IF(O182="základní",K182,0)</f>
        <v>0</v>
      </c>
      <c r="BF182" s="234">
        <f>IF(O182="snížená",K182,0)</f>
        <v>0</v>
      </c>
      <c r="BG182" s="234">
        <f>IF(O182="zákl. přenesená",K182,0)</f>
        <v>0</v>
      </c>
      <c r="BH182" s="234">
        <f>IF(O182="sníž. přenesená",K182,0)</f>
        <v>0</v>
      </c>
      <c r="BI182" s="234">
        <f>IF(O182="nulová",K182,0)</f>
        <v>0</v>
      </c>
      <c r="BJ182" s="17" t="s">
        <v>83</v>
      </c>
      <c r="BK182" s="234">
        <f>ROUND(P182*H182,2)</f>
        <v>0</v>
      </c>
      <c r="BL182" s="17" t="s">
        <v>141</v>
      </c>
      <c r="BM182" s="233" t="s">
        <v>242</v>
      </c>
    </row>
    <row r="183" spans="1:47" s="2" customFormat="1" ht="12">
      <c r="A183" s="38"/>
      <c r="B183" s="39"/>
      <c r="C183" s="40"/>
      <c r="D183" s="235" t="s">
        <v>143</v>
      </c>
      <c r="E183" s="40"/>
      <c r="F183" s="236" t="s">
        <v>243</v>
      </c>
      <c r="G183" s="40"/>
      <c r="H183" s="40"/>
      <c r="I183" s="237"/>
      <c r="J183" s="237"/>
      <c r="K183" s="40"/>
      <c r="L183" s="40"/>
      <c r="M183" s="44"/>
      <c r="N183" s="238"/>
      <c r="O183" s="239"/>
      <c r="P183" s="91"/>
      <c r="Q183" s="91"/>
      <c r="R183" s="91"/>
      <c r="S183" s="91"/>
      <c r="T183" s="91"/>
      <c r="U183" s="91"/>
      <c r="V183" s="91"/>
      <c r="W183" s="91"/>
      <c r="X183" s="92"/>
      <c r="Y183" s="38"/>
      <c r="Z183" s="38"/>
      <c r="AA183" s="38"/>
      <c r="AB183" s="38"/>
      <c r="AC183" s="38"/>
      <c r="AD183" s="38"/>
      <c r="AE183" s="38"/>
      <c r="AT183" s="17" t="s">
        <v>143</v>
      </c>
      <c r="AU183" s="17" t="s">
        <v>85</v>
      </c>
    </row>
    <row r="184" spans="1:47" s="2" customFormat="1" ht="12">
      <c r="A184" s="38"/>
      <c r="B184" s="39"/>
      <c r="C184" s="40"/>
      <c r="D184" s="235" t="s">
        <v>145</v>
      </c>
      <c r="E184" s="40"/>
      <c r="F184" s="240" t="s">
        <v>208</v>
      </c>
      <c r="G184" s="40"/>
      <c r="H184" s="40"/>
      <c r="I184" s="237"/>
      <c r="J184" s="237"/>
      <c r="K184" s="40"/>
      <c r="L184" s="40"/>
      <c r="M184" s="44"/>
      <c r="N184" s="238"/>
      <c r="O184" s="239"/>
      <c r="P184" s="91"/>
      <c r="Q184" s="91"/>
      <c r="R184" s="91"/>
      <c r="S184" s="91"/>
      <c r="T184" s="91"/>
      <c r="U184" s="91"/>
      <c r="V184" s="91"/>
      <c r="W184" s="91"/>
      <c r="X184" s="92"/>
      <c r="Y184" s="38"/>
      <c r="Z184" s="38"/>
      <c r="AA184" s="38"/>
      <c r="AB184" s="38"/>
      <c r="AC184" s="38"/>
      <c r="AD184" s="38"/>
      <c r="AE184" s="38"/>
      <c r="AT184" s="17" t="s">
        <v>145</v>
      </c>
      <c r="AU184" s="17" t="s">
        <v>85</v>
      </c>
    </row>
    <row r="185" spans="1:51" s="13" customFormat="1" ht="12">
      <c r="A185" s="13"/>
      <c r="B185" s="241"/>
      <c r="C185" s="242"/>
      <c r="D185" s="235" t="s">
        <v>147</v>
      </c>
      <c r="E185" s="243" t="s">
        <v>1</v>
      </c>
      <c r="F185" s="244" t="s">
        <v>244</v>
      </c>
      <c r="G185" s="242"/>
      <c r="H185" s="245">
        <v>850</v>
      </c>
      <c r="I185" s="246"/>
      <c r="J185" s="246"/>
      <c r="K185" s="242"/>
      <c r="L185" s="242"/>
      <c r="M185" s="247"/>
      <c r="N185" s="248"/>
      <c r="O185" s="249"/>
      <c r="P185" s="249"/>
      <c r="Q185" s="249"/>
      <c r="R185" s="249"/>
      <c r="S185" s="249"/>
      <c r="T185" s="249"/>
      <c r="U185" s="249"/>
      <c r="V185" s="249"/>
      <c r="W185" s="249"/>
      <c r="X185" s="250"/>
      <c r="Y185" s="13"/>
      <c r="Z185" s="13"/>
      <c r="AA185" s="13"/>
      <c r="AB185" s="13"/>
      <c r="AC185" s="13"/>
      <c r="AD185" s="13"/>
      <c r="AE185" s="13"/>
      <c r="AT185" s="251" t="s">
        <v>147</v>
      </c>
      <c r="AU185" s="251" t="s">
        <v>85</v>
      </c>
      <c r="AV185" s="13" t="s">
        <v>85</v>
      </c>
      <c r="AW185" s="13" t="s">
        <v>5</v>
      </c>
      <c r="AX185" s="13" t="s">
        <v>83</v>
      </c>
      <c r="AY185" s="251" t="s">
        <v>133</v>
      </c>
    </row>
    <row r="186" spans="1:65" s="2" customFormat="1" ht="12">
      <c r="A186" s="38"/>
      <c r="B186" s="39"/>
      <c r="C186" s="221" t="s">
        <v>245</v>
      </c>
      <c r="D186" s="221" t="s">
        <v>136</v>
      </c>
      <c r="E186" s="222" t="s">
        <v>246</v>
      </c>
      <c r="F186" s="223" t="s">
        <v>247</v>
      </c>
      <c r="G186" s="224" t="s">
        <v>139</v>
      </c>
      <c r="H186" s="225">
        <v>5462</v>
      </c>
      <c r="I186" s="226"/>
      <c r="J186" s="226"/>
      <c r="K186" s="227">
        <f>ROUND(P186*H186,2)</f>
        <v>0</v>
      </c>
      <c r="L186" s="223" t="s">
        <v>140</v>
      </c>
      <c r="M186" s="44"/>
      <c r="N186" s="228" t="s">
        <v>1</v>
      </c>
      <c r="O186" s="229" t="s">
        <v>38</v>
      </c>
      <c r="P186" s="230">
        <f>I186+J186</f>
        <v>0</v>
      </c>
      <c r="Q186" s="230">
        <f>ROUND(I186*H186,2)</f>
        <v>0</v>
      </c>
      <c r="R186" s="230">
        <f>ROUND(J186*H186,2)</f>
        <v>0</v>
      </c>
      <c r="S186" s="91"/>
      <c r="T186" s="231">
        <f>S186*H186</f>
        <v>0</v>
      </c>
      <c r="U186" s="231">
        <v>0</v>
      </c>
      <c r="V186" s="231">
        <f>U186*H186</f>
        <v>0</v>
      </c>
      <c r="W186" s="231">
        <v>0</v>
      </c>
      <c r="X186" s="232">
        <f>W186*H186</f>
        <v>0</v>
      </c>
      <c r="Y186" s="38"/>
      <c r="Z186" s="38"/>
      <c r="AA186" s="38"/>
      <c r="AB186" s="38"/>
      <c r="AC186" s="38"/>
      <c r="AD186" s="38"/>
      <c r="AE186" s="38"/>
      <c r="AR186" s="233" t="s">
        <v>141</v>
      </c>
      <c r="AT186" s="233" t="s">
        <v>136</v>
      </c>
      <c r="AU186" s="233" t="s">
        <v>85</v>
      </c>
      <c r="AY186" s="17" t="s">
        <v>133</v>
      </c>
      <c r="BE186" s="234">
        <f>IF(O186="základní",K186,0)</f>
        <v>0</v>
      </c>
      <c r="BF186" s="234">
        <f>IF(O186="snížená",K186,0)</f>
        <v>0</v>
      </c>
      <c r="BG186" s="234">
        <f>IF(O186="zákl. přenesená",K186,0)</f>
        <v>0</v>
      </c>
      <c r="BH186" s="234">
        <f>IF(O186="sníž. přenesená",K186,0)</f>
        <v>0</v>
      </c>
      <c r="BI186" s="234">
        <f>IF(O186="nulová",K186,0)</f>
        <v>0</v>
      </c>
      <c r="BJ186" s="17" t="s">
        <v>83</v>
      </c>
      <c r="BK186" s="234">
        <f>ROUND(P186*H186,2)</f>
        <v>0</v>
      </c>
      <c r="BL186" s="17" t="s">
        <v>141</v>
      </c>
      <c r="BM186" s="233" t="s">
        <v>248</v>
      </c>
    </row>
    <row r="187" spans="1:47" s="2" customFormat="1" ht="12">
      <c r="A187" s="38"/>
      <c r="B187" s="39"/>
      <c r="C187" s="40"/>
      <c r="D187" s="235" t="s">
        <v>143</v>
      </c>
      <c r="E187" s="40"/>
      <c r="F187" s="236" t="s">
        <v>249</v>
      </c>
      <c r="G187" s="40"/>
      <c r="H187" s="40"/>
      <c r="I187" s="237"/>
      <c r="J187" s="237"/>
      <c r="K187" s="40"/>
      <c r="L187" s="40"/>
      <c r="M187" s="44"/>
      <c r="N187" s="238"/>
      <c r="O187" s="239"/>
      <c r="P187" s="91"/>
      <c r="Q187" s="91"/>
      <c r="R187" s="91"/>
      <c r="S187" s="91"/>
      <c r="T187" s="91"/>
      <c r="U187" s="91"/>
      <c r="V187" s="91"/>
      <c r="W187" s="91"/>
      <c r="X187" s="92"/>
      <c r="Y187" s="38"/>
      <c r="Z187" s="38"/>
      <c r="AA187" s="38"/>
      <c r="AB187" s="38"/>
      <c r="AC187" s="38"/>
      <c r="AD187" s="38"/>
      <c r="AE187" s="38"/>
      <c r="AT187" s="17" t="s">
        <v>143</v>
      </c>
      <c r="AU187" s="17" t="s">
        <v>85</v>
      </c>
    </row>
    <row r="188" spans="1:47" s="2" customFormat="1" ht="12">
      <c r="A188" s="38"/>
      <c r="B188" s="39"/>
      <c r="C188" s="40"/>
      <c r="D188" s="235" t="s">
        <v>145</v>
      </c>
      <c r="E188" s="40"/>
      <c r="F188" s="240" t="s">
        <v>250</v>
      </c>
      <c r="G188" s="40"/>
      <c r="H188" s="40"/>
      <c r="I188" s="237"/>
      <c r="J188" s="237"/>
      <c r="K188" s="40"/>
      <c r="L188" s="40"/>
      <c r="M188" s="44"/>
      <c r="N188" s="238"/>
      <c r="O188" s="239"/>
      <c r="P188" s="91"/>
      <c r="Q188" s="91"/>
      <c r="R188" s="91"/>
      <c r="S188" s="91"/>
      <c r="T188" s="91"/>
      <c r="U188" s="91"/>
      <c r="V188" s="91"/>
      <c r="W188" s="91"/>
      <c r="X188" s="92"/>
      <c r="Y188" s="38"/>
      <c r="Z188" s="38"/>
      <c r="AA188" s="38"/>
      <c r="AB188" s="38"/>
      <c r="AC188" s="38"/>
      <c r="AD188" s="38"/>
      <c r="AE188" s="38"/>
      <c r="AT188" s="17" t="s">
        <v>145</v>
      </c>
      <c r="AU188" s="17" t="s">
        <v>85</v>
      </c>
    </row>
    <row r="189" spans="1:51" s="13" customFormat="1" ht="12">
      <c r="A189" s="13"/>
      <c r="B189" s="241"/>
      <c r="C189" s="242"/>
      <c r="D189" s="235" t="s">
        <v>147</v>
      </c>
      <c r="E189" s="243" t="s">
        <v>1</v>
      </c>
      <c r="F189" s="244" t="s">
        <v>251</v>
      </c>
      <c r="G189" s="242"/>
      <c r="H189" s="245">
        <v>5462</v>
      </c>
      <c r="I189" s="246"/>
      <c r="J189" s="246"/>
      <c r="K189" s="242"/>
      <c r="L189" s="242"/>
      <c r="M189" s="247"/>
      <c r="N189" s="248"/>
      <c r="O189" s="249"/>
      <c r="P189" s="249"/>
      <c r="Q189" s="249"/>
      <c r="R189" s="249"/>
      <c r="S189" s="249"/>
      <c r="T189" s="249"/>
      <c r="U189" s="249"/>
      <c r="V189" s="249"/>
      <c r="W189" s="249"/>
      <c r="X189" s="250"/>
      <c r="Y189" s="13"/>
      <c r="Z189" s="13"/>
      <c r="AA189" s="13"/>
      <c r="AB189" s="13"/>
      <c r="AC189" s="13"/>
      <c r="AD189" s="13"/>
      <c r="AE189" s="13"/>
      <c r="AT189" s="251" t="s">
        <v>147</v>
      </c>
      <c r="AU189" s="251" t="s">
        <v>85</v>
      </c>
      <c r="AV189" s="13" t="s">
        <v>85</v>
      </c>
      <c r="AW189" s="13" t="s">
        <v>5</v>
      </c>
      <c r="AX189" s="13" t="s">
        <v>83</v>
      </c>
      <c r="AY189" s="251" t="s">
        <v>133</v>
      </c>
    </row>
    <row r="190" spans="1:65" s="2" customFormat="1" ht="12">
      <c r="A190" s="38"/>
      <c r="B190" s="39"/>
      <c r="C190" s="221" t="s">
        <v>8</v>
      </c>
      <c r="D190" s="221" t="s">
        <v>136</v>
      </c>
      <c r="E190" s="222" t="s">
        <v>252</v>
      </c>
      <c r="F190" s="223" t="s">
        <v>253</v>
      </c>
      <c r="G190" s="224" t="s">
        <v>139</v>
      </c>
      <c r="H190" s="225">
        <v>1601</v>
      </c>
      <c r="I190" s="226"/>
      <c r="J190" s="226"/>
      <c r="K190" s="227">
        <f>ROUND(P190*H190,2)</f>
        <v>0</v>
      </c>
      <c r="L190" s="223" t="s">
        <v>140</v>
      </c>
      <c r="M190" s="44"/>
      <c r="N190" s="228" t="s">
        <v>1</v>
      </c>
      <c r="O190" s="229" t="s">
        <v>38</v>
      </c>
      <c r="P190" s="230">
        <f>I190+J190</f>
        <v>0</v>
      </c>
      <c r="Q190" s="230">
        <f>ROUND(I190*H190,2)</f>
        <v>0</v>
      </c>
      <c r="R190" s="230">
        <f>ROUND(J190*H190,2)</f>
        <v>0</v>
      </c>
      <c r="S190" s="91"/>
      <c r="T190" s="231">
        <f>S190*H190</f>
        <v>0</v>
      </c>
      <c r="U190" s="231">
        <v>0</v>
      </c>
      <c r="V190" s="231">
        <f>U190*H190</f>
        <v>0</v>
      </c>
      <c r="W190" s="231">
        <v>0</v>
      </c>
      <c r="X190" s="232">
        <f>W190*H190</f>
        <v>0</v>
      </c>
      <c r="Y190" s="38"/>
      <c r="Z190" s="38"/>
      <c r="AA190" s="38"/>
      <c r="AB190" s="38"/>
      <c r="AC190" s="38"/>
      <c r="AD190" s="38"/>
      <c r="AE190" s="38"/>
      <c r="AR190" s="233" t="s">
        <v>141</v>
      </c>
      <c r="AT190" s="233" t="s">
        <v>136</v>
      </c>
      <c r="AU190" s="233" t="s">
        <v>85</v>
      </c>
      <c r="AY190" s="17" t="s">
        <v>133</v>
      </c>
      <c r="BE190" s="234">
        <f>IF(O190="základní",K190,0)</f>
        <v>0</v>
      </c>
      <c r="BF190" s="234">
        <f>IF(O190="snížená",K190,0)</f>
        <v>0</v>
      </c>
      <c r="BG190" s="234">
        <f>IF(O190="zákl. přenesená",K190,0)</f>
        <v>0</v>
      </c>
      <c r="BH190" s="234">
        <f>IF(O190="sníž. přenesená",K190,0)</f>
        <v>0</v>
      </c>
      <c r="BI190" s="234">
        <f>IF(O190="nulová",K190,0)</f>
        <v>0</v>
      </c>
      <c r="BJ190" s="17" t="s">
        <v>83</v>
      </c>
      <c r="BK190" s="234">
        <f>ROUND(P190*H190,2)</f>
        <v>0</v>
      </c>
      <c r="BL190" s="17" t="s">
        <v>141</v>
      </c>
      <c r="BM190" s="233" t="s">
        <v>254</v>
      </c>
    </row>
    <row r="191" spans="1:47" s="2" customFormat="1" ht="12">
      <c r="A191" s="38"/>
      <c r="B191" s="39"/>
      <c r="C191" s="40"/>
      <c r="D191" s="235" t="s">
        <v>143</v>
      </c>
      <c r="E191" s="40"/>
      <c r="F191" s="236" t="s">
        <v>255</v>
      </c>
      <c r="G191" s="40"/>
      <c r="H191" s="40"/>
      <c r="I191" s="237"/>
      <c r="J191" s="237"/>
      <c r="K191" s="40"/>
      <c r="L191" s="40"/>
      <c r="M191" s="44"/>
      <c r="N191" s="238"/>
      <c r="O191" s="239"/>
      <c r="P191" s="91"/>
      <c r="Q191" s="91"/>
      <c r="R191" s="91"/>
      <c r="S191" s="91"/>
      <c r="T191" s="91"/>
      <c r="U191" s="91"/>
      <c r="V191" s="91"/>
      <c r="W191" s="91"/>
      <c r="X191" s="92"/>
      <c r="Y191" s="38"/>
      <c r="Z191" s="38"/>
      <c r="AA191" s="38"/>
      <c r="AB191" s="38"/>
      <c r="AC191" s="38"/>
      <c r="AD191" s="38"/>
      <c r="AE191" s="38"/>
      <c r="AT191" s="17" t="s">
        <v>143</v>
      </c>
      <c r="AU191" s="17" t="s">
        <v>85</v>
      </c>
    </row>
    <row r="192" spans="1:51" s="13" customFormat="1" ht="12">
      <c r="A192" s="13"/>
      <c r="B192" s="241"/>
      <c r="C192" s="242"/>
      <c r="D192" s="235" t="s">
        <v>147</v>
      </c>
      <c r="E192" s="243" t="s">
        <v>1</v>
      </c>
      <c r="F192" s="244" t="s">
        <v>256</v>
      </c>
      <c r="G192" s="242"/>
      <c r="H192" s="245">
        <v>1601</v>
      </c>
      <c r="I192" s="246"/>
      <c r="J192" s="246"/>
      <c r="K192" s="242"/>
      <c r="L192" s="242"/>
      <c r="M192" s="247"/>
      <c r="N192" s="248"/>
      <c r="O192" s="249"/>
      <c r="P192" s="249"/>
      <c r="Q192" s="249"/>
      <c r="R192" s="249"/>
      <c r="S192" s="249"/>
      <c r="T192" s="249"/>
      <c r="U192" s="249"/>
      <c r="V192" s="249"/>
      <c r="W192" s="249"/>
      <c r="X192" s="250"/>
      <c r="Y192" s="13"/>
      <c r="Z192" s="13"/>
      <c r="AA192" s="13"/>
      <c r="AB192" s="13"/>
      <c r="AC192" s="13"/>
      <c r="AD192" s="13"/>
      <c r="AE192" s="13"/>
      <c r="AT192" s="251" t="s">
        <v>147</v>
      </c>
      <c r="AU192" s="251" t="s">
        <v>85</v>
      </c>
      <c r="AV192" s="13" t="s">
        <v>85</v>
      </c>
      <c r="AW192" s="13" t="s">
        <v>5</v>
      </c>
      <c r="AX192" s="13" t="s">
        <v>83</v>
      </c>
      <c r="AY192" s="251" t="s">
        <v>133</v>
      </c>
    </row>
    <row r="193" spans="1:65" s="2" customFormat="1" ht="24.15" customHeight="1">
      <c r="A193" s="38"/>
      <c r="B193" s="39"/>
      <c r="C193" s="263" t="s">
        <v>257</v>
      </c>
      <c r="D193" s="263" t="s">
        <v>217</v>
      </c>
      <c r="E193" s="264" t="s">
        <v>258</v>
      </c>
      <c r="F193" s="265" t="s">
        <v>259</v>
      </c>
      <c r="G193" s="266" t="s">
        <v>260</v>
      </c>
      <c r="H193" s="267">
        <v>40.025</v>
      </c>
      <c r="I193" s="268"/>
      <c r="J193" s="269"/>
      <c r="K193" s="270">
        <f>ROUND(P193*H193,2)</f>
        <v>0</v>
      </c>
      <c r="L193" s="265" t="s">
        <v>140</v>
      </c>
      <c r="M193" s="271"/>
      <c r="N193" s="272" t="s">
        <v>1</v>
      </c>
      <c r="O193" s="229" t="s">
        <v>38</v>
      </c>
      <c r="P193" s="230">
        <f>I193+J193</f>
        <v>0</v>
      </c>
      <c r="Q193" s="230">
        <f>ROUND(I193*H193,2)</f>
        <v>0</v>
      </c>
      <c r="R193" s="230">
        <f>ROUND(J193*H193,2)</f>
        <v>0</v>
      </c>
      <c r="S193" s="91"/>
      <c r="T193" s="231">
        <f>S193*H193</f>
        <v>0</v>
      </c>
      <c r="U193" s="231">
        <v>0.001</v>
      </c>
      <c r="V193" s="231">
        <f>U193*H193</f>
        <v>0.040025</v>
      </c>
      <c r="W193" s="231">
        <v>0</v>
      </c>
      <c r="X193" s="232">
        <f>W193*H193</f>
        <v>0</v>
      </c>
      <c r="Y193" s="38"/>
      <c r="Z193" s="38"/>
      <c r="AA193" s="38"/>
      <c r="AB193" s="38"/>
      <c r="AC193" s="38"/>
      <c r="AD193" s="38"/>
      <c r="AE193" s="38"/>
      <c r="AR193" s="233" t="s">
        <v>222</v>
      </c>
      <c r="AT193" s="233" t="s">
        <v>217</v>
      </c>
      <c r="AU193" s="233" t="s">
        <v>85</v>
      </c>
      <c r="AY193" s="17" t="s">
        <v>133</v>
      </c>
      <c r="BE193" s="234">
        <f>IF(O193="základní",K193,0)</f>
        <v>0</v>
      </c>
      <c r="BF193" s="234">
        <f>IF(O193="snížená",K193,0)</f>
        <v>0</v>
      </c>
      <c r="BG193" s="234">
        <f>IF(O193="zákl. přenesená",K193,0)</f>
        <v>0</v>
      </c>
      <c r="BH193" s="234">
        <f>IF(O193="sníž. přenesená",K193,0)</f>
        <v>0</v>
      </c>
      <c r="BI193" s="234">
        <f>IF(O193="nulová",K193,0)</f>
        <v>0</v>
      </c>
      <c r="BJ193" s="17" t="s">
        <v>83</v>
      </c>
      <c r="BK193" s="234">
        <f>ROUND(P193*H193,2)</f>
        <v>0</v>
      </c>
      <c r="BL193" s="17" t="s">
        <v>141</v>
      </c>
      <c r="BM193" s="233" t="s">
        <v>261</v>
      </c>
    </row>
    <row r="194" spans="1:47" s="2" customFormat="1" ht="12">
      <c r="A194" s="38"/>
      <c r="B194" s="39"/>
      <c r="C194" s="40"/>
      <c r="D194" s="235" t="s">
        <v>143</v>
      </c>
      <c r="E194" s="40"/>
      <c r="F194" s="236" t="s">
        <v>259</v>
      </c>
      <c r="G194" s="40"/>
      <c r="H194" s="40"/>
      <c r="I194" s="237"/>
      <c r="J194" s="237"/>
      <c r="K194" s="40"/>
      <c r="L194" s="40"/>
      <c r="M194" s="44"/>
      <c r="N194" s="238"/>
      <c r="O194" s="239"/>
      <c r="P194" s="91"/>
      <c r="Q194" s="91"/>
      <c r="R194" s="91"/>
      <c r="S194" s="91"/>
      <c r="T194" s="91"/>
      <c r="U194" s="91"/>
      <c r="V194" s="91"/>
      <c r="W194" s="91"/>
      <c r="X194" s="92"/>
      <c r="Y194" s="38"/>
      <c r="Z194" s="38"/>
      <c r="AA194" s="38"/>
      <c r="AB194" s="38"/>
      <c r="AC194" s="38"/>
      <c r="AD194" s="38"/>
      <c r="AE194" s="38"/>
      <c r="AT194" s="17" t="s">
        <v>143</v>
      </c>
      <c r="AU194" s="17" t="s">
        <v>85</v>
      </c>
    </row>
    <row r="195" spans="1:65" s="2" customFormat="1" ht="12">
      <c r="A195" s="38"/>
      <c r="B195" s="39"/>
      <c r="C195" s="221" t="s">
        <v>262</v>
      </c>
      <c r="D195" s="221" t="s">
        <v>136</v>
      </c>
      <c r="E195" s="222" t="s">
        <v>263</v>
      </c>
      <c r="F195" s="223" t="s">
        <v>264</v>
      </c>
      <c r="G195" s="224" t="s">
        <v>139</v>
      </c>
      <c r="H195" s="225">
        <v>5221</v>
      </c>
      <c r="I195" s="226"/>
      <c r="J195" s="226"/>
      <c r="K195" s="227">
        <f>ROUND(P195*H195,2)</f>
        <v>0</v>
      </c>
      <c r="L195" s="223" t="s">
        <v>140</v>
      </c>
      <c r="M195" s="44"/>
      <c r="N195" s="228" t="s">
        <v>1</v>
      </c>
      <c r="O195" s="229" t="s">
        <v>38</v>
      </c>
      <c r="P195" s="230">
        <f>I195+J195</f>
        <v>0</v>
      </c>
      <c r="Q195" s="230">
        <f>ROUND(I195*H195,2)</f>
        <v>0</v>
      </c>
      <c r="R195" s="230">
        <f>ROUND(J195*H195,2)</f>
        <v>0</v>
      </c>
      <c r="S195" s="91"/>
      <c r="T195" s="231">
        <f>S195*H195</f>
        <v>0</v>
      </c>
      <c r="U195" s="231">
        <v>0</v>
      </c>
      <c r="V195" s="231">
        <f>U195*H195</f>
        <v>0</v>
      </c>
      <c r="W195" s="231">
        <v>0</v>
      </c>
      <c r="X195" s="232">
        <f>W195*H195</f>
        <v>0</v>
      </c>
      <c r="Y195" s="38"/>
      <c r="Z195" s="38"/>
      <c r="AA195" s="38"/>
      <c r="AB195" s="38"/>
      <c r="AC195" s="38"/>
      <c r="AD195" s="38"/>
      <c r="AE195" s="38"/>
      <c r="AR195" s="233" t="s">
        <v>141</v>
      </c>
      <c r="AT195" s="233" t="s">
        <v>136</v>
      </c>
      <c r="AU195" s="233" t="s">
        <v>85</v>
      </c>
      <c r="AY195" s="17" t="s">
        <v>133</v>
      </c>
      <c r="BE195" s="234">
        <f>IF(O195="základní",K195,0)</f>
        <v>0</v>
      </c>
      <c r="BF195" s="234">
        <f>IF(O195="snížená",K195,0)</f>
        <v>0</v>
      </c>
      <c r="BG195" s="234">
        <f>IF(O195="zákl. přenesená",K195,0)</f>
        <v>0</v>
      </c>
      <c r="BH195" s="234">
        <f>IF(O195="sníž. přenesená",K195,0)</f>
        <v>0</v>
      </c>
      <c r="BI195" s="234">
        <f>IF(O195="nulová",K195,0)</f>
        <v>0</v>
      </c>
      <c r="BJ195" s="17" t="s">
        <v>83</v>
      </c>
      <c r="BK195" s="234">
        <f>ROUND(P195*H195,2)</f>
        <v>0</v>
      </c>
      <c r="BL195" s="17" t="s">
        <v>141</v>
      </c>
      <c r="BM195" s="233" t="s">
        <v>265</v>
      </c>
    </row>
    <row r="196" spans="1:47" s="2" customFormat="1" ht="12">
      <c r="A196" s="38"/>
      <c r="B196" s="39"/>
      <c r="C196" s="40"/>
      <c r="D196" s="235" t="s">
        <v>143</v>
      </c>
      <c r="E196" s="40"/>
      <c r="F196" s="236" t="s">
        <v>266</v>
      </c>
      <c r="G196" s="40"/>
      <c r="H196" s="40"/>
      <c r="I196" s="237"/>
      <c r="J196" s="237"/>
      <c r="K196" s="40"/>
      <c r="L196" s="40"/>
      <c r="M196" s="44"/>
      <c r="N196" s="238"/>
      <c r="O196" s="239"/>
      <c r="P196" s="91"/>
      <c r="Q196" s="91"/>
      <c r="R196" s="91"/>
      <c r="S196" s="91"/>
      <c r="T196" s="91"/>
      <c r="U196" s="91"/>
      <c r="V196" s="91"/>
      <c r="W196" s="91"/>
      <c r="X196" s="92"/>
      <c r="Y196" s="38"/>
      <c r="Z196" s="38"/>
      <c r="AA196" s="38"/>
      <c r="AB196" s="38"/>
      <c r="AC196" s="38"/>
      <c r="AD196" s="38"/>
      <c r="AE196" s="38"/>
      <c r="AT196" s="17" t="s">
        <v>143</v>
      </c>
      <c r="AU196" s="17" t="s">
        <v>85</v>
      </c>
    </row>
    <row r="197" spans="1:65" s="2" customFormat="1" ht="16.5" customHeight="1">
      <c r="A197" s="38"/>
      <c r="B197" s="39"/>
      <c r="C197" s="263" t="s">
        <v>267</v>
      </c>
      <c r="D197" s="263" t="s">
        <v>217</v>
      </c>
      <c r="E197" s="264" t="s">
        <v>268</v>
      </c>
      <c r="F197" s="265" t="s">
        <v>269</v>
      </c>
      <c r="G197" s="266" t="s">
        <v>260</v>
      </c>
      <c r="H197" s="267">
        <v>130.525</v>
      </c>
      <c r="I197" s="268"/>
      <c r="J197" s="269"/>
      <c r="K197" s="270">
        <f>ROUND(P197*H197,2)</f>
        <v>0</v>
      </c>
      <c r="L197" s="265" t="s">
        <v>221</v>
      </c>
      <c r="M197" s="271"/>
      <c r="N197" s="272" t="s">
        <v>1</v>
      </c>
      <c r="O197" s="229" t="s">
        <v>38</v>
      </c>
      <c r="P197" s="230">
        <f>I197+J197</f>
        <v>0</v>
      </c>
      <c r="Q197" s="230">
        <f>ROUND(I197*H197,2)</f>
        <v>0</v>
      </c>
      <c r="R197" s="230">
        <f>ROUND(J197*H197,2)</f>
        <v>0</v>
      </c>
      <c r="S197" s="91"/>
      <c r="T197" s="231">
        <f>S197*H197</f>
        <v>0</v>
      </c>
      <c r="U197" s="231">
        <v>0.001</v>
      </c>
      <c r="V197" s="231">
        <f>U197*H197</f>
        <v>0.130525</v>
      </c>
      <c r="W197" s="231">
        <v>0</v>
      </c>
      <c r="X197" s="232">
        <f>W197*H197</f>
        <v>0</v>
      </c>
      <c r="Y197" s="38"/>
      <c r="Z197" s="38"/>
      <c r="AA197" s="38"/>
      <c r="AB197" s="38"/>
      <c r="AC197" s="38"/>
      <c r="AD197" s="38"/>
      <c r="AE197" s="38"/>
      <c r="AR197" s="233" t="s">
        <v>222</v>
      </c>
      <c r="AT197" s="233" t="s">
        <v>217</v>
      </c>
      <c r="AU197" s="233" t="s">
        <v>85</v>
      </c>
      <c r="AY197" s="17" t="s">
        <v>133</v>
      </c>
      <c r="BE197" s="234">
        <f>IF(O197="základní",K197,0)</f>
        <v>0</v>
      </c>
      <c r="BF197" s="234">
        <f>IF(O197="snížená",K197,0)</f>
        <v>0</v>
      </c>
      <c r="BG197" s="234">
        <f>IF(O197="zákl. přenesená",K197,0)</f>
        <v>0</v>
      </c>
      <c r="BH197" s="234">
        <f>IF(O197="sníž. přenesená",K197,0)</f>
        <v>0</v>
      </c>
      <c r="BI197" s="234">
        <f>IF(O197="nulová",K197,0)</f>
        <v>0</v>
      </c>
      <c r="BJ197" s="17" t="s">
        <v>83</v>
      </c>
      <c r="BK197" s="234">
        <f>ROUND(P197*H197,2)</f>
        <v>0</v>
      </c>
      <c r="BL197" s="17" t="s">
        <v>141</v>
      </c>
      <c r="BM197" s="233" t="s">
        <v>270</v>
      </c>
    </row>
    <row r="198" spans="1:65" s="2" customFormat="1" ht="12">
      <c r="A198" s="38"/>
      <c r="B198" s="39"/>
      <c r="C198" s="221" t="s">
        <v>271</v>
      </c>
      <c r="D198" s="221" t="s">
        <v>136</v>
      </c>
      <c r="E198" s="222" t="s">
        <v>272</v>
      </c>
      <c r="F198" s="223" t="s">
        <v>273</v>
      </c>
      <c r="G198" s="224" t="s">
        <v>139</v>
      </c>
      <c r="H198" s="225">
        <v>22746.52</v>
      </c>
      <c r="I198" s="226"/>
      <c r="J198" s="226"/>
      <c r="K198" s="227">
        <f>ROUND(P198*H198,2)</f>
        <v>0</v>
      </c>
      <c r="L198" s="223" t="s">
        <v>140</v>
      </c>
      <c r="M198" s="44"/>
      <c r="N198" s="228" t="s">
        <v>1</v>
      </c>
      <c r="O198" s="229" t="s">
        <v>38</v>
      </c>
      <c r="P198" s="230">
        <f>I198+J198</f>
        <v>0</v>
      </c>
      <c r="Q198" s="230">
        <f>ROUND(I198*H198,2)</f>
        <v>0</v>
      </c>
      <c r="R198" s="230">
        <f>ROUND(J198*H198,2)</f>
        <v>0</v>
      </c>
      <c r="S198" s="91"/>
      <c r="T198" s="231">
        <f>S198*H198</f>
        <v>0</v>
      </c>
      <c r="U198" s="231">
        <v>0</v>
      </c>
      <c r="V198" s="231">
        <f>U198*H198</f>
        <v>0</v>
      </c>
      <c r="W198" s="231">
        <v>0</v>
      </c>
      <c r="X198" s="232">
        <f>W198*H198</f>
        <v>0</v>
      </c>
      <c r="Y198" s="38"/>
      <c r="Z198" s="38"/>
      <c r="AA198" s="38"/>
      <c r="AB198" s="38"/>
      <c r="AC198" s="38"/>
      <c r="AD198" s="38"/>
      <c r="AE198" s="38"/>
      <c r="AR198" s="233" t="s">
        <v>141</v>
      </c>
      <c r="AT198" s="233" t="s">
        <v>136</v>
      </c>
      <c r="AU198" s="233" t="s">
        <v>85</v>
      </c>
      <c r="AY198" s="17" t="s">
        <v>133</v>
      </c>
      <c r="BE198" s="234">
        <f>IF(O198="základní",K198,0)</f>
        <v>0</v>
      </c>
      <c r="BF198" s="234">
        <f>IF(O198="snížená",K198,0)</f>
        <v>0</v>
      </c>
      <c r="BG198" s="234">
        <f>IF(O198="zákl. přenesená",K198,0)</f>
        <v>0</v>
      </c>
      <c r="BH198" s="234">
        <f>IF(O198="sníž. přenesená",K198,0)</f>
        <v>0</v>
      </c>
      <c r="BI198" s="234">
        <f>IF(O198="nulová",K198,0)</f>
        <v>0</v>
      </c>
      <c r="BJ198" s="17" t="s">
        <v>83</v>
      </c>
      <c r="BK198" s="234">
        <f>ROUND(P198*H198,2)</f>
        <v>0</v>
      </c>
      <c r="BL198" s="17" t="s">
        <v>141</v>
      </c>
      <c r="BM198" s="233" t="s">
        <v>274</v>
      </c>
    </row>
    <row r="199" spans="1:47" s="2" customFormat="1" ht="12">
      <c r="A199" s="38"/>
      <c r="B199" s="39"/>
      <c r="C199" s="40"/>
      <c r="D199" s="235" t="s">
        <v>143</v>
      </c>
      <c r="E199" s="40"/>
      <c r="F199" s="236" t="s">
        <v>275</v>
      </c>
      <c r="G199" s="40"/>
      <c r="H199" s="40"/>
      <c r="I199" s="237"/>
      <c r="J199" s="237"/>
      <c r="K199" s="40"/>
      <c r="L199" s="40"/>
      <c r="M199" s="44"/>
      <c r="N199" s="238"/>
      <c r="O199" s="239"/>
      <c r="P199" s="91"/>
      <c r="Q199" s="91"/>
      <c r="R199" s="91"/>
      <c r="S199" s="91"/>
      <c r="T199" s="91"/>
      <c r="U199" s="91"/>
      <c r="V199" s="91"/>
      <c r="W199" s="91"/>
      <c r="X199" s="92"/>
      <c r="Y199" s="38"/>
      <c r="Z199" s="38"/>
      <c r="AA199" s="38"/>
      <c r="AB199" s="38"/>
      <c r="AC199" s="38"/>
      <c r="AD199" s="38"/>
      <c r="AE199" s="38"/>
      <c r="AT199" s="17" t="s">
        <v>143</v>
      </c>
      <c r="AU199" s="17" t="s">
        <v>85</v>
      </c>
    </row>
    <row r="200" spans="1:47" s="2" customFormat="1" ht="12">
      <c r="A200" s="38"/>
      <c r="B200" s="39"/>
      <c r="C200" s="40"/>
      <c r="D200" s="235" t="s">
        <v>145</v>
      </c>
      <c r="E200" s="40"/>
      <c r="F200" s="240" t="s">
        <v>276</v>
      </c>
      <c r="G200" s="40"/>
      <c r="H200" s="40"/>
      <c r="I200" s="237"/>
      <c r="J200" s="237"/>
      <c r="K200" s="40"/>
      <c r="L200" s="40"/>
      <c r="M200" s="44"/>
      <c r="N200" s="238"/>
      <c r="O200" s="239"/>
      <c r="P200" s="91"/>
      <c r="Q200" s="91"/>
      <c r="R200" s="91"/>
      <c r="S200" s="91"/>
      <c r="T200" s="91"/>
      <c r="U200" s="91"/>
      <c r="V200" s="91"/>
      <c r="W200" s="91"/>
      <c r="X200" s="92"/>
      <c r="Y200" s="38"/>
      <c r="Z200" s="38"/>
      <c r="AA200" s="38"/>
      <c r="AB200" s="38"/>
      <c r="AC200" s="38"/>
      <c r="AD200" s="38"/>
      <c r="AE200" s="38"/>
      <c r="AT200" s="17" t="s">
        <v>145</v>
      </c>
      <c r="AU200" s="17" t="s">
        <v>85</v>
      </c>
    </row>
    <row r="201" spans="1:51" s="13" customFormat="1" ht="12">
      <c r="A201" s="13"/>
      <c r="B201" s="241"/>
      <c r="C201" s="242"/>
      <c r="D201" s="235" t="s">
        <v>147</v>
      </c>
      <c r="E201" s="243" t="s">
        <v>1</v>
      </c>
      <c r="F201" s="244" t="s">
        <v>277</v>
      </c>
      <c r="G201" s="242"/>
      <c r="H201" s="245">
        <v>10754.52</v>
      </c>
      <c r="I201" s="246"/>
      <c r="J201" s="246"/>
      <c r="K201" s="242"/>
      <c r="L201" s="242"/>
      <c r="M201" s="247"/>
      <c r="N201" s="248"/>
      <c r="O201" s="249"/>
      <c r="P201" s="249"/>
      <c r="Q201" s="249"/>
      <c r="R201" s="249"/>
      <c r="S201" s="249"/>
      <c r="T201" s="249"/>
      <c r="U201" s="249"/>
      <c r="V201" s="249"/>
      <c r="W201" s="249"/>
      <c r="X201" s="250"/>
      <c r="Y201" s="13"/>
      <c r="Z201" s="13"/>
      <c r="AA201" s="13"/>
      <c r="AB201" s="13"/>
      <c r="AC201" s="13"/>
      <c r="AD201" s="13"/>
      <c r="AE201" s="13"/>
      <c r="AT201" s="251" t="s">
        <v>147</v>
      </c>
      <c r="AU201" s="251" t="s">
        <v>85</v>
      </c>
      <c r="AV201" s="13" t="s">
        <v>85</v>
      </c>
      <c r="AW201" s="13" t="s">
        <v>5</v>
      </c>
      <c r="AX201" s="13" t="s">
        <v>75</v>
      </c>
      <c r="AY201" s="251" t="s">
        <v>133</v>
      </c>
    </row>
    <row r="202" spans="1:51" s="13" customFormat="1" ht="12">
      <c r="A202" s="13"/>
      <c r="B202" s="241"/>
      <c r="C202" s="242"/>
      <c r="D202" s="235" t="s">
        <v>147</v>
      </c>
      <c r="E202" s="243" t="s">
        <v>1</v>
      </c>
      <c r="F202" s="244" t="s">
        <v>278</v>
      </c>
      <c r="G202" s="242"/>
      <c r="H202" s="245">
        <v>11992</v>
      </c>
      <c r="I202" s="246"/>
      <c r="J202" s="246"/>
      <c r="K202" s="242"/>
      <c r="L202" s="242"/>
      <c r="M202" s="247"/>
      <c r="N202" s="248"/>
      <c r="O202" s="249"/>
      <c r="P202" s="249"/>
      <c r="Q202" s="249"/>
      <c r="R202" s="249"/>
      <c r="S202" s="249"/>
      <c r="T202" s="249"/>
      <c r="U202" s="249"/>
      <c r="V202" s="249"/>
      <c r="W202" s="249"/>
      <c r="X202" s="250"/>
      <c r="Y202" s="13"/>
      <c r="Z202" s="13"/>
      <c r="AA202" s="13"/>
      <c r="AB202" s="13"/>
      <c r="AC202" s="13"/>
      <c r="AD202" s="13"/>
      <c r="AE202" s="13"/>
      <c r="AT202" s="251" t="s">
        <v>147</v>
      </c>
      <c r="AU202" s="251" t="s">
        <v>85</v>
      </c>
      <c r="AV202" s="13" t="s">
        <v>85</v>
      </c>
      <c r="AW202" s="13" t="s">
        <v>5</v>
      </c>
      <c r="AX202" s="13" t="s">
        <v>75</v>
      </c>
      <c r="AY202" s="251" t="s">
        <v>133</v>
      </c>
    </row>
    <row r="203" spans="1:51" s="14" customFormat="1" ht="12">
      <c r="A203" s="14"/>
      <c r="B203" s="252"/>
      <c r="C203" s="253"/>
      <c r="D203" s="235" t="s">
        <v>147</v>
      </c>
      <c r="E203" s="254" t="s">
        <v>1</v>
      </c>
      <c r="F203" s="255" t="s">
        <v>183</v>
      </c>
      <c r="G203" s="253"/>
      <c r="H203" s="256">
        <v>22746.52</v>
      </c>
      <c r="I203" s="257"/>
      <c r="J203" s="257"/>
      <c r="K203" s="253"/>
      <c r="L203" s="253"/>
      <c r="M203" s="258"/>
      <c r="N203" s="259"/>
      <c r="O203" s="260"/>
      <c r="P203" s="260"/>
      <c r="Q203" s="260"/>
      <c r="R203" s="260"/>
      <c r="S203" s="260"/>
      <c r="T203" s="260"/>
      <c r="U203" s="260"/>
      <c r="V203" s="260"/>
      <c r="W203" s="260"/>
      <c r="X203" s="261"/>
      <c r="Y203" s="14"/>
      <c r="Z203" s="14"/>
      <c r="AA203" s="14"/>
      <c r="AB203" s="14"/>
      <c r="AC203" s="14"/>
      <c r="AD203" s="14"/>
      <c r="AE203" s="14"/>
      <c r="AT203" s="262" t="s">
        <v>147</v>
      </c>
      <c r="AU203" s="262" t="s">
        <v>85</v>
      </c>
      <c r="AV203" s="14" t="s">
        <v>141</v>
      </c>
      <c r="AW203" s="14" t="s">
        <v>5</v>
      </c>
      <c r="AX203" s="14" t="s">
        <v>83</v>
      </c>
      <c r="AY203" s="262" t="s">
        <v>133</v>
      </c>
    </row>
    <row r="204" spans="1:65" s="2" customFormat="1" ht="24.15" customHeight="1">
      <c r="A204" s="38"/>
      <c r="B204" s="39"/>
      <c r="C204" s="221" t="s">
        <v>279</v>
      </c>
      <c r="D204" s="221" t="s">
        <v>136</v>
      </c>
      <c r="E204" s="222" t="s">
        <v>280</v>
      </c>
      <c r="F204" s="223" t="s">
        <v>281</v>
      </c>
      <c r="G204" s="224" t="s">
        <v>139</v>
      </c>
      <c r="H204" s="225">
        <v>241</v>
      </c>
      <c r="I204" s="226"/>
      <c r="J204" s="226"/>
      <c r="K204" s="227">
        <f>ROUND(P204*H204,2)</f>
        <v>0</v>
      </c>
      <c r="L204" s="223" t="s">
        <v>140</v>
      </c>
      <c r="M204" s="44"/>
      <c r="N204" s="228" t="s">
        <v>1</v>
      </c>
      <c r="O204" s="229" t="s">
        <v>38</v>
      </c>
      <c r="P204" s="230">
        <f>I204+J204</f>
        <v>0</v>
      </c>
      <c r="Q204" s="230">
        <f>ROUND(I204*H204,2)</f>
        <v>0</v>
      </c>
      <c r="R204" s="230">
        <f>ROUND(J204*H204,2)</f>
        <v>0</v>
      </c>
      <c r="S204" s="91"/>
      <c r="T204" s="231">
        <f>S204*H204</f>
        <v>0</v>
      </c>
      <c r="U204" s="231">
        <v>0</v>
      </c>
      <c r="V204" s="231">
        <f>U204*H204</f>
        <v>0</v>
      </c>
      <c r="W204" s="231">
        <v>0</v>
      </c>
      <c r="X204" s="232">
        <f>W204*H204</f>
        <v>0</v>
      </c>
      <c r="Y204" s="38"/>
      <c r="Z204" s="38"/>
      <c r="AA204" s="38"/>
      <c r="AB204" s="38"/>
      <c r="AC204" s="38"/>
      <c r="AD204" s="38"/>
      <c r="AE204" s="38"/>
      <c r="AR204" s="233" t="s">
        <v>141</v>
      </c>
      <c r="AT204" s="233" t="s">
        <v>136</v>
      </c>
      <c r="AU204" s="233" t="s">
        <v>85</v>
      </c>
      <c r="AY204" s="17" t="s">
        <v>133</v>
      </c>
      <c r="BE204" s="234">
        <f>IF(O204="základní",K204,0)</f>
        <v>0</v>
      </c>
      <c r="BF204" s="234">
        <f>IF(O204="snížená",K204,0)</f>
        <v>0</v>
      </c>
      <c r="BG204" s="234">
        <f>IF(O204="zákl. přenesená",K204,0)</f>
        <v>0</v>
      </c>
      <c r="BH204" s="234">
        <f>IF(O204="sníž. přenesená",K204,0)</f>
        <v>0</v>
      </c>
      <c r="BI204" s="234">
        <f>IF(O204="nulová",K204,0)</f>
        <v>0</v>
      </c>
      <c r="BJ204" s="17" t="s">
        <v>83</v>
      </c>
      <c r="BK204" s="234">
        <f>ROUND(P204*H204,2)</f>
        <v>0</v>
      </c>
      <c r="BL204" s="17" t="s">
        <v>141</v>
      </c>
      <c r="BM204" s="233" t="s">
        <v>282</v>
      </c>
    </row>
    <row r="205" spans="1:47" s="2" customFormat="1" ht="12">
      <c r="A205" s="38"/>
      <c r="B205" s="39"/>
      <c r="C205" s="40"/>
      <c r="D205" s="235" t="s">
        <v>143</v>
      </c>
      <c r="E205" s="40"/>
      <c r="F205" s="236" t="s">
        <v>283</v>
      </c>
      <c r="G205" s="40"/>
      <c r="H205" s="40"/>
      <c r="I205" s="237"/>
      <c r="J205" s="237"/>
      <c r="K205" s="40"/>
      <c r="L205" s="40"/>
      <c r="M205" s="44"/>
      <c r="N205" s="238"/>
      <c r="O205" s="239"/>
      <c r="P205" s="91"/>
      <c r="Q205" s="91"/>
      <c r="R205" s="91"/>
      <c r="S205" s="91"/>
      <c r="T205" s="91"/>
      <c r="U205" s="91"/>
      <c r="V205" s="91"/>
      <c r="W205" s="91"/>
      <c r="X205" s="92"/>
      <c r="Y205" s="38"/>
      <c r="Z205" s="38"/>
      <c r="AA205" s="38"/>
      <c r="AB205" s="38"/>
      <c r="AC205" s="38"/>
      <c r="AD205" s="38"/>
      <c r="AE205" s="38"/>
      <c r="AT205" s="17" t="s">
        <v>143</v>
      </c>
      <c r="AU205" s="17" t="s">
        <v>85</v>
      </c>
    </row>
    <row r="206" spans="1:51" s="13" customFormat="1" ht="12">
      <c r="A206" s="13"/>
      <c r="B206" s="241"/>
      <c r="C206" s="242"/>
      <c r="D206" s="235" t="s">
        <v>147</v>
      </c>
      <c r="E206" s="243" t="s">
        <v>1</v>
      </c>
      <c r="F206" s="244" t="s">
        <v>284</v>
      </c>
      <c r="G206" s="242"/>
      <c r="H206" s="245">
        <v>241</v>
      </c>
      <c r="I206" s="246"/>
      <c r="J206" s="246"/>
      <c r="K206" s="242"/>
      <c r="L206" s="242"/>
      <c r="M206" s="247"/>
      <c r="N206" s="248"/>
      <c r="O206" s="249"/>
      <c r="P206" s="249"/>
      <c r="Q206" s="249"/>
      <c r="R206" s="249"/>
      <c r="S206" s="249"/>
      <c r="T206" s="249"/>
      <c r="U206" s="249"/>
      <c r="V206" s="249"/>
      <c r="W206" s="249"/>
      <c r="X206" s="250"/>
      <c r="Y206" s="13"/>
      <c r="Z206" s="13"/>
      <c r="AA206" s="13"/>
      <c r="AB206" s="13"/>
      <c r="AC206" s="13"/>
      <c r="AD206" s="13"/>
      <c r="AE206" s="13"/>
      <c r="AT206" s="251" t="s">
        <v>147</v>
      </c>
      <c r="AU206" s="251" t="s">
        <v>85</v>
      </c>
      <c r="AV206" s="13" t="s">
        <v>85</v>
      </c>
      <c r="AW206" s="13" t="s">
        <v>5</v>
      </c>
      <c r="AX206" s="13" t="s">
        <v>83</v>
      </c>
      <c r="AY206" s="251" t="s">
        <v>133</v>
      </c>
    </row>
    <row r="207" spans="1:65" s="2" customFormat="1" ht="16.5" customHeight="1">
      <c r="A207" s="38"/>
      <c r="B207" s="39"/>
      <c r="C207" s="221" t="s">
        <v>285</v>
      </c>
      <c r="D207" s="221" t="s">
        <v>136</v>
      </c>
      <c r="E207" s="222" t="s">
        <v>286</v>
      </c>
      <c r="F207" s="223" t="s">
        <v>287</v>
      </c>
      <c r="G207" s="224" t="s">
        <v>288</v>
      </c>
      <c r="H207" s="225">
        <v>125</v>
      </c>
      <c r="I207" s="226"/>
      <c r="J207" s="226"/>
      <c r="K207" s="227">
        <f>ROUND(P207*H207,2)</f>
        <v>0</v>
      </c>
      <c r="L207" s="223" t="s">
        <v>221</v>
      </c>
      <c r="M207" s="44"/>
      <c r="N207" s="228" t="s">
        <v>1</v>
      </c>
      <c r="O207" s="229" t="s">
        <v>38</v>
      </c>
      <c r="P207" s="230">
        <f>I207+J207</f>
        <v>0</v>
      </c>
      <c r="Q207" s="230">
        <f>ROUND(I207*H207,2)</f>
        <v>0</v>
      </c>
      <c r="R207" s="230">
        <f>ROUND(J207*H207,2)</f>
        <v>0</v>
      </c>
      <c r="S207" s="91"/>
      <c r="T207" s="231">
        <f>S207*H207</f>
        <v>0</v>
      </c>
      <c r="U207" s="231">
        <v>0</v>
      </c>
      <c r="V207" s="231">
        <f>U207*H207</f>
        <v>0</v>
      </c>
      <c r="W207" s="231">
        <v>0</v>
      </c>
      <c r="X207" s="232">
        <f>W207*H207</f>
        <v>0</v>
      </c>
      <c r="Y207" s="38"/>
      <c r="Z207" s="38"/>
      <c r="AA207" s="38"/>
      <c r="AB207" s="38"/>
      <c r="AC207" s="38"/>
      <c r="AD207" s="38"/>
      <c r="AE207" s="38"/>
      <c r="AR207" s="233" t="s">
        <v>141</v>
      </c>
      <c r="AT207" s="233" t="s">
        <v>136</v>
      </c>
      <c r="AU207" s="233" t="s">
        <v>85</v>
      </c>
      <c r="AY207" s="17" t="s">
        <v>133</v>
      </c>
      <c r="BE207" s="234">
        <f>IF(O207="základní",K207,0)</f>
        <v>0</v>
      </c>
      <c r="BF207" s="234">
        <f>IF(O207="snížená",K207,0)</f>
        <v>0</v>
      </c>
      <c r="BG207" s="234">
        <f>IF(O207="zákl. přenesená",K207,0)</f>
        <v>0</v>
      </c>
      <c r="BH207" s="234">
        <f>IF(O207="sníž. přenesená",K207,0)</f>
        <v>0</v>
      </c>
      <c r="BI207" s="234">
        <f>IF(O207="nulová",K207,0)</f>
        <v>0</v>
      </c>
      <c r="BJ207" s="17" t="s">
        <v>83</v>
      </c>
      <c r="BK207" s="234">
        <f>ROUND(P207*H207,2)</f>
        <v>0</v>
      </c>
      <c r="BL207" s="17" t="s">
        <v>141</v>
      </c>
      <c r="BM207" s="233" t="s">
        <v>289</v>
      </c>
    </row>
    <row r="208" spans="1:47" s="2" customFormat="1" ht="12">
      <c r="A208" s="38"/>
      <c r="B208" s="39"/>
      <c r="C208" s="40"/>
      <c r="D208" s="235" t="s">
        <v>143</v>
      </c>
      <c r="E208" s="40"/>
      <c r="F208" s="236" t="s">
        <v>290</v>
      </c>
      <c r="G208" s="40"/>
      <c r="H208" s="40"/>
      <c r="I208" s="237"/>
      <c r="J208" s="237"/>
      <c r="K208" s="40"/>
      <c r="L208" s="40"/>
      <c r="M208" s="44"/>
      <c r="N208" s="238"/>
      <c r="O208" s="239"/>
      <c r="P208" s="91"/>
      <c r="Q208" s="91"/>
      <c r="R208" s="91"/>
      <c r="S208" s="91"/>
      <c r="T208" s="91"/>
      <c r="U208" s="91"/>
      <c r="V208" s="91"/>
      <c r="W208" s="91"/>
      <c r="X208" s="92"/>
      <c r="Y208" s="38"/>
      <c r="Z208" s="38"/>
      <c r="AA208" s="38"/>
      <c r="AB208" s="38"/>
      <c r="AC208" s="38"/>
      <c r="AD208" s="38"/>
      <c r="AE208" s="38"/>
      <c r="AT208" s="17" t="s">
        <v>143</v>
      </c>
      <c r="AU208" s="17" t="s">
        <v>85</v>
      </c>
    </row>
    <row r="209" spans="1:47" s="2" customFormat="1" ht="12">
      <c r="A209" s="38"/>
      <c r="B209" s="39"/>
      <c r="C209" s="40"/>
      <c r="D209" s="235" t="s">
        <v>145</v>
      </c>
      <c r="E209" s="40"/>
      <c r="F209" s="240" t="s">
        <v>291</v>
      </c>
      <c r="G209" s="40"/>
      <c r="H209" s="40"/>
      <c r="I209" s="237"/>
      <c r="J209" s="237"/>
      <c r="K209" s="40"/>
      <c r="L209" s="40"/>
      <c r="M209" s="44"/>
      <c r="N209" s="238"/>
      <c r="O209" s="239"/>
      <c r="P209" s="91"/>
      <c r="Q209" s="91"/>
      <c r="R209" s="91"/>
      <c r="S209" s="91"/>
      <c r="T209" s="91"/>
      <c r="U209" s="91"/>
      <c r="V209" s="91"/>
      <c r="W209" s="91"/>
      <c r="X209" s="92"/>
      <c r="Y209" s="38"/>
      <c r="Z209" s="38"/>
      <c r="AA209" s="38"/>
      <c r="AB209" s="38"/>
      <c r="AC209" s="38"/>
      <c r="AD209" s="38"/>
      <c r="AE209" s="38"/>
      <c r="AT209" s="17" t="s">
        <v>145</v>
      </c>
      <c r="AU209" s="17" t="s">
        <v>85</v>
      </c>
    </row>
    <row r="210" spans="1:51" s="13" customFormat="1" ht="12">
      <c r="A210" s="13"/>
      <c r="B210" s="241"/>
      <c r="C210" s="242"/>
      <c r="D210" s="235" t="s">
        <v>147</v>
      </c>
      <c r="E210" s="243" t="s">
        <v>1</v>
      </c>
      <c r="F210" s="244" t="s">
        <v>292</v>
      </c>
      <c r="G210" s="242"/>
      <c r="H210" s="245">
        <v>125</v>
      </c>
      <c r="I210" s="246"/>
      <c r="J210" s="246"/>
      <c r="K210" s="242"/>
      <c r="L210" s="242"/>
      <c r="M210" s="247"/>
      <c r="N210" s="248"/>
      <c r="O210" s="249"/>
      <c r="P210" s="249"/>
      <c r="Q210" s="249"/>
      <c r="R210" s="249"/>
      <c r="S210" s="249"/>
      <c r="T210" s="249"/>
      <c r="U210" s="249"/>
      <c r="V210" s="249"/>
      <c r="W210" s="249"/>
      <c r="X210" s="250"/>
      <c r="Y210" s="13"/>
      <c r="Z210" s="13"/>
      <c r="AA210" s="13"/>
      <c r="AB210" s="13"/>
      <c r="AC210" s="13"/>
      <c r="AD210" s="13"/>
      <c r="AE210" s="13"/>
      <c r="AT210" s="251" t="s">
        <v>147</v>
      </c>
      <c r="AU210" s="251" t="s">
        <v>85</v>
      </c>
      <c r="AV210" s="13" t="s">
        <v>85</v>
      </c>
      <c r="AW210" s="13" t="s">
        <v>5</v>
      </c>
      <c r="AX210" s="13" t="s">
        <v>83</v>
      </c>
      <c r="AY210" s="251" t="s">
        <v>133</v>
      </c>
    </row>
    <row r="211" spans="1:63" s="12" customFormat="1" ht="22.8" customHeight="1">
      <c r="A211" s="12"/>
      <c r="B211" s="204"/>
      <c r="C211" s="205"/>
      <c r="D211" s="206" t="s">
        <v>74</v>
      </c>
      <c r="E211" s="219" t="s">
        <v>85</v>
      </c>
      <c r="F211" s="219" t="s">
        <v>293</v>
      </c>
      <c r="G211" s="205"/>
      <c r="H211" s="205"/>
      <c r="I211" s="208"/>
      <c r="J211" s="208"/>
      <c r="K211" s="220">
        <f>BK211</f>
        <v>0</v>
      </c>
      <c r="L211" s="205"/>
      <c r="M211" s="210"/>
      <c r="N211" s="211"/>
      <c r="O211" s="212"/>
      <c r="P211" s="212"/>
      <c r="Q211" s="213">
        <f>SUM(Q212:Q232)</f>
        <v>0</v>
      </c>
      <c r="R211" s="213">
        <f>SUM(R212:R232)</f>
        <v>0</v>
      </c>
      <c r="S211" s="212"/>
      <c r="T211" s="214">
        <f>SUM(T212:T232)</f>
        <v>0</v>
      </c>
      <c r="U211" s="212"/>
      <c r="V211" s="214">
        <f>SUM(V212:V232)</f>
        <v>203.9907885</v>
      </c>
      <c r="W211" s="212"/>
      <c r="X211" s="215">
        <f>SUM(X212:X232)</f>
        <v>0</v>
      </c>
      <c r="Y211" s="12"/>
      <c r="Z211" s="12"/>
      <c r="AA211" s="12"/>
      <c r="AB211" s="12"/>
      <c r="AC211" s="12"/>
      <c r="AD211" s="12"/>
      <c r="AE211" s="12"/>
      <c r="AR211" s="216" t="s">
        <v>83</v>
      </c>
      <c r="AT211" s="217" t="s">
        <v>74</v>
      </c>
      <c r="AU211" s="217" t="s">
        <v>83</v>
      </c>
      <c r="AY211" s="216" t="s">
        <v>133</v>
      </c>
      <c r="BK211" s="218">
        <f>SUM(BK212:BK232)</f>
        <v>0</v>
      </c>
    </row>
    <row r="212" spans="1:65" s="2" customFormat="1" ht="33" customHeight="1">
      <c r="A212" s="38"/>
      <c r="B212" s="39"/>
      <c r="C212" s="221" t="s">
        <v>294</v>
      </c>
      <c r="D212" s="221" t="s">
        <v>136</v>
      </c>
      <c r="E212" s="222" t="s">
        <v>295</v>
      </c>
      <c r="F212" s="223" t="s">
        <v>296</v>
      </c>
      <c r="G212" s="224" t="s">
        <v>170</v>
      </c>
      <c r="H212" s="225">
        <v>27</v>
      </c>
      <c r="I212" s="226"/>
      <c r="J212" s="226"/>
      <c r="K212" s="227">
        <f>ROUND(P212*H212,2)</f>
        <v>0</v>
      </c>
      <c r="L212" s="223" t="s">
        <v>140</v>
      </c>
      <c r="M212" s="44"/>
      <c r="N212" s="228" t="s">
        <v>1</v>
      </c>
      <c r="O212" s="229" t="s">
        <v>38</v>
      </c>
      <c r="P212" s="230">
        <f>I212+J212</f>
        <v>0</v>
      </c>
      <c r="Q212" s="230">
        <f>ROUND(I212*H212,2)</f>
        <v>0</v>
      </c>
      <c r="R212" s="230">
        <f>ROUND(J212*H212,2)</f>
        <v>0</v>
      </c>
      <c r="S212" s="91"/>
      <c r="T212" s="231">
        <f>S212*H212</f>
        <v>0</v>
      </c>
      <c r="U212" s="231">
        <v>1.63</v>
      </c>
      <c r="V212" s="231">
        <f>U212*H212</f>
        <v>44.01</v>
      </c>
      <c r="W212" s="231">
        <v>0</v>
      </c>
      <c r="X212" s="232">
        <f>W212*H212</f>
        <v>0</v>
      </c>
      <c r="Y212" s="38"/>
      <c r="Z212" s="38"/>
      <c r="AA212" s="38"/>
      <c r="AB212" s="38"/>
      <c r="AC212" s="38"/>
      <c r="AD212" s="38"/>
      <c r="AE212" s="38"/>
      <c r="AR212" s="233" t="s">
        <v>141</v>
      </c>
      <c r="AT212" s="233" t="s">
        <v>136</v>
      </c>
      <c r="AU212" s="233" t="s">
        <v>85</v>
      </c>
      <c r="AY212" s="17" t="s">
        <v>133</v>
      </c>
      <c r="BE212" s="234">
        <f>IF(O212="základní",K212,0)</f>
        <v>0</v>
      </c>
      <c r="BF212" s="234">
        <f>IF(O212="snížená",K212,0)</f>
        <v>0</v>
      </c>
      <c r="BG212" s="234">
        <f>IF(O212="zákl. přenesená",K212,0)</f>
        <v>0</v>
      </c>
      <c r="BH212" s="234">
        <f>IF(O212="sníž. přenesená",K212,0)</f>
        <v>0</v>
      </c>
      <c r="BI212" s="234">
        <f>IF(O212="nulová",K212,0)</f>
        <v>0</v>
      </c>
      <c r="BJ212" s="17" t="s">
        <v>83</v>
      </c>
      <c r="BK212" s="234">
        <f>ROUND(P212*H212,2)</f>
        <v>0</v>
      </c>
      <c r="BL212" s="17" t="s">
        <v>141</v>
      </c>
      <c r="BM212" s="233" t="s">
        <v>297</v>
      </c>
    </row>
    <row r="213" spans="1:47" s="2" customFormat="1" ht="12">
      <c r="A213" s="38"/>
      <c r="B213" s="39"/>
      <c r="C213" s="40"/>
      <c r="D213" s="235" t="s">
        <v>143</v>
      </c>
      <c r="E213" s="40"/>
      <c r="F213" s="236" t="s">
        <v>298</v>
      </c>
      <c r="G213" s="40"/>
      <c r="H213" s="40"/>
      <c r="I213" s="237"/>
      <c r="J213" s="237"/>
      <c r="K213" s="40"/>
      <c r="L213" s="40"/>
      <c r="M213" s="44"/>
      <c r="N213" s="238"/>
      <c r="O213" s="239"/>
      <c r="P213" s="91"/>
      <c r="Q213" s="91"/>
      <c r="R213" s="91"/>
      <c r="S213" s="91"/>
      <c r="T213" s="91"/>
      <c r="U213" s="91"/>
      <c r="V213" s="91"/>
      <c r="W213" s="91"/>
      <c r="X213" s="92"/>
      <c r="Y213" s="38"/>
      <c r="Z213" s="38"/>
      <c r="AA213" s="38"/>
      <c r="AB213" s="38"/>
      <c r="AC213" s="38"/>
      <c r="AD213" s="38"/>
      <c r="AE213" s="38"/>
      <c r="AT213" s="17" t="s">
        <v>143</v>
      </c>
      <c r="AU213" s="17" t="s">
        <v>85</v>
      </c>
    </row>
    <row r="214" spans="1:51" s="13" customFormat="1" ht="12">
      <c r="A214" s="13"/>
      <c r="B214" s="241"/>
      <c r="C214" s="242"/>
      <c r="D214" s="235" t="s">
        <v>147</v>
      </c>
      <c r="E214" s="243" t="s">
        <v>1</v>
      </c>
      <c r="F214" s="244" t="s">
        <v>299</v>
      </c>
      <c r="G214" s="242"/>
      <c r="H214" s="245">
        <v>27</v>
      </c>
      <c r="I214" s="246"/>
      <c r="J214" s="246"/>
      <c r="K214" s="242"/>
      <c r="L214" s="242"/>
      <c r="M214" s="247"/>
      <c r="N214" s="248"/>
      <c r="O214" s="249"/>
      <c r="P214" s="249"/>
      <c r="Q214" s="249"/>
      <c r="R214" s="249"/>
      <c r="S214" s="249"/>
      <c r="T214" s="249"/>
      <c r="U214" s="249"/>
      <c r="V214" s="249"/>
      <c r="W214" s="249"/>
      <c r="X214" s="250"/>
      <c r="Y214" s="13"/>
      <c r="Z214" s="13"/>
      <c r="AA214" s="13"/>
      <c r="AB214" s="13"/>
      <c r="AC214" s="13"/>
      <c r="AD214" s="13"/>
      <c r="AE214" s="13"/>
      <c r="AT214" s="251" t="s">
        <v>147</v>
      </c>
      <c r="AU214" s="251" t="s">
        <v>85</v>
      </c>
      <c r="AV214" s="13" t="s">
        <v>85</v>
      </c>
      <c r="AW214" s="13" t="s">
        <v>5</v>
      </c>
      <c r="AX214" s="13" t="s">
        <v>83</v>
      </c>
      <c r="AY214" s="251" t="s">
        <v>133</v>
      </c>
    </row>
    <row r="215" spans="1:65" s="2" customFormat="1" ht="21.75" customHeight="1">
      <c r="A215" s="38"/>
      <c r="B215" s="39"/>
      <c r="C215" s="263" t="s">
        <v>300</v>
      </c>
      <c r="D215" s="263" t="s">
        <v>217</v>
      </c>
      <c r="E215" s="264" t="s">
        <v>301</v>
      </c>
      <c r="F215" s="265" t="s">
        <v>302</v>
      </c>
      <c r="G215" s="266" t="s">
        <v>139</v>
      </c>
      <c r="H215" s="267">
        <v>31.05</v>
      </c>
      <c r="I215" s="268"/>
      <c r="J215" s="269"/>
      <c r="K215" s="270">
        <f>ROUND(P215*H215,2)</f>
        <v>0</v>
      </c>
      <c r="L215" s="265" t="s">
        <v>221</v>
      </c>
      <c r="M215" s="271"/>
      <c r="N215" s="272" t="s">
        <v>1</v>
      </c>
      <c r="O215" s="229" t="s">
        <v>38</v>
      </c>
      <c r="P215" s="230">
        <f>I215+J215</f>
        <v>0</v>
      </c>
      <c r="Q215" s="230">
        <f>ROUND(I215*H215,2)</f>
        <v>0</v>
      </c>
      <c r="R215" s="230">
        <f>ROUND(J215*H215,2)</f>
        <v>0</v>
      </c>
      <c r="S215" s="91"/>
      <c r="T215" s="231">
        <f>S215*H215</f>
        <v>0</v>
      </c>
      <c r="U215" s="231">
        <v>0.00021</v>
      </c>
      <c r="V215" s="231">
        <f>U215*H215</f>
        <v>0.0065205</v>
      </c>
      <c r="W215" s="231">
        <v>0</v>
      </c>
      <c r="X215" s="232">
        <f>W215*H215</f>
        <v>0</v>
      </c>
      <c r="Y215" s="38"/>
      <c r="Z215" s="38"/>
      <c r="AA215" s="38"/>
      <c r="AB215" s="38"/>
      <c r="AC215" s="38"/>
      <c r="AD215" s="38"/>
      <c r="AE215" s="38"/>
      <c r="AR215" s="233" t="s">
        <v>222</v>
      </c>
      <c r="AT215" s="233" t="s">
        <v>217</v>
      </c>
      <c r="AU215" s="233" t="s">
        <v>85</v>
      </c>
      <c r="AY215" s="17" t="s">
        <v>133</v>
      </c>
      <c r="BE215" s="234">
        <f>IF(O215="základní",K215,0)</f>
        <v>0</v>
      </c>
      <c r="BF215" s="234">
        <f>IF(O215="snížená",K215,0)</f>
        <v>0</v>
      </c>
      <c r="BG215" s="234">
        <f>IF(O215="zákl. přenesená",K215,0)</f>
        <v>0</v>
      </c>
      <c r="BH215" s="234">
        <f>IF(O215="sníž. přenesená",K215,0)</f>
        <v>0</v>
      </c>
      <c r="BI215" s="234">
        <f>IF(O215="nulová",K215,0)</f>
        <v>0</v>
      </c>
      <c r="BJ215" s="17" t="s">
        <v>83</v>
      </c>
      <c r="BK215" s="234">
        <f>ROUND(P215*H215,2)</f>
        <v>0</v>
      </c>
      <c r="BL215" s="17" t="s">
        <v>141</v>
      </c>
      <c r="BM215" s="233" t="s">
        <v>303</v>
      </c>
    </row>
    <row r="216" spans="1:65" s="2" customFormat="1" ht="12">
      <c r="A216" s="38"/>
      <c r="B216" s="39"/>
      <c r="C216" s="221" t="s">
        <v>304</v>
      </c>
      <c r="D216" s="221" t="s">
        <v>136</v>
      </c>
      <c r="E216" s="222" t="s">
        <v>305</v>
      </c>
      <c r="F216" s="223" t="s">
        <v>306</v>
      </c>
      <c r="G216" s="224" t="s">
        <v>139</v>
      </c>
      <c r="H216" s="225">
        <v>11992</v>
      </c>
      <c r="I216" s="226"/>
      <c r="J216" s="226"/>
      <c r="K216" s="227">
        <f>ROUND(P216*H216,2)</f>
        <v>0</v>
      </c>
      <c r="L216" s="223" t="s">
        <v>140</v>
      </c>
      <c r="M216" s="44"/>
      <c r="N216" s="228" t="s">
        <v>1</v>
      </c>
      <c r="O216" s="229" t="s">
        <v>38</v>
      </c>
      <c r="P216" s="230">
        <f>I216+J216</f>
        <v>0</v>
      </c>
      <c r="Q216" s="230">
        <f>ROUND(I216*H216,2)</f>
        <v>0</v>
      </c>
      <c r="R216" s="230">
        <f>ROUND(J216*H216,2)</f>
        <v>0</v>
      </c>
      <c r="S216" s="91"/>
      <c r="T216" s="231">
        <f>S216*H216</f>
        <v>0</v>
      </c>
      <c r="U216" s="231">
        <v>0.0001375</v>
      </c>
      <c r="V216" s="231">
        <f>U216*H216</f>
        <v>1.6489</v>
      </c>
      <c r="W216" s="231">
        <v>0</v>
      </c>
      <c r="X216" s="232">
        <f>W216*H216</f>
        <v>0</v>
      </c>
      <c r="Y216" s="38"/>
      <c r="Z216" s="38"/>
      <c r="AA216" s="38"/>
      <c r="AB216" s="38"/>
      <c r="AC216" s="38"/>
      <c r="AD216" s="38"/>
      <c r="AE216" s="38"/>
      <c r="AR216" s="233" t="s">
        <v>141</v>
      </c>
      <c r="AT216" s="233" t="s">
        <v>136</v>
      </c>
      <c r="AU216" s="233" t="s">
        <v>85</v>
      </c>
      <c r="AY216" s="17" t="s">
        <v>133</v>
      </c>
      <c r="BE216" s="234">
        <f>IF(O216="základní",K216,0)</f>
        <v>0</v>
      </c>
      <c r="BF216" s="234">
        <f>IF(O216="snížená",K216,0)</f>
        <v>0</v>
      </c>
      <c r="BG216" s="234">
        <f>IF(O216="zákl. přenesená",K216,0)</f>
        <v>0</v>
      </c>
      <c r="BH216" s="234">
        <f>IF(O216="sníž. přenesená",K216,0)</f>
        <v>0</v>
      </c>
      <c r="BI216" s="234">
        <f>IF(O216="nulová",K216,0)</f>
        <v>0</v>
      </c>
      <c r="BJ216" s="17" t="s">
        <v>83</v>
      </c>
      <c r="BK216" s="234">
        <f>ROUND(P216*H216,2)</f>
        <v>0</v>
      </c>
      <c r="BL216" s="17" t="s">
        <v>141</v>
      </c>
      <c r="BM216" s="233" t="s">
        <v>307</v>
      </c>
    </row>
    <row r="217" spans="1:47" s="2" customFormat="1" ht="12">
      <c r="A217" s="38"/>
      <c r="B217" s="39"/>
      <c r="C217" s="40"/>
      <c r="D217" s="235" t="s">
        <v>143</v>
      </c>
      <c r="E217" s="40"/>
      <c r="F217" s="236" t="s">
        <v>308</v>
      </c>
      <c r="G217" s="40"/>
      <c r="H217" s="40"/>
      <c r="I217" s="237"/>
      <c r="J217" s="237"/>
      <c r="K217" s="40"/>
      <c r="L217" s="40"/>
      <c r="M217" s="44"/>
      <c r="N217" s="238"/>
      <c r="O217" s="239"/>
      <c r="P217" s="91"/>
      <c r="Q217" s="91"/>
      <c r="R217" s="91"/>
      <c r="S217" s="91"/>
      <c r="T217" s="91"/>
      <c r="U217" s="91"/>
      <c r="V217" s="91"/>
      <c r="W217" s="91"/>
      <c r="X217" s="92"/>
      <c r="Y217" s="38"/>
      <c r="Z217" s="38"/>
      <c r="AA217" s="38"/>
      <c r="AB217" s="38"/>
      <c r="AC217" s="38"/>
      <c r="AD217" s="38"/>
      <c r="AE217" s="38"/>
      <c r="AT217" s="17" t="s">
        <v>143</v>
      </c>
      <c r="AU217" s="17" t="s">
        <v>85</v>
      </c>
    </row>
    <row r="218" spans="1:65" s="2" customFormat="1" ht="12">
      <c r="A218" s="38"/>
      <c r="B218" s="39"/>
      <c r="C218" s="263" t="s">
        <v>309</v>
      </c>
      <c r="D218" s="263" t="s">
        <v>217</v>
      </c>
      <c r="E218" s="264" t="s">
        <v>310</v>
      </c>
      <c r="F218" s="265" t="s">
        <v>311</v>
      </c>
      <c r="G218" s="266" t="s">
        <v>139</v>
      </c>
      <c r="H218" s="267">
        <v>13790.8</v>
      </c>
      <c r="I218" s="268"/>
      <c r="J218" s="269"/>
      <c r="K218" s="270">
        <f>ROUND(P218*H218,2)</f>
        <v>0</v>
      </c>
      <c r="L218" s="265" t="s">
        <v>221</v>
      </c>
      <c r="M218" s="271"/>
      <c r="N218" s="272" t="s">
        <v>1</v>
      </c>
      <c r="O218" s="229" t="s">
        <v>38</v>
      </c>
      <c r="P218" s="230">
        <f>I218+J218</f>
        <v>0</v>
      </c>
      <c r="Q218" s="230">
        <f>ROUND(I218*H218,2)</f>
        <v>0</v>
      </c>
      <c r="R218" s="230">
        <f>ROUND(J218*H218,2)</f>
        <v>0</v>
      </c>
      <c r="S218" s="91"/>
      <c r="T218" s="231">
        <f>S218*H218</f>
        <v>0</v>
      </c>
      <c r="U218" s="231">
        <v>0.0002</v>
      </c>
      <c r="V218" s="231">
        <f>U218*H218</f>
        <v>2.75816</v>
      </c>
      <c r="W218" s="231">
        <v>0</v>
      </c>
      <c r="X218" s="232">
        <f>W218*H218</f>
        <v>0</v>
      </c>
      <c r="Y218" s="38"/>
      <c r="Z218" s="38"/>
      <c r="AA218" s="38"/>
      <c r="AB218" s="38"/>
      <c r="AC218" s="38"/>
      <c r="AD218" s="38"/>
      <c r="AE218" s="38"/>
      <c r="AR218" s="233" t="s">
        <v>222</v>
      </c>
      <c r="AT218" s="233" t="s">
        <v>217</v>
      </c>
      <c r="AU218" s="233" t="s">
        <v>85</v>
      </c>
      <c r="AY218" s="17" t="s">
        <v>133</v>
      </c>
      <c r="BE218" s="234">
        <f>IF(O218="základní",K218,0)</f>
        <v>0</v>
      </c>
      <c r="BF218" s="234">
        <f>IF(O218="snížená",K218,0)</f>
        <v>0</v>
      </c>
      <c r="BG218" s="234">
        <f>IF(O218="zákl. přenesená",K218,0)</f>
        <v>0</v>
      </c>
      <c r="BH218" s="234">
        <f>IF(O218="sníž. přenesená",K218,0)</f>
        <v>0</v>
      </c>
      <c r="BI218" s="234">
        <f>IF(O218="nulová",K218,0)</f>
        <v>0</v>
      </c>
      <c r="BJ218" s="17" t="s">
        <v>83</v>
      </c>
      <c r="BK218" s="234">
        <f>ROUND(P218*H218,2)</f>
        <v>0</v>
      </c>
      <c r="BL218" s="17" t="s">
        <v>141</v>
      </c>
      <c r="BM218" s="233" t="s">
        <v>312</v>
      </c>
    </row>
    <row r="219" spans="1:47" s="2" customFormat="1" ht="12">
      <c r="A219" s="38"/>
      <c r="B219" s="39"/>
      <c r="C219" s="40"/>
      <c r="D219" s="235" t="s">
        <v>313</v>
      </c>
      <c r="E219" s="40"/>
      <c r="F219" s="240" t="s">
        <v>314</v>
      </c>
      <c r="G219" s="40"/>
      <c r="H219" s="40"/>
      <c r="I219" s="237"/>
      <c r="J219" s="237"/>
      <c r="K219" s="40"/>
      <c r="L219" s="40"/>
      <c r="M219" s="44"/>
      <c r="N219" s="238"/>
      <c r="O219" s="239"/>
      <c r="P219" s="91"/>
      <c r="Q219" s="91"/>
      <c r="R219" s="91"/>
      <c r="S219" s="91"/>
      <c r="T219" s="91"/>
      <c r="U219" s="91"/>
      <c r="V219" s="91"/>
      <c r="W219" s="91"/>
      <c r="X219" s="92"/>
      <c r="Y219" s="38"/>
      <c r="Z219" s="38"/>
      <c r="AA219" s="38"/>
      <c r="AB219" s="38"/>
      <c r="AC219" s="38"/>
      <c r="AD219" s="38"/>
      <c r="AE219" s="38"/>
      <c r="AT219" s="17" t="s">
        <v>313</v>
      </c>
      <c r="AU219" s="17" t="s">
        <v>85</v>
      </c>
    </row>
    <row r="220" spans="1:65" s="2" customFormat="1" ht="12">
      <c r="A220" s="38"/>
      <c r="B220" s="39"/>
      <c r="C220" s="221" t="s">
        <v>315</v>
      </c>
      <c r="D220" s="221" t="s">
        <v>136</v>
      </c>
      <c r="E220" s="222" t="s">
        <v>316</v>
      </c>
      <c r="F220" s="223" t="s">
        <v>317</v>
      </c>
      <c r="G220" s="224" t="s">
        <v>139</v>
      </c>
      <c r="H220" s="225">
        <v>12.8</v>
      </c>
      <c r="I220" s="226"/>
      <c r="J220" s="226"/>
      <c r="K220" s="227">
        <f>ROUND(P220*H220,2)</f>
        <v>0</v>
      </c>
      <c r="L220" s="223" t="s">
        <v>140</v>
      </c>
      <c r="M220" s="44"/>
      <c r="N220" s="228" t="s">
        <v>1</v>
      </c>
      <c r="O220" s="229" t="s">
        <v>38</v>
      </c>
      <c r="P220" s="230">
        <f>I220+J220</f>
        <v>0</v>
      </c>
      <c r="Q220" s="230">
        <f>ROUND(I220*H220,2)</f>
        <v>0</v>
      </c>
      <c r="R220" s="230">
        <f>ROUND(J220*H220,2)</f>
        <v>0</v>
      </c>
      <c r="S220" s="91"/>
      <c r="T220" s="231">
        <f>S220*H220</f>
        <v>0</v>
      </c>
      <c r="U220" s="231">
        <v>0.0001375</v>
      </c>
      <c r="V220" s="231">
        <f>U220*H220</f>
        <v>0.0017600000000000003</v>
      </c>
      <c r="W220" s="231">
        <v>0</v>
      </c>
      <c r="X220" s="232">
        <f>W220*H220</f>
        <v>0</v>
      </c>
      <c r="Y220" s="38"/>
      <c r="Z220" s="38"/>
      <c r="AA220" s="38"/>
      <c r="AB220" s="38"/>
      <c r="AC220" s="38"/>
      <c r="AD220" s="38"/>
      <c r="AE220" s="38"/>
      <c r="AR220" s="233" t="s">
        <v>141</v>
      </c>
      <c r="AT220" s="233" t="s">
        <v>136</v>
      </c>
      <c r="AU220" s="233" t="s">
        <v>85</v>
      </c>
      <c r="AY220" s="17" t="s">
        <v>133</v>
      </c>
      <c r="BE220" s="234">
        <f>IF(O220="základní",K220,0)</f>
        <v>0</v>
      </c>
      <c r="BF220" s="234">
        <f>IF(O220="snížená",K220,0)</f>
        <v>0</v>
      </c>
      <c r="BG220" s="234">
        <f>IF(O220="zákl. přenesená",K220,0)</f>
        <v>0</v>
      </c>
      <c r="BH220" s="234">
        <f>IF(O220="sníž. přenesená",K220,0)</f>
        <v>0</v>
      </c>
      <c r="BI220" s="234">
        <f>IF(O220="nulová",K220,0)</f>
        <v>0</v>
      </c>
      <c r="BJ220" s="17" t="s">
        <v>83</v>
      </c>
      <c r="BK220" s="234">
        <f>ROUND(P220*H220,2)</f>
        <v>0</v>
      </c>
      <c r="BL220" s="17" t="s">
        <v>141</v>
      </c>
      <c r="BM220" s="233" t="s">
        <v>318</v>
      </c>
    </row>
    <row r="221" spans="1:47" s="2" customFormat="1" ht="12">
      <c r="A221" s="38"/>
      <c r="B221" s="39"/>
      <c r="C221" s="40"/>
      <c r="D221" s="235" t="s">
        <v>143</v>
      </c>
      <c r="E221" s="40"/>
      <c r="F221" s="236" t="s">
        <v>319</v>
      </c>
      <c r="G221" s="40"/>
      <c r="H221" s="40"/>
      <c r="I221" s="237"/>
      <c r="J221" s="237"/>
      <c r="K221" s="40"/>
      <c r="L221" s="40"/>
      <c r="M221" s="44"/>
      <c r="N221" s="238"/>
      <c r="O221" s="239"/>
      <c r="P221" s="91"/>
      <c r="Q221" s="91"/>
      <c r="R221" s="91"/>
      <c r="S221" s="91"/>
      <c r="T221" s="91"/>
      <c r="U221" s="91"/>
      <c r="V221" s="91"/>
      <c r="W221" s="91"/>
      <c r="X221" s="92"/>
      <c r="Y221" s="38"/>
      <c r="Z221" s="38"/>
      <c r="AA221" s="38"/>
      <c r="AB221" s="38"/>
      <c r="AC221" s="38"/>
      <c r="AD221" s="38"/>
      <c r="AE221" s="38"/>
      <c r="AT221" s="17" t="s">
        <v>143</v>
      </c>
      <c r="AU221" s="17" t="s">
        <v>85</v>
      </c>
    </row>
    <row r="222" spans="1:51" s="13" customFormat="1" ht="12">
      <c r="A222" s="13"/>
      <c r="B222" s="241"/>
      <c r="C222" s="242"/>
      <c r="D222" s="235" t="s">
        <v>147</v>
      </c>
      <c r="E222" s="243" t="s">
        <v>1</v>
      </c>
      <c r="F222" s="244" t="s">
        <v>320</v>
      </c>
      <c r="G222" s="242"/>
      <c r="H222" s="245">
        <v>12.8</v>
      </c>
      <c r="I222" s="246"/>
      <c r="J222" s="246"/>
      <c r="K222" s="242"/>
      <c r="L222" s="242"/>
      <c r="M222" s="247"/>
      <c r="N222" s="248"/>
      <c r="O222" s="249"/>
      <c r="P222" s="249"/>
      <c r="Q222" s="249"/>
      <c r="R222" s="249"/>
      <c r="S222" s="249"/>
      <c r="T222" s="249"/>
      <c r="U222" s="249"/>
      <c r="V222" s="249"/>
      <c r="W222" s="249"/>
      <c r="X222" s="250"/>
      <c r="Y222" s="13"/>
      <c r="Z222" s="13"/>
      <c r="AA222" s="13"/>
      <c r="AB222" s="13"/>
      <c r="AC222" s="13"/>
      <c r="AD222" s="13"/>
      <c r="AE222" s="13"/>
      <c r="AT222" s="251" t="s">
        <v>147</v>
      </c>
      <c r="AU222" s="251" t="s">
        <v>85</v>
      </c>
      <c r="AV222" s="13" t="s">
        <v>85</v>
      </c>
      <c r="AW222" s="13" t="s">
        <v>5</v>
      </c>
      <c r="AX222" s="13" t="s">
        <v>83</v>
      </c>
      <c r="AY222" s="251" t="s">
        <v>133</v>
      </c>
    </row>
    <row r="223" spans="1:65" s="2" customFormat="1" ht="16.5" customHeight="1">
      <c r="A223" s="38"/>
      <c r="B223" s="39"/>
      <c r="C223" s="263" t="s">
        <v>321</v>
      </c>
      <c r="D223" s="263" t="s">
        <v>217</v>
      </c>
      <c r="E223" s="264" t="s">
        <v>322</v>
      </c>
      <c r="F223" s="265" t="s">
        <v>323</v>
      </c>
      <c r="G223" s="266" t="s">
        <v>139</v>
      </c>
      <c r="H223" s="267">
        <v>14.72</v>
      </c>
      <c r="I223" s="268"/>
      <c r="J223" s="269"/>
      <c r="K223" s="270">
        <f>ROUND(P223*H223,2)</f>
        <v>0</v>
      </c>
      <c r="L223" s="265" t="s">
        <v>221</v>
      </c>
      <c r="M223" s="271"/>
      <c r="N223" s="272" t="s">
        <v>1</v>
      </c>
      <c r="O223" s="229" t="s">
        <v>38</v>
      </c>
      <c r="P223" s="230">
        <f>I223+J223</f>
        <v>0</v>
      </c>
      <c r="Q223" s="230">
        <f>ROUND(I223*H223,2)</f>
        <v>0</v>
      </c>
      <c r="R223" s="230">
        <f>ROUND(J223*H223,2)</f>
        <v>0</v>
      </c>
      <c r="S223" s="91"/>
      <c r="T223" s="231">
        <f>S223*H223</f>
        <v>0</v>
      </c>
      <c r="U223" s="231">
        <v>0.0002</v>
      </c>
      <c r="V223" s="231">
        <f>U223*H223</f>
        <v>0.0029440000000000004</v>
      </c>
      <c r="W223" s="231">
        <v>0</v>
      </c>
      <c r="X223" s="232">
        <f>W223*H223</f>
        <v>0</v>
      </c>
      <c r="Y223" s="38"/>
      <c r="Z223" s="38"/>
      <c r="AA223" s="38"/>
      <c r="AB223" s="38"/>
      <c r="AC223" s="38"/>
      <c r="AD223" s="38"/>
      <c r="AE223" s="38"/>
      <c r="AR223" s="233" t="s">
        <v>222</v>
      </c>
      <c r="AT223" s="233" t="s">
        <v>217</v>
      </c>
      <c r="AU223" s="233" t="s">
        <v>85</v>
      </c>
      <c r="AY223" s="17" t="s">
        <v>133</v>
      </c>
      <c r="BE223" s="234">
        <f>IF(O223="základní",K223,0)</f>
        <v>0</v>
      </c>
      <c r="BF223" s="234">
        <f>IF(O223="snížená",K223,0)</f>
        <v>0</v>
      </c>
      <c r="BG223" s="234">
        <f>IF(O223="zákl. přenesená",K223,0)</f>
        <v>0</v>
      </c>
      <c r="BH223" s="234">
        <f>IF(O223="sníž. přenesená",K223,0)</f>
        <v>0</v>
      </c>
      <c r="BI223" s="234">
        <f>IF(O223="nulová",K223,0)</f>
        <v>0</v>
      </c>
      <c r="BJ223" s="17" t="s">
        <v>83</v>
      </c>
      <c r="BK223" s="234">
        <f>ROUND(P223*H223,2)</f>
        <v>0</v>
      </c>
      <c r="BL223" s="17" t="s">
        <v>141</v>
      </c>
      <c r="BM223" s="233" t="s">
        <v>324</v>
      </c>
    </row>
    <row r="224" spans="1:47" s="2" customFormat="1" ht="12">
      <c r="A224" s="38"/>
      <c r="B224" s="39"/>
      <c r="C224" s="40"/>
      <c r="D224" s="235" t="s">
        <v>313</v>
      </c>
      <c r="E224" s="40"/>
      <c r="F224" s="240" t="s">
        <v>325</v>
      </c>
      <c r="G224" s="40"/>
      <c r="H224" s="40"/>
      <c r="I224" s="237"/>
      <c r="J224" s="237"/>
      <c r="K224" s="40"/>
      <c r="L224" s="40"/>
      <c r="M224" s="44"/>
      <c r="N224" s="238"/>
      <c r="O224" s="239"/>
      <c r="P224" s="91"/>
      <c r="Q224" s="91"/>
      <c r="R224" s="91"/>
      <c r="S224" s="91"/>
      <c r="T224" s="91"/>
      <c r="U224" s="91"/>
      <c r="V224" s="91"/>
      <c r="W224" s="91"/>
      <c r="X224" s="92"/>
      <c r="Y224" s="38"/>
      <c r="Z224" s="38"/>
      <c r="AA224" s="38"/>
      <c r="AB224" s="38"/>
      <c r="AC224" s="38"/>
      <c r="AD224" s="38"/>
      <c r="AE224" s="38"/>
      <c r="AT224" s="17" t="s">
        <v>313</v>
      </c>
      <c r="AU224" s="17" t="s">
        <v>85</v>
      </c>
    </row>
    <row r="225" spans="1:65" s="2" customFormat="1" ht="21.75" customHeight="1">
      <c r="A225" s="38"/>
      <c r="B225" s="39"/>
      <c r="C225" s="221" t="s">
        <v>326</v>
      </c>
      <c r="D225" s="221" t="s">
        <v>136</v>
      </c>
      <c r="E225" s="222" t="s">
        <v>327</v>
      </c>
      <c r="F225" s="223" t="s">
        <v>328</v>
      </c>
      <c r="G225" s="224" t="s">
        <v>170</v>
      </c>
      <c r="H225" s="225">
        <v>38.813</v>
      </c>
      <c r="I225" s="226"/>
      <c r="J225" s="226"/>
      <c r="K225" s="227">
        <f>ROUND(P225*H225,2)</f>
        <v>0</v>
      </c>
      <c r="L225" s="223" t="s">
        <v>221</v>
      </c>
      <c r="M225" s="44"/>
      <c r="N225" s="228" t="s">
        <v>1</v>
      </c>
      <c r="O225" s="229" t="s">
        <v>38</v>
      </c>
      <c r="P225" s="230">
        <f>I225+J225</f>
        <v>0</v>
      </c>
      <c r="Q225" s="230">
        <f>ROUND(I225*H225,2)</f>
        <v>0</v>
      </c>
      <c r="R225" s="230">
        <f>ROUND(J225*H225,2)</f>
        <v>0</v>
      </c>
      <c r="S225" s="91"/>
      <c r="T225" s="231">
        <f>S225*H225</f>
        <v>0</v>
      </c>
      <c r="U225" s="231">
        <v>2.004</v>
      </c>
      <c r="V225" s="231">
        <f>U225*H225</f>
        <v>77.78125200000001</v>
      </c>
      <c r="W225" s="231">
        <v>0</v>
      </c>
      <c r="X225" s="232">
        <f>W225*H225</f>
        <v>0</v>
      </c>
      <c r="Y225" s="38"/>
      <c r="Z225" s="38"/>
      <c r="AA225" s="38"/>
      <c r="AB225" s="38"/>
      <c r="AC225" s="38"/>
      <c r="AD225" s="38"/>
      <c r="AE225" s="38"/>
      <c r="AR225" s="233" t="s">
        <v>141</v>
      </c>
      <c r="AT225" s="233" t="s">
        <v>136</v>
      </c>
      <c r="AU225" s="233" t="s">
        <v>85</v>
      </c>
      <c r="AY225" s="17" t="s">
        <v>133</v>
      </c>
      <c r="BE225" s="234">
        <f>IF(O225="základní",K225,0)</f>
        <v>0</v>
      </c>
      <c r="BF225" s="234">
        <f>IF(O225="snížená",K225,0)</f>
        <v>0</v>
      </c>
      <c r="BG225" s="234">
        <f>IF(O225="zákl. přenesená",K225,0)</f>
        <v>0</v>
      </c>
      <c r="BH225" s="234">
        <f>IF(O225="sníž. přenesená",K225,0)</f>
        <v>0</v>
      </c>
      <c r="BI225" s="234">
        <f>IF(O225="nulová",K225,0)</f>
        <v>0</v>
      </c>
      <c r="BJ225" s="17" t="s">
        <v>83</v>
      </c>
      <c r="BK225" s="234">
        <f>ROUND(P225*H225,2)</f>
        <v>0</v>
      </c>
      <c r="BL225" s="17" t="s">
        <v>141</v>
      </c>
      <c r="BM225" s="233" t="s">
        <v>329</v>
      </c>
    </row>
    <row r="226" spans="1:47" s="2" customFormat="1" ht="12">
      <c r="A226" s="38"/>
      <c r="B226" s="39"/>
      <c r="C226" s="40"/>
      <c r="D226" s="235" t="s">
        <v>143</v>
      </c>
      <c r="E226" s="40"/>
      <c r="F226" s="236" t="s">
        <v>330</v>
      </c>
      <c r="G226" s="40"/>
      <c r="H226" s="40"/>
      <c r="I226" s="237"/>
      <c r="J226" s="237"/>
      <c r="K226" s="40"/>
      <c r="L226" s="40"/>
      <c r="M226" s="44"/>
      <c r="N226" s="238"/>
      <c r="O226" s="239"/>
      <c r="P226" s="91"/>
      <c r="Q226" s="91"/>
      <c r="R226" s="91"/>
      <c r="S226" s="91"/>
      <c r="T226" s="91"/>
      <c r="U226" s="91"/>
      <c r="V226" s="91"/>
      <c r="W226" s="91"/>
      <c r="X226" s="92"/>
      <c r="Y226" s="38"/>
      <c r="Z226" s="38"/>
      <c r="AA226" s="38"/>
      <c r="AB226" s="38"/>
      <c r="AC226" s="38"/>
      <c r="AD226" s="38"/>
      <c r="AE226" s="38"/>
      <c r="AT226" s="17" t="s">
        <v>143</v>
      </c>
      <c r="AU226" s="17" t="s">
        <v>85</v>
      </c>
    </row>
    <row r="227" spans="1:47" s="2" customFormat="1" ht="12">
      <c r="A227" s="38"/>
      <c r="B227" s="39"/>
      <c r="C227" s="40"/>
      <c r="D227" s="235" t="s">
        <v>145</v>
      </c>
      <c r="E227" s="40"/>
      <c r="F227" s="240" t="s">
        <v>331</v>
      </c>
      <c r="G227" s="40"/>
      <c r="H227" s="40"/>
      <c r="I227" s="237"/>
      <c r="J227" s="237"/>
      <c r="K227" s="40"/>
      <c r="L227" s="40"/>
      <c r="M227" s="44"/>
      <c r="N227" s="238"/>
      <c r="O227" s="239"/>
      <c r="P227" s="91"/>
      <c r="Q227" s="91"/>
      <c r="R227" s="91"/>
      <c r="S227" s="91"/>
      <c r="T227" s="91"/>
      <c r="U227" s="91"/>
      <c r="V227" s="91"/>
      <c r="W227" s="91"/>
      <c r="X227" s="92"/>
      <c r="Y227" s="38"/>
      <c r="Z227" s="38"/>
      <c r="AA227" s="38"/>
      <c r="AB227" s="38"/>
      <c r="AC227" s="38"/>
      <c r="AD227" s="38"/>
      <c r="AE227" s="38"/>
      <c r="AT227" s="17" t="s">
        <v>145</v>
      </c>
      <c r="AU227" s="17" t="s">
        <v>85</v>
      </c>
    </row>
    <row r="228" spans="1:51" s="13" customFormat="1" ht="12">
      <c r="A228" s="13"/>
      <c r="B228" s="241"/>
      <c r="C228" s="242"/>
      <c r="D228" s="235" t="s">
        <v>147</v>
      </c>
      <c r="E228" s="243" t="s">
        <v>1</v>
      </c>
      <c r="F228" s="244" t="s">
        <v>332</v>
      </c>
      <c r="G228" s="242"/>
      <c r="H228" s="245">
        <v>38.813</v>
      </c>
      <c r="I228" s="246"/>
      <c r="J228" s="246"/>
      <c r="K228" s="242"/>
      <c r="L228" s="242"/>
      <c r="M228" s="247"/>
      <c r="N228" s="248"/>
      <c r="O228" s="249"/>
      <c r="P228" s="249"/>
      <c r="Q228" s="249"/>
      <c r="R228" s="249"/>
      <c r="S228" s="249"/>
      <c r="T228" s="249"/>
      <c r="U228" s="249"/>
      <c r="V228" s="249"/>
      <c r="W228" s="249"/>
      <c r="X228" s="250"/>
      <c r="Y228" s="13"/>
      <c r="Z228" s="13"/>
      <c r="AA228" s="13"/>
      <c r="AB228" s="13"/>
      <c r="AC228" s="13"/>
      <c r="AD228" s="13"/>
      <c r="AE228" s="13"/>
      <c r="AT228" s="251" t="s">
        <v>147</v>
      </c>
      <c r="AU228" s="251" t="s">
        <v>85</v>
      </c>
      <c r="AV228" s="13" t="s">
        <v>85</v>
      </c>
      <c r="AW228" s="13" t="s">
        <v>5</v>
      </c>
      <c r="AX228" s="13" t="s">
        <v>83</v>
      </c>
      <c r="AY228" s="251" t="s">
        <v>133</v>
      </c>
    </row>
    <row r="229" spans="1:65" s="2" customFormat="1" ht="16.5" customHeight="1">
      <c r="A229" s="38"/>
      <c r="B229" s="39"/>
      <c r="C229" s="221" t="s">
        <v>333</v>
      </c>
      <c r="D229" s="221" t="s">
        <v>136</v>
      </c>
      <c r="E229" s="222" t="s">
        <v>334</v>
      </c>
      <c r="F229" s="223" t="s">
        <v>335</v>
      </c>
      <c r="G229" s="224" t="s">
        <v>170</v>
      </c>
      <c r="H229" s="225">
        <v>38.813</v>
      </c>
      <c r="I229" s="226"/>
      <c r="J229" s="226"/>
      <c r="K229" s="227">
        <f>ROUND(P229*H229,2)</f>
        <v>0</v>
      </c>
      <c r="L229" s="223" t="s">
        <v>221</v>
      </c>
      <c r="M229" s="44"/>
      <c r="N229" s="228" t="s">
        <v>1</v>
      </c>
      <c r="O229" s="229" t="s">
        <v>38</v>
      </c>
      <c r="P229" s="230">
        <f>I229+J229</f>
        <v>0</v>
      </c>
      <c r="Q229" s="230">
        <f>ROUND(I229*H229,2)</f>
        <v>0</v>
      </c>
      <c r="R229" s="230">
        <f>ROUND(J229*H229,2)</f>
        <v>0</v>
      </c>
      <c r="S229" s="91"/>
      <c r="T229" s="231">
        <f>S229*H229</f>
        <v>0</v>
      </c>
      <c r="U229" s="231">
        <v>2.004</v>
      </c>
      <c r="V229" s="231">
        <f>U229*H229</f>
        <v>77.78125200000001</v>
      </c>
      <c r="W229" s="231">
        <v>0</v>
      </c>
      <c r="X229" s="232">
        <f>W229*H229</f>
        <v>0</v>
      </c>
      <c r="Y229" s="38"/>
      <c r="Z229" s="38"/>
      <c r="AA229" s="38"/>
      <c r="AB229" s="38"/>
      <c r="AC229" s="38"/>
      <c r="AD229" s="38"/>
      <c r="AE229" s="38"/>
      <c r="AR229" s="233" t="s">
        <v>141</v>
      </c>
      <c r="AT229" s="233" t="s">
        <v>136</v>
      </c>
      <c r="AU229" s="233" t="s">
        <v>85</v>
      </c>
      <c r="AY229" s="17" t="s">
        <v>133</v>
      </c>
      <c r="BE229" s="234">
        <f>IF(O229="základní",K229,0)</f>
        <v>0</v>
      </c>
      <c r="BF229" s="234">
        <f>IF(O229="snížená",K229,0)</f>
        <v>0</v>
      </c>
      <c r="BG229" s="234">
        <f>IF(O229="zákl. přenesená",K229,0)</f>
        <v>0</v>
      </c>
      <c r="BH229" s="234">
        <f>IF(O229="sníž. přenesená",K229,0)</f>
        <v>0</v>
      </c>
      <c r="BI229" s="234">
        <f>IF(O229="nulová",K229,0)</f>
        <v>0</v>
      </c>
      <c r="BJ229" s="17" t="s">
        <v>83</v>
      </c>
      <c r="BK229" s="234">
        <f>ROUND(P229*H229,2)</f>
        <v>0</v>
      </c>
      <c r="BL229" s="17" t="s">
        <v>141</v>
      </c>
      <c r="BM229" s="233" t="s">
        <v>336</v>
      </c>
    </row>
    <row r="230" spans="1:47" s="2" customFormat="1" ht="12">
      <c r="A230" s="38"/>
      <c r="B230" s="39"/>
      <c r="C230" s="40"/>
      <c r="D230" s="235" t="s">
        <v>143</v>
      </c>
      <c r="E230" s="40"/>
      <c r="F230" s="236" t="s">
        <v>337</v>
      </c>
      <c r="G230" s="40"/>
      <c r="H230" s="40"/>
      <c r="I230" s="237"/>
      <c r="J230" s="237"/>
      <c r="K230" s="40"/>
      <c r="L230" s="40"/>
      <c r="M230" s="44"/>
      <c r="N230" s="238"/>
      <c r="O230" s="239"/>
      <c r="P230" s="91"/>
      <c r="Q230" s="91"/>
      <c r="R230" s="91"/>
      <c r="S230" s="91"/>
      <c r="T230" s="91"/>
      <c r="U230" s="91"/>
      <c r="V230" s="91"/>
      <c r="W230" s="91"/>
      <c r="X230" s="92"/>
      <c r="Y230" s="38"/>
      <c r="Z230" s="38"/>
      <c r="AA230" s="38"/>
      <c r="AB230" s="38"/>
      <c r="AC230" s="38"/>
      <c r="AD230" s="38"/>
      <c r="AE230" s="38"/>
      <c r="AT230" s="17" t="s">
        <v>143</v>
      </c>
      <c r="AU230" s="17" t="s">
        <v>85</v>
      </c>
    </row>
    <row r="231" spans="1:47" s="2" customFormat="1" ht="12">
      <c r="A231" s="38"/>
      <c r="B231" s="39"/>
      <c r="C231" s="40"/>
      <c r="D231" s="235" t="s">
        <v>145</v>
      </c>
      <c r="E231" s="40"/>
      <c r="F231" s="240" t="s">
        <v>331</v>
      </c>
      <c r="G231" s="40"/>
      <c r="H231" s="40"/>
      <c r="I231" s="237"/>
      <c r="J231" s="237"/>
      <c r="K231" s="40"/>
      <c r="L231" s="40"/>
      <c r="M231" s="44"/>
      <c r="N231" s="238"/>
      <c r="O231" s="239"/>
      <c r="P231" s="91"/>
      <c r="Q231" s="91"/>
      <c r="R231" s="91"/>
      <c r="S231" s="91"/>
      <c r="T231" s="91"/>
      <c r="U231" s="91"/>
      <c r="V231" s="91"/>
      <c r="W231" s="91"/>
      <c r="X231" s="92"/>
      <c r="Y231" s="38"/>
      <c r="Z231" s="38"/>
      <c r="AA231" s="38"/>
      <c r="AB231" s="38"/>
      <c r="AC231" s="38"/>
      <c r="AD231" s="38"/>
      <c r="AE231" s="38"/>
      <c r="AT231" s="17" t="s">
        <v>145</v>
      </c>
      <c r="AU231" s="17" t="s">
        <v>85</v>
      </c>
    </row>
    <row r="232" spans="1:51" s="13" customFormat="1" ht="12">
      <c r="A232" s="13"/>
      <c r="B232" s="241"/>
      <c r="C232" s="242"/>
      <c r="D232" s="235" t="s">
        <v>147</v>
      </c>
      <c r="E232" s="243" t="s">
        <v>1</v>
      </c>
      <c r="F232" s="244" t="s">
        <v>332</v>
      </c>
      <c r="G232" s="242"/>
      <c r="H232" s="245">
        <v>38.813</v>
      </c>
      <c r="I232" s="246"/>
      <c r="J232" s="246"/>
      <c r="K232" s="242"/>
      <c r="L232" s="242"/>
      <c r="M232" s="247"/>
      <c r="N232" s="248"/>
      <c r="O232" s="249"/>
      <c r="P232" s="249"/>
      <c r="Q232" s="249"/>
      <c r="R232" s="249"/>
      <c r="S232" s="249"/>
      <c r="T232" s="249"/>
      <c r="U232" s="249"/>
      <c r="V232" s="249"/>
      <c r="W232" s="249"/>
      <c r="X232" s="250"/>
      <c r="Y232" s="13"/>
      <c r="Z232" s="13"/>
      <c r="AA232" s="13"/>
      <c r="AB232" s="13"/>
      <c r="AC232" s="13"/>
      <c r="AD232" s="13"/>
      <c r="AE232" s="13"/>
      <c r="AT232" s="251" t="s">
        <v>147</v>
      </c>
      <c r="AU232" s="251" t="s">
        <v>85</v>
      </c>
      <c r="AV232" s="13" t="s">
        <v>85</v>
      </c>
      <c r="AW232" s="13" t="s">
        <v>5</v>
      </c>
      <c r="AX232" s="13" t="s">
        <v>83</v>
      </c>
      <c r="AY232" s="251" t="s">
        <v>133</v>
      </c>
    </row>
    <row r="233" spans="1:63" s="12" customFormat="1" ht="22.8" customHeight="1">
      <c r="A233" s="12"/>
      <c r="B233" s="204"/>
      <c r="C233" s="205"/>
      <c r="D233" s="206" t="s">
        <v>74</v>
      </c>
      <c r="E233" s="219" t="s">
        <v>141</v>
      </c>
      <c r="F233" s="219" t="s">
        <v>338</v>
      </c>
      <c r="G233" s="205"/>
      <c r="H233" s="205"/>
      <c r="I233" s="208"/>
      <c r="J233" s="208"/>
      <c r="K233" s="220">
        <f>BK233</f>
        <v>0</v>
      </c>
      <c r="L233" s="205"/>
      <c r="M233" s="210"/>
      <c r="N233" s="211"/>
      <c r="O233" s="212"/>
      <c r="P233" s="212"/>
      <c r="Q233" s="213">
        <f>SUM(Q234:Q236)</f>
        <v>0</v>
      </c>
      <c r="R233" s="213">
        <f>SUM(R234:R236)</f>
        <v>0</v>
      </c>
      <c r="S233" s="212"/>
      <c r="T233" s="214">
        <f>SUM(T234:T236)</f>
        <v>0</v>
      </c>
      <c r="U233" s="212"/>
      <c r="V233" s="214">
        <f>SUM(V234:V236)</f>
        <v>25.92</v>
      </c>
      <c r="W233" s="212"/>
      <c r="X233" s="215">
        <f>SUM(X234:X236)</f>
        <v>0</v>
      </c>
      <c r="Y233" s="12"/>
      <c r="Z233" s="12"/>
      <c r="AA233" s="12"/>
      <c r="AB233" s="12"/>
      <c r="AC233" s="12"/>
      <c r="AD233" s="12"/>
      <c r="AE233" s="12"/>
      <c r="AR233" s="216" t="s">
        <v>83</v>
      </c>
      <c r="AT233" s="217" t="s">
        <v>74</v>
      </c>
      <c r="AU233" s="217" t="s">
        <v>83</v>
      </c>
      <c r="AY233" s="216" t="s">
        <v>133</v>
      </c>
      <c r="BK233" s="218">
        <f>SUM(BK234:BK236)</f>
        <v>0</v>
      </c>
    </row>
    <row r="234" spans="1:65" s="2" customFormat="1" ht="12">
      <c r="A234" s="38"/>
      <c r="B234" s="39"/>
      <c r="C234" s="221" t="s">
        <v>339</v>
      </c>
      <c r="D234" s="221" t="s">
        <v>136</v>
      </c>
      <c r="E234" s="222" t="s">
        <v>340</v>
      </c>
      <c r="F234" s="223" t="s">
        <v>341</v>
      </c>
      <c r="G234" s="224" t="s">
        <v>170</v>
      </c>
      <c r="H234" s="225">
        <v>12</v>
      </c>
      <c r="I234" s="226"/>
      <c r="J234" s="226"/>
      <c r="K234" s="227">
        <f>ROUND(P234*H234,2)</f>
        <v>0</v>
      </c>
      <c r="L234" s="223" t="s">
        <v>140</v>
      </c>
      <c r="M234" s="44"/>
      <c r="N234" s="228" t="s">
        <v>1</v>
      </c>
      <c r="O234" s="229" t="s">
        <v>38</v>
      </c>
      <c r="P234" s="230">
        <f>I234+J234</f>
        <v>0</v>
      </c>
      <c r="Q234" s="230">
        <f>ROUND(I234*H234,2)</f>
        <v>0</v>
      </c>
      <c r="R234" s="230">
        <f>ROUND(J234*H234,2)</f>
        <v>0</v>
      </c>
      <c r="S234" s="91"/>
      <c r="T234" s="231">
        <f>S234*H234</f>
        <v>0</v>
      </c>
      <c r="U234" s="231">
        <v>2.16</v>
      </c>
      <c r="V234" s="231">
        <f>U234*H234</f>
        <v>25.92</v>
      </c>
      <c r="W234" s="231">
        <v>0</v>
      </c>
      <c r="X234" s="232">
        <f>W234*H234</f>
        <v>0</v>
      </c>
      <c r="Y234" s="38"/>
      <c r="Z234" s="38"/>
      <c r="AA234" s="38"/>
      <c r="AB234" s="38"/>
      <c r="AC234" s="38"/>
      <c r="AD234" s="38"/>
      <c r="AE234" s="38"/>
      <c r="AR234" s="233" t="s">
        <v>141</v>
      </c>
      <c r="AT234" s="233" t="s">
        <v>136</v>
      </c>
      <c r="AU234" s="233" t="s">
        <v>85</v>
      </c>
      <c r="AY234" s="17" t="s">
        <v>133</v>
      </c>
      <c r="BE234" s="234">
        <f>IF(O234="základní",K234,0)</f>
        <v>0</v>
      </c>
      <c r="BF234" s="234">
        <f>IF(O234="snížená",K234,0)</f>
        <v>0</v>
      </c>
      <c r="BG234" s="234">
        <f>IF(O234="zákl. přenesená",K234,0)</f>
        <v>0</v>
      </c>
      <c r="BH234" s="234">
        <f>IF(O234="sníž. přenesená",K234,0)</f>
        <v>0</v>
      </c>
      <c r="BI234" s="234">
        <f>IF(O234="nulová",K234,0)</f>
        <v>0</v>
      </c>
      <c r="BJ234" s="17" t="s">
        <v>83</v>
      </c>
      <c r="BK234" s="234">
        <f>ROUND(P234*H234,2)</f>
        <v>0</v>
      </c>
      <c r="BL234" s="17" t="s">
        <v>141</v>
      </c>
      <c r="BM234" s="233" t="s">
        <v>342</v>
      </c>
    </row>
    <row r="235" spans="1:47" s="2" customFormat="1" ht="12">
      <c r="A235" s="38"/>
      <c r="B235" s="39"/>
      <c r="C235" s="40"/>
      <c r="D235" s="235" t="s">
        <v>143</v>
      </c>
      <c r="E235" s="40"/>
      <c r="F235" s="236" t="s">
        <v>343</v>
      </c>
      <c r="G235" s="40"/>
      <c r="H235" s="40"/>
      <c r="I235" s="237"/>
      <c r="J235" s="237"/>
      <c r="K235" s="40"/>
      <c r="L235" s="40"/>
      <c r="M235" s="44"/>
      <c r="N235" s="238"/>
      <c r="O235" s="239"/>
      <c r="P235" s="91"/>
      <c r="Q235" s="91"/>
      <c r="R235" s="91"/>
      <c r="S235" s="91"/>
      <c r="T235" s="91"/>
      <c r="U235" s="91"/>
      <c r="V235" s="91"/>
      <c r="W235" s="91"/>
      <c r="X235" s="92"/>
      <c r="Y235" s="38"/>
      <c r="Z235" s="38"/>
      <c r="AA235" s="38"/>
      <c r="AB235" s="38"/>
      <c r="AC235" s="38"/>
      <c r="AD235" s="38"/>
      <c r="AE235" s="38"/>
      <c r="AT235" s="17" t="s">
        <v>143</v>
      </c>
      <c r="AU235" s="17" t="s">
        <v>85</v>
      </c>
    </row>
    <row r="236" spans="1:51" s="13" customFormat="1" ht="12">
      <c r="A236" s="13"/>
      <c r="B236" s="241"/>
      <c r="C236" s="242"/>
      <c r="D236" s="235" t="s">
        <v>147</v>
      </c>
      <c r="E236" s="243" t="s">
        <v>1</v>
      </c>
      <c r="F236" s="244" t="s">
        <v>344</v>
      </c>
      <c r="G236" s="242"/>
      <c r="H236" s="245">
        <v>12</v>
      </c>
      <c r="I236" s="246"/>
      <c r="J236" s="246"/>
      <c r="K236" s="242"/>
      <c r="L236" s="242"/>
      <c r="M236" s="247"/>
      <c r="N236" s="248"/>
      <c r="O236" s="249"/>
      <c r="P236" s="249"/>
      <c r="Q236" s="249"/>
      <c r="R236" s="249"/>
      <c r="S236" s="249"/>
      <c r="T236" s="249"/>
      <c r="U236" s="249"/>
      <c r="V236" s="249"/>
      <c r="W236" s="249"/>
      <c r="X236" s="250"/>
      <c r="Y236" s="13"/>
      <c r="Z236" s="13"/>
      <c r="AA236" s="13"/>
      <c r="AB236" s="13"/>
      <c r="AC236" s="13"/>
      <c r="AD236" s="13"/>
      <c r="AE236" s="13"/>
      <c r="AT236" s="251" t="s">
        <v>147</v>
      </c>
      <c r="AU236" s="251" t="s">
        <v>85</v>
      </c>
      <c r="AV236" s="13" t="s">
        <v>85</v>
      </c>
      <c r="AW236" s="13" t="s">
        <v>5</v>
      </c>
      <c r="AX236" s="13" t="s">
        <v>83</v>
      </c>
      <c r="AY236" s="251" t="s">
        <v>133</v>
      </c>
    </row>
    <row r="237" spans="1:63" s="12" customFormat="1" ht="22.8" customHeight="1">
      <c r="A237" s="12"/>
      <c r="B237" s="204"/>
      <c r="C237" s="205"/>
      <c r="D237" s="206" t="s">
        <v>74</v>
      </c>
      <c r="E237" s="219" t="s">
        <v>345</v>
      </c>
      <c r="F237" s="219" t="s">
        <v>346</v>
      </c>
      <c r="G237" s="205"/>
      <c r="H237" s="205"/>
      <c r="I237" s="208"/>
      <c r="J237" s="208"/>
      <c r="K237" s="220">
        <f>BK237</f>
        <v>0</v>
      </c>
      <c r="L237" s="205"/>
      <c r="M237" s="210"/>
      <c r="N237" s="211"/>
      <c r="O237" s="212"/>
      <c r="P237" s="212"/>
      <c r="Q237" s="213">
        <f>SUM(Q238:Q264)</f>
        <v>0</v>
      </c>
      <c r="R237" s="213">
        <f>SUM(R238:R264)</f>
        <v>0</v>
      </c>
      <c r="S237" s="212"/>
      <c r="T237" s="214">
        <f>SUM(T238:T264)</f>
        <v>0</v>
      </c>
      <c r="U237" s="212"/>
      <c r="V237" s="214">
        <f>SUM(V238:V264)</f>
        <v>10241.936696</v>
      </c>
      <c r="W237" s="212"/>
      <c r="X237" s="215">
        <f>SUM(X238:X264)</f>
        <v>0</v>
      </c>
      <c r="Y237" s="12"/>
      <c r="Z237" s="12"/>
      <c r="AA237" s="12"/>
      <c r="AB237" s="12"/>
      <c r="AC237" s="12"/>
      <c r="AD237" s="12"/>
      <c r="AE237" s="12"/>
      <c r="AR237" s="216" t="s">
        <v>83</v>
      </c>
      <c r="AT237" s="217" t="s">
        <v>74</v>
      </c>
      <c r="AU237" s="217" t="s">
        <v>83</v>
      </c>
      <c r="AY237" s="216" t="s">
        <v>133</v>
      </c>
      <c r="BK237" s="218">
        <f>SUM(BK238:BK264)</f>
        <v>0</v>
      </c>
    </row>
    <row r="238" spans="1:65" s="2" customFormat="1" ht="24.15" customHeight="1">
      <c r="A238" s="38"/>
      <c r="B238" s="39"/>
      <c r="C238" s="221" t="s">
        <v>347</v>
      </c>
      <c r="D238" s="221" t="s">
        <v>136</v>
      </c>
      <c r="E238" s="222" t="s">
        <v>348</v>
      </c>
      <c r="F238" s="223" t="s">
        <v>349</v>
      </c>
      <c r="G238" s="224" t="s">
        <v>139</v>
      </c>
      <c r="H238" s="225">
        <v>9627.03</v>
      </c>
      <c r="I238" s="226"/>
      <c r="J238" s="226"/>
      <c r="K238" s="227">
        <f>ROUND(P238*H238,2)</f>
        <v>0</v>
      </c>
      <c r="L238" s="223" t="s">
        <v>140</v>
      </c>
      <c r="M238" s="44"/>
      <c r="N238" s="228" t="s">
        <v>1</v>
      </c>
      <c r="O238" s="229" t="s">
        <v>38</v>
      </c>
      <c r="P238" s="230">
        <f>I238+J238</f>
        <v>0</v>
      </c>
      <c r="Q238" s="230">
        <f>ROUND(I238*H238,2)</f>
        <v>0</v>
      </c>
      <c r="R238" s="230">
        <f>ROUND(J238*H238,2)</f>
        <v>0</v>
      </c>
      <c r="S238" s="91"/>
      <c r="T238" s="231">
        <f>S238*H238</f>
        <v>0</v>
      </c>
      <c r="U238" s="231">
        <v>0.4153</v>
      </c>
      <c r="V238" s="231">
        <f>U238*H238</f>
        <v>3998.105559</v>
      </c>
      <c r="W238" s="231">
        <v>0</v>
      </c>
      <c r="X238" s="232">
        <f>W238*H238</f>
        <v>0</v>
      </c>
      <c r="Y238" s="38"/>
      <c r="Z238" s="38"/>
      <c r="AA238" s="38"/>
      <c r="AB238" s="38"/>
      <c r="AC238" s="38"/>
      <c r="AD238" s="38"/>
      <c r="AE238" s="38"/>
      <c r="AR238" s="233" t="s">
        <v>141</v>
      </c>
      <c r="AT238" s="233" t="s">
        <v>136</v>
      </c>
      <c r="AU238" s="233" t="s">
        <v>85</v>
      </c>
      <c r="AY238" s="17" t="s">
        <v>133</v>
      </c>
      <c r="BE238" s="234">
        <f>IF(O238="základní",K238,0)</f>
        <v>0</v>
      </c>
      <c r="BF238" s="234">
        <f>IF(O238="snížená",K238,0)</f>
        <v>0</v>
      </c>
      <c r="BG238" s="234">
        <f>IF(O238="zákl. přenesená",K238,0)</f>
        <v>0</v>
      </c>
      <c r="BH238" s="234">
        <f>IF(O238="sníž. přenesená",K238,0)</f>
        <v>0</v>
      </c>
      <c r="BI238" s="234">
        <f>IF(O238="nulová",K238,0)</f>
        <v>0</v>
      </c>
      <c r="BJ238" s="17" t="s">
        <v>83</v>
      </c>
      <c r="BK238" s="234">
        <f>ROUND(P238*H238,2)</f>
        <v>0</v>
      </c>
      <c r="BL238" s="17" t="s">
        <v>141</v>
      </c>
      <c r="BM238" s="233" t="s">
        <v>350</v>
      </c>
    </row>
    <row r="239" spans="1:47" s="2" customFormat="1" ht="12">
      <c r="A239" s="38"/>
      <c r="B239" s="39"/>
      <c r="C239" s="40"/>
      <c r="D239" s="235" t="s">
        <v>143</v>
      </c>
      <c r="E239" s="40"/>
      <c r="F239" s="236" t="s">
        <v>351</v>
      </c>
      <c r="G239" s="40"/>
      <c r="H239" s="40"/>
      <c r="I239" s="237"/>
      <c r="J239" s="237"/>
      <c r="K239" s="40"/>
      <c r="L239" s="40"/>
      <c r="M239" s="44"/>
      <c r="N239" s="238"/>
      <c r="O239" s="239"/>
      <c r="P239" s="91"/>
      <c r="Q239" s="91"/>
      <c r="R239" s="91"/>
      <c r="S239" s="91"/>
      <c r="T239" s="91"/>
      <c r="U239" s="91"/>
      <c r="V239" s="91"/>
      <c r="W239" s="91"/>
      <c r="X239" s="92"/>
      <c r="Y239" s="38"/>
      <c r="Z239" s="38"/>
      <c r="AA239" s="38"/>
      <c r="AB239" s="38"/>
      <c r="AC239" s="38"/>
      <c r="AD239" s="38"/>
      <c r="AE239" s="38"/>
      <c r="AT239" s="17" t="s">
        <v>143</v>
      </c>
      <c r="AU239" s="17" t="s">
        <v>85</v>
      </c>
    </row>
    <row r="240" spans="1:51" s="13" customFormat="1" ht="12">
      <c r="A240" s="13"/>
      <c r="B240" s="241"/>
      <c r="C240" s="242"/>
      <c r="D240" s="235" t="s">
        <v>147</v>
      </c>
      <c r="E240" s="243" t="s">
        <v>1</v>
      </c>
      <c r="F240" s="244" t="s">
        <v>352</v>
      </c>
      <c r="G240" s="242"/>
      <c r="H240" s="245">
        <v>9627.03</v>
      </c>
      <c r="I240" s="246"/>
      <c r="J240" s="246"/>
      <c r="K240" s="242"/>
      <c r="L240" s="242"/>
      <c r="M240" s="247"/>
      <c r="N240" s="248"/>
      <c r="O240" s="249"/>
      <c r="P240" s="249"/>
      <c r="Q240" s="249"/>
      <c r="R240" s="249"/>
      <c r="S240" s="249"/>
      <c r="T240" s="249"/>
      <c r="U240" s="249"/>
      <c r="V240" s="249"/>
      <c r="W240" s="249"/>
      <c r="X240" s="250"/>
      <c r="Y240" s="13"/>
      <c r="Z240" s="13"/>
      <c r="AA240" s="13"/>
      <c r="AB240" s="13"/>
      <c r="AC240" s="13"/>
      <c r="AD240" s="13"/>
      <c r="AE240" s="13"/>
      <c r="AT240" s="251" t="s">
        <v>147</v>
      </c>
      <c r="AU240" s="251" t="s">
        <v>85</v>
      </c>
      <c r="AV240" s="13" t="s">
        <v>85</v>
      </c>
      <c r="AW240" s="13" t="s">
        <v>5</v>
      </c>
      <c r="AX240" s="13" t="s">
        <v>83</v>
      </c>
      <c r="AY240" s="251" t="s">
        <v>133</v>
      </c>
    </row>
    <row r="241" spans="1:65" s="2" customFormat="1" ht="24.15" customHeight="1">
      <c r="A241" s="38"/>
      <c r="B241" s="39"/>
      <c r="C241" s="221" t="s">
        <v>353</v>
      </c>
      <c r="D241" s="221" t="s">
        <v>136</v>
      </c>
      <c r="E241" s="222" t="s">
        <v>354</v>
      </c>
      <c r="F241" s="223" t="s">
        <v>355</v>
      </c>
      <c r="G241" s="224" t="s">
        <v>139</v>
      </c>
      <c r="H241" s="225">
        <v>10407.6</v>
      </c>
      <c r="I241" s="226"/>
      <c r="J241" s="226"/>
      <c r="K241" s="227">
        <f>ROUND(P241*H241,2)</f>
        <v>0</v>
      </c>
      <c r="L241" s="223" t="s">
        <v>140</v>
      </c>
      <c r="M241" s="44"/>
      <c r="N241" s="228" t="s">
        <v>1</v>
      </c>
      <c r="O241" s="229" t="s">
        <v>38</v>
      </c>
      <c r="P241" s="230">
        <f>I241+J241</f>
        <v>0</v>
      </c>
      <c r="Q241" s="230">
        <f>ROUND(I241*H241,2)</f>
        <v>0</v>
      </c>
      <c r="R241" s="230">
        <f>ROUND(J241*H241,2)</f>
        <v>0</v>
      </c>
      <c r="S241" s="91"/>
      <c r="T241" s="231">
        <f>S241*H241</f>
        <v>0</v>
      </c>
      <c r="U241" s="231">
        <v>0.345</v>
      </c>
      <c r="V241" s="231">
        <f>U241*H241</f>
        <v>3590.622</v>
      </c>
      <c r="W241" s="231">
        <v>0</v>
      </c>
      <c r="X241" s="232">
        <f>W241*H241</f>
        <v>0</v>
      </c>
      <c r="Y241" s="38"/>
      <c r="Z241" s="38"/>
      <c r="AA241" s="38"/>
      <c r="AB241" s="38"/>
      <c r="AC241" s="38"/>
      <c r="AD241" s="38"/>
      <c r="AE241" s="38"/>
      <c r="AR241" s="233" t="s">
        <v>141</v>
      </c>
      <c r="AT241" s="233" t="s">
        <v>136</v>
      </c>
      <c r="AU241" s="233" t="s">
        <v>85</v>
      </c>
      <c r="AY241" s="17" t="s">
        <v>133</v>
      </c>
      <c r="BE241" s="234">
        <f>IF(O241="základní",K241,0)</f>
        <v>0</v>
      </c>
      <c r="BF241" s="234">
        <f>IF(O241="snížená",K241,0)</f>
        <v>0</v>
      </c>
      <c r="BG241" s="234">
        <f>IF(O241="zákl. přenesená",K241,0)</f>
        <v>0</v>
      </c>
      <c r="BH241" s="234">
        <f>IF(O241="sníž. přenesená",K241,0)</f>
        <v>0</v>
      </c>
      <c r="BI241" s="234">
        <f>IF(O241="nulová",K241,0)</f>
        <v>0</v>
      </c>
      <c r="BJ241" s="17" t="s">
        <v>83</v>
      </c>
      <c r="BK241" s="234">
        <f>ROUND(P241*H241,2)</f>
        <v>0</v>
      </c>
      <c r="BL241" s="17" t="s">
        <v>141</v>
      </c>
      <c r="BM241" s="233" t="s">
        <v>356</v>
      </c>
    </row>
    <row r="242" spans="1:47" s="2" customFormat="1" ht="12">
      <c r="A242" s="38"/>
      <c r="B242" s="39"/>
      <c r="C242" s="40"/>
      <c r="D242" s="235" t="s">
        <v>143</v>
      </c>
      <c r="E242" s="40"/>
      <c r="F242" s="236" t="s">
        <v>357</v>
      </c>
      <c r="G242" s="40"/>
      <c r="H242" s="40"/>
      <c r="I242" s="237"/>
      <c r="J242" s="237"/>
      <c r="K242" s="40"/>
      <c r="L242" s="40"/>
      <c r="M242" s="44"/>
      <c r="N242" s="238"/>
      <c r="O242" s="239"/>
      <c r="P242" s="91"/>
      <c r="Q242" s="91"/>
      <c r="R242" s="91"/>
      <c r="S242" s="91"/>
      <c r="T242" s="91"/>
      <c r="U242" s="91"/>
      <c r="V242" s="91"/>
      <c r="W242" s="91"/>
      <c r="X242" s="92"/>
      <c r="Y242" s="38"/>
      <c r="Z242" s="38"/>
      <c r="AA242" s="38"/>
      <c r="AB242" s="38"/>
      <c r="AC242" s="38"/>
      <c r="AD242" s="38"/>
      <c r="AE242" s="38"/>
      <c r="AT242" s="17" t="s">
        <v>143</v>
      </c>
      <c r="AU242" s="17" t="s">
        <v>85</v>
      </c>
    </row>
    <row r="243" spans="1:51" s="13" customFormat="1" ht="12">
      <c r="A243" s="13"/>
      <c r="B243" s="241"/>
      <c r="C243" s="242"/>
      <c r="D243" s="235" t="s">
        <v>147</v>
      </c>
      <c r="E243" s="243" t="s">
        <v>1</v>
      </c>
      <c r="F243" s="244" t="s">
        <v>358</v>
      </c>
      <c r="G243" s="242"/>
      <c r="H243" s="245">
        <v>10407.6</v>
      </c>
      <c r="I243" s="246"/>
      <c r="J243" s="246"/>
      <c r="K243" s="242"/>
      <c r="L243" s="242"/>
      <c r="M243" s="247"/>
      <c r="N243" s="248"/>
      <c r="O243" s="249"/>
      <c r="P243" s="249"/>
      <c r="Q243" s="249"/>
      <c r="R243" s="249"/>
      <c r="S243" s="249"/>
      <c r="T243" s="249"/>
      <c r="U243" s="249"/>
      <c r="V243" s="249"/>
      <c r="W243" s="249"/>
      <c r="X243" s="250"/>
      <c r="Y243" s="13"/>
      <c r="Z243" s="13"/>
      <c r="AA243" s="13"/>
      <c r="AB243" s="13"/>
      <c r="AC243" s="13"/>
      <c r="AD243" s="13"/>
      <c r="AE243" s="13"/>
      <c r="AT243" s="251" t="s">
        <v>147</v>
      </c>
      <c r="AU243" s="251" t="s">
        <v>85</v>
      </c>
      <c r="AV243" s="13" t="s">
        <v>85</v>
      </c>
      <c r="AW243" s="13" t="s">
        <v>5</v>
      </c>
      <c r="AX243" s="13" t="s">
        <v>83</v>
      </c>
      <c r="AY243" s="251" t="s">
        <v>133</v>
      </c>
    </row>
    <row r="244" spans="1:65" s="2" customFormat="1" ht="33" customHeight="1">
      <c r="A244" s="38"/>
      <c r="B244" s="39"/>
      <c r="C244" s="221" t="s">
        <v>359</v>
      </c>
      <c r="D244" s="221" t="s">
        <v>136</v>
      </c>
      <c r="E244" s="222" t="s">
        <v>360</v>
      </c>
      <c r="F244" s="223" t="s">
        <v>361</v>
      </c>
      <c r="G244" s="224" t="s">
        <v>139</v>
      </c>
      <c r="H244" s="225">
        <v>9053.2</v>
      </c>
      <c r="I244" s="226"/>
      <c r="J244" s="226"/>
      <c r="K244" s="227">
        <f>ROUND(P244*H244,2)</f>
        <v>0</v>
      </c>
      <c r="L244" s="223" t="s">
        <v>140</v>
      </c>
      <c r="M244" s="44"/>
      <c r="N244" s="228" t="s">
        <v>1</v>
      </c>
      <c r="O244" s="229" t="s">
        <v>38</v>
      </c>
      <c r="P244" s="230">
        <f>I244+J244</f>
        <v>0</v>
      </c>
      <c r="Q244" s="230">
        <f>ROUND(I244*H244,2)</f>
        <v>0</v>
      </c>
      <c r="R244" s="230">
        <f>ROUND(J244*H244,2)</f>
        <v>0</v>
      </c>
      <c r="S244" s="91"/>
      <c r="T244" s="231">
        <f>S244*H244</f>
        <v>0</v>
      </c>
      <c r="U244" s="231">
        <v>0.18463</v>
      </c>
      <c r="V244" s="231">
        <f>U244*H244</f>
        <v>1671.492316</v>
      </c>
      <c r="W244" s="231">
        <v>0</v>
      </c>
      <c r="X244" s="232">
        <f>W244*H244</f>
        <v>0</v>
      </c>
      <c r="Y244" s="38"/>
      <c r="Z244" s="38"/>
      <c r="AA244" s="38"/>
      <c r="AB244" s="38"/>
      <c r="AC244" s="38"/>
      <c r="AD244" s="38"/>
      <c r="AE244" s="38"/>
      <c r="AR244" s="233" t="s">
        <v>141</v>
      </c>
      <c r="AT244" s="233" t="s">
        <v>136</v>
      </c>
      <c r="AU244" s="233" t="s">
        <v>85</v>
      </c>
      <c r="AY244" s="17" t="s">
        <v>133</v>
      </c>
      <c r="BE244" s="234">
        <f>IF(O244="základní",K244,0)</f>
        <v>0</v>
      </c>
      <c r="BF244" s="234">
        <f>IF(O244="snížená",K244,0)</f>
        <v>0</v>
      </c>
      <c r="BG244" s="234">
        <f>IF(O244="zákl. přenesená",K244,0)</f>
        <v>0</v>
      </c>
      <c r="BH244" s="234">
        <f>IF(O244="sníž. přenesená",K244,0)</f>
        <v>0</v>
      </c>
      <c r="BI244" s="234">
        <f>IF(O244="nulová",K244,0)</f>
        <v>0</v>
      </c>
      <c r="BJ244" s="17" t="s">
        <v>83</v>
      </c>
      <c r="BK244" s="234">
        <f>ROUND(P244*H244,2)</f>
        <v>0</v>
      </c>
      <c r="BL244" s="17" t="s">
        <v>141</v>
      </c>
      <c r="BM244" s="233" t="s">
        <v>362</v>
      </c>
    </row>
    <row r="245" spans="1:47" s="2" customFormat="1" ht="12">
      <c r="A245" s="38"/>
      <c r="B245" s="39"/>
      <c r="C245" s="40"/>
      <c r="D245" s="235" t="s">
        <v>143</v>
      </c>
      <c r="E245" s="40"/>
      <c r="F245" s="236" t="s">
        <v>363</v>
      </c>
      <c r="G245" s="40"/>
      <c r="H245" s="40"/>
      <c r="I245" s="237"/>
      <c r="J245" s="237"/>
      <c r="K245" s="40"/>
      <c r="L245" s="40"/>
      <c r="M245" s="44"/>
      <c r="N245" s="238"/>
      <c r="O245" s="239"/>
      <c r="P245" s="91"/>
      <c r="Q245" s="91"/>
      <c r="R245" s="91"/>
      <c r="S245" s="91"/>
      <c r="T245" s="91"/>
      <c r="U245" s="91"/>
      <c r="V245" s="91"/>
      <c r="W245" s="91"/>
      <c r="X245" s="92"/>
      <c r="Y245" s="38"/>
      <c r="Z245" s="38"/>
      <c r="AA245" s="38"/>
      <c r="AB245" s="38"/>
      <c r="AC245" s="38"/>
      <c r="AD245" s="38"/>
      <c r="AE245" s="38"/>
      <c r="AT245" s="17" t="s">
        <v>143</v>
      </c>
      <c r="AU245" s="17" t="s">
        <v>85</v>
      </c>
    </row>
    <row r="246" spans="1:51" s="13" customFormat="1" ht="12">
      <c r="A246" s="13"/>
      <c r="B246" s="241"/>
      <c r="C246" s="242"/>
      <c r="D246" s="235" t="s">
        <v>147</v>
      </c>
      <c r="E246" s="243" t="s">
        <v>1</v>
      </c>
      <c r="F246" s="244" t="s">
        <v>364</v>
      </c>
      <c r="G246" s="242"/>
      <c r="H246" s="245">
        <v>9019.92</v>
      </c>
      <c r="I246" s="246"/>
      <c r="J246" s="246"/>
      <c r="K246" s="242"/>
      <c r="L246" s="242"/>
      <c r="M246" s="247"/>
      <c r="N246" s="248"/>
      <c r="O246" s="249"/>
      <c r="P246" s="249"/>
      <c r="Q246" s="249"/>
      <c r="R246" s="249"/>
      <c r="S246" s="249"/>
      <c r="T246" s="249"/>
      <c r="U246" s="249"/>
      <c r="V246" s="249"/>
      <c r="W246" s="249"/>
      <c r="X246" s="250"/>
      <c r="Y246" s="13"/>
      <c r="Z246" s="13"/>
      <c r="AA246" s="13"/>
      <c r="AB246" s="13"/>
      <c r="AC246" s="13"/>
      <c r="AD246" s="13"/>
      <c r="AE246" s="13"/>
      <c r="AT246" s="251" t="s">
        <v>147</v>
      </c>
      <c r="AU246" s="251" t="s">
        <v>85</v>
      </c>
      <c r="AV246" s="13" t="s">
        <v>85</v>
      </c>
      <c r="AW246" s="13" t="s">
        <v>5</v>
      </c>
      <c r="AX246" s="13" t="s">
        <v>75</v>
      </c>
      <c r="AY246" s="251" t="s">
        <v>133</v>
      </c>
    </row>
    <row r="247" spans="1:51" s="13" customFormat="1" ht="12">
      <c r="A247" s="13"/>
      <c r="B247" s="241"/>
      <c r="C247" s="242"/>
      <c r="D247" s="235" t="s">
        <v>147</v>
      </c>
      <c r="E247" s="243" t="s">
        <v>1</v>
      </c>
      <c r="F247" s="244" t="s">
        <v>365</v>
      </c>
      <c r="G247" s="242"/>
      <c r="H247" s="245">
        <v>33.28</v>
      </c>
      <c r="I247" s="246"/>
      <c r="J247" s="246"/>
      <c r="K247" s="242"/>
      <c r="L247" s="242"/>
      <c r="M247" s="247"/>
      <c r="N247" s="248"/>
      <c r="O247" s="249"/>
      <c r="P247" s="249"/>
      <c r="Q247" s="249"/>
      <c r="R247" s="249"/>
      <c r="S247" s="249"/>
      <c r="T247" s="249"/>
      <c r="U247" s="249"/>
      <c r="V247" s="249"/>
      <c r="W247" s="249"/>
      <c r="X247" s="250"/>
      <c r="Y247" s="13"/>
      <c r="Z247" s="13"/>
      <c r="AA247" s="13"/>
      <c r="AB247" s="13"/>
      <c r="AC247" s="13"/>
      <c r="AD247" s="13"/>
      <c r="AE247" s="13"/>
      <c r="AT247" s="251" t="s">
        <v>147</v>
      </c>
      <c r="AU247" s="251" t="s">
        <v>85</v>
      </c>
      <c r="AV247" s="13" t="s">
        <v>85</v>
      </c>
      <c r="AW247" s="13" t="s">
        <v>5</v>
      </c>
      <c r="AX247" s="13" t="s">
        <v>75</v>
      </c>
      <c r="AY247" s="251" t="s">
        <v>133</v>
      </c>
    </row>
    <row r="248" spans="1:51" s="14" customFormat="1" ht="12">
      <c r="A248" s="14"/>
      <c r="B248" s="252"/>
      <c r="C248" s="253"/>
      <c r="D248" s="235" t="s">
        <v>147</v>
      </c>
      <c r="E248" s="254" t="s">
        <v>1</v>
      </c>
      <c r="F248" s="255" t="s">
        <v>183</v>
      </c>
      <c r="G248" s="253"/>
      <c r="H248" s="256">
        <v>9053.2</v>
      </c>
      <c r="I248" s="257"/>
      <c r="J248" s="257"/>
      <c r="K248" s="253"/>
      <c r="L248" s="253"/>
      <c r="M248" s="258"/>
      <c r="N248" s="259"/>
      <c r="O248" s="260"/>
      <c r="P248" s="260"/>
      <c r="Q248" s="260"/>
      <c r="R248" s="260"/>
      <c r="S248" s="260"/>
      <c r="T248" s="260"/>
      <c r="U248" s="260"/>
      <c r="V248" s="260"/>
      <c r="W248" s="260"/>
      <c r="X248" s="261"/>
      <c r="Y248" s="14"/>
      <c r="Z248" s="14"/>
      <c r="AA248" s="14"/>
      <c r="AB248" s="14"/>
      <c r="AC248" s="14"/>
      <c r="AD248" s="14"/>
      <c r="AE248" s="14"/>
      <c r="AT248" s="262" t="s">
        <v>147</v>
      </c>
      <c r="AU248" s="262" t="s">
        <v>85</v>
      </c>
      <c r="AV248" s="14" t="s">
        <v>141</v>
      </c>
      <c r="AW248" s="14" t="s">
        <v>5</v>
      </c>
      <c r="AX248" s="14" t="s">
        <v>83</v>
      </c>
      <c r="AY248" s="262" t="s">
        <v>133</v>
      </c>
    </row>
    <row r="249" spans="1:65" s="2" customFormat="1" ht="24.15" customHeight="1">
      <c r="A249" s="38"/>
      <c r="B249" s="39"/>
      <c r="C249" s="221" t="s">
        <v>366</v>
      </c>
      <c r="D249" s="221" t="s">
        <v>136</v>
      </c>
      <c r="E249" s="222" t="s">
        <v>367</v>
      </c>
      <c r="F249" s="223" t="s">
        <v>368</v>
      </c>
      <c r="G249" s="224" t="s">
        <v>170</v>
      </c>
      <c r="H249" s="225">
        <v>1360</v>
      </c>
      <c r="I249" s="226"/>
      <c r="J249" s="226"/>
      <c r="K249" s="227">
        <f>ROUND(P249*H249,2)</f>
        <v>0</v>
      </c>
      <c r="L249" s="223" t="s">
        <v>140</v>
      </c>
      <c r="M249" s="44"/>
      <c r="N249" s="228" t="s">
        <v>1</v>
      </c>
      <c r="O249" s="229" t="s">
        <v>38</v>
      </c>
      <c r="P249" s="230">
        <f>I249+J249</f>
        <v>0</v>
      </c>
      <c r="Q249" s="230">
        <f>ROUND(I249*H249,2)</f>
        <v>0</v>
      </c>
      <c r="R249" s="230">
        <f>ROUND(J249*H249,2)</f>
        <v>0</v>
      </c>
      <c r="S249" s="91"/>
      <c r="T249" s="231">
        <f>S249*H249</f>
        <v>0</v>
      </c>
      <c r="U249" s="231">
        <v>0</v>
      </c>
      <c r="V249" s="231">
        <f>U249*H249</f>
        <v>0</v>
      </c>
      <c r="W249" s="231">
        <v>0</v>
      </c>
      <c r="X249" s="232">
        <f>W249*H249</f>
        <v>0</v>
      </c>
      <c r="Y249" s="38"/>
      <c r="Z249" s="38"/>
      <c r="AA249" s="38"/>
      <c r="AB249" s="38"/>
      <c r="AC249" s="38"/>
      <c r="AD249" s="38"/>
      <c r="AE249" s="38"/>
      <c r="AR249" s="233" t="s">
        <v>141</v>
      </c>
      <c r="AT249" s="233" t="s">
        <v>136</v>
      </c>
      <c r="AU249" s="233" t="s">
        <v>85</v>
      </c>
      <c r="AY249" s="17" t="s">
        <v>133</v>
      </c>
      <c r="BE249" s="234">
        <f>IF(O249="základní",K249,0)</f>
        <v>0</v>
      </c>
      <c r="BF249" s="234">
        <f>IF(O249="snížená",K249,0)</f>
        <v>0</v>
      </c>
      <c r="BG249" s="234">
        <f>IF(O249="zákl. přenesená",K249,0)</f>
        <v>0</v>
      </c>
      <c r="BH249" s="234">
        <f>IF(O249="sníž. přenesená",K249,0)</f>
        <v>0</v>
      </c>
      <c r="BI249" s="234">
        <f>IF(O249="nulová",K249,0)</f>
        <v>0</v>
      </c>
      <c r="BJ249" s="17" t="s">
        <v>83</v>
      </c>
      <c r="BK249" s="234">
        <f>ROUND(P249*H249,2)</f>
        <v>0</v>
      </c>
      <c r="BL249" s="17" t="s">
        <v>141</v>
      </c>
      <c r="BM249" s="233" t="s">
        <v>369</v>
      </c>
    </row>
    <row r="250" spans="1:47" s="2" customFormat="1" ht="12">
      <c r="A250" s="38"/>
      <c r="B250" s="39"/>
      <c r="C250" s="40"/>
      <c r="D250" s="235" t="s">
        <v>143</v>
      </c>
      <c r="E250" s="40"/>
      <c r="F250" s="236" t="s">
        <v>370</v>
      </c>
      <c r="G250" s="40"/>
      <c r="H250" s="40"/>
      <c r="I250" s="237"/>
      <c r="J250" s="237"/>
      <c r="K250" s="40"/>
      <c r="L250" s="40"/>
      <c r="M250" s="44"/>
      <c r="N250" s="238"/>
      <c r="O250" s="239"/>
      <c r="P250" s="91"/>
      <c r="Q250" s="91"/>
      <c r="R250" s="91"/>
      <c r="S250" s="91"/>
      <c r="T250" s="91"/>
      <c r="U250" s="91"/>
      <c r="V250" s="91"/>
      <c r="W250" s="91"/>
      <c r="X250" s="92"/>
      <c r="Y250" s="38"/>
      <c r="Z250" s="38"/>
      <c r="AA250" s="38"/>
      <c r="AB250" s="38"/>
      <c r="AC250" s="38"/>
      <c r="AD250" s="38"/>
      <c r="AE250" s="38"/>
      <c r="AT250" s="17" t="s">
        <v>143</v>
      </c>
      <c r="AU250" s="17" t="s">
        <v>85</v>
      </c>
    </row>
    <row r="251" spans="1:51" s="13" customFormat="1" ht="12">
      <c r="A251" s="13"/>
      <c r="B251" s="241"/>
      <c r="C251" s="242"/>
      <c r="D251" s="235" t="s">
        <v>147</v>
      </c>
      <c r="E251" s="243" t="s">
        <v>1</v>
      </c>
      <c r="F251" s="244" t="s">
        <v>371</v>
      </c>
      <c r="G251" s="242"/>
      <c r="H251" s="245">
        <v>1360</v>
      </c>
      <c r="I251" s="246"/>
      <c r="J251" s="246"/>
      <c r="K251" s="242"/>
      <c r="L251" s="242"/>
      <c r="M251" s="247"/>
      <c r="N251" s="248"/>
      <c r="O251" s="249"/>
      <c r="P251" s="249"/>
      <c r="Q251" s="249"/>
      <c r="R251" s="249"/>
      <c r="S251" s="249"/>
      <c r="T251" s="249"/>
      <c r="U251" s="249"/>
      <c r="V251" s="249"/>
      <c r="W251" s="249"/>
      <c r="X251" s="250"/>
      <c r="Y251" s="13"/>
      <c r="Z251" s="13"/>
      <c r="AA251" s="13"/>
      <c r="AB251" s="13"/>
      <c r="AC251" s="13"/>
      <c r="AD251" s="13"/>
      <c r="AE251" s="13"/>
      <c r="AT251" s="251" t="s">
        <v>147</v>
      </c>
      <c r="AU251" s="251" t="s">
        <v>85</v>
      </c>
      <c r="AV251" s="13" t="s">
        <v>85</v>
      </c>
      <c r="AW251" s="13" t="s">
        <v>5</v>
      </c>
      <c r="AX251" s="13" t="s">
        <v>83</v>
      </c>
      <c r="AY251" s="251" t="s">
        <v>133</v>
      </c>
    </row>
    <row r="252" spans="1:65" s="2" customFormat="1" ht="12">
      <c r="A252" s="38"/>
      <c r="B252" s="39"/>
      <c r="C252" s="221" t="s">
        <v>372</v>
      </c>
      <c r="D252" s="221" t="s">
        <v>136</v>
      </c>
      <c r="E252" s="222" t="s">
        <v>373</v>
      </c>
      <c r="F252" s="223" t="s">
        <v>374</v>
      </c>
      <c r="G252" s="224" t="s">
        <v>139</v>
      </c>
      <c r="H252" s="225">
        <v>10097.8</v>
      </c>
      <c r="I252" s="226"/>
      <c r="J252" s="226"/>
      <c r="K252" s="227">
        <f>ROUND(P252*H252,2)</f>
        <v>0</v>
      </c>
      <c r="L252" s="223" t="s">
        <v>140</v>
      </c>
      <c r="M252" s="44"/>
      <c r="N252" s="228" t="s">
        <v>1</v>
      </c>
      <c r="O252" s="229" t="s">
        <v>38</v>
      </c>
      <c r="P252" s="230">
        <f>I252+J252</f>
        <v>0</v>
      </c>
      <c r="Q252" s="230">
        <f>ROUND(I252*H252,2)</f>
        <v>0</v>
      </c>
      <c r="R252" s="230">
        <f>ROUND(J252*H252,2)</f>
        <v>0</v>
      </c>
      <c r="S252" s="91"/>
      <c r="T252" s="231">
        <f>S252*H252</f>
        <v>0</v>
      </c>
      <c r="U252" s="231">
        <v>0.00601</v>
      </c>
      <c r="V252" s="231">
        <f>U252*H252</f>
        <v>60.687777999999994</v>
      </c>
      <c r="W252" s="231">
        <v>0</v>
      </c>
      <c r="X252" s="232">
        <f>W252*H252</f>
        <v>0</v>
      </c>
      <c r="Y252" s="38"/>
      <c r="Z252" s="38"/>
      <c r="AA252" s="38"/>
      <c r="AB252" s="38"/>
      <c r="AC252" s="38"/>
      <c r="AD252" s="38"/>
      <c r="AE252" s="38"/>
      <c r="AR252" s="233" t="s">
        <v>141</v>
      </c>
      <c r="AT252" s="233" t="s">
        <v>136</v>
      </c>
      <c r="AU252" s="233" t="s">
        <v>85</v>
      </c>
      <c r="AY252" s="17" t="s">
        <v>133</v>
      </c>
      <c r="BE252" s="234">
        <f>IF(O252="základní",K252,0)</f>
        <v>0</v>
      </c>
      <c r="BF252" s="234">
        <f>IF(O252="snížená",K252,0)</f>
        <v>0</v>
      </c>
      <c r="BG252" s="234">
        <f>IF(O252="zákl. přenesená",K252,0)</f>
        <v>0</v>
      </c>
      <c r="BH252" s="234">
        <f>IF(O252="sníž. přenesená",K252,0)</f>
        <v>0</v>
      </c>
      <c r="BI252" s="234">
        <f>IF(O252="nulová",K252,0)</f>
        <v>0</v>
      </c>
      <c r="BJ252" s="17" t="s">
        <v>83</v>
      </c>
      <c r="BK252" s="234">
        <f>ROUND(P252*H252,2)</f>
        <v>0</v>
      </c>
      <c r="BL252" s="17" t="s">
        <v>141</v>
      </c>
      <c r="BM252" s="233" t="s">
        <v>375</v>
      </c>
    </row>
    <row r="253" spans="1:47" s="2" customFormat="1" ht="12">
      <c r="A253" s="38"/>
      <c r="B253" s="39"/>
      <c r="C253" s="40"/>
      <c r="D253" s="235" t="s">
        <v>143</v>
      </c>
      <c r="E253" s="40"/>
      <c r="F253" s="236" t="s">
        <v>376</v>
      </c>
      <c r="G253" s="40"/>
      <c r="H253" s="40"/>
      <c r="I253" s="237"/>
      <c r="J253" s="237"/>
      <c r="K253" s="40"/>
      <c r="L253" s="40"/>
      <c r="M253" s="44"/>
      <c r="N253" s="238"/>
      <c r="O253" s="239"/>
      <c r="P253" s="91"/>
      <c r="Q253" s="91"/>
      <c r="R253" s="91"/>
      <c r="S253" s="91"/>
      <c r="T253" s="91"/>
      <c r="U253" s="91"/>
      <c r="V253" s="91"/>
      <c r="W253" s="91"/>
      <c r="X253" s="92"/>
      <c r="Y253" s="38"/>
      <c r="Z253" s="38"/>
      <c r="AA253" s="38"/>
      <c r="AB253" s="38"/>
      <c r="AC253" s="38"/>
      <c r="AD253" s="38"/>
      <c r="AE253" s="38"/>
      <c r="AT253" s="17" t="s">
        <v>143</v>
      </c>
      <c r="AU253" s="17" t="s">
        <v>85</v>
      </c>
    </row>
    <row r="254" spans="1:51" s="13" customFormat="1" ht="12">
      <c r="A254" s="13"/>
      <c r="B254" s="241"/>
      <c r="C254" s="242"/>
      <c r="D254" s="235" t="s">
        <v>147</v>
      </c>
      <c r="E254" s="243" t="s">
        <v>1</v>
      </c>
      <c r="F254" s="244" t="s">
        <v>377</v>
      </c>
      <c r="G254" s="242"/>
      <c r="H254" s="245">
        <v>10060.68</v>
      </c>
      <c r="I254" s="246"/>
      <c r="J254" s="246"/>
      <c r="K254" s="242"/>
      <c r="L254" s="242"/>
      <c r="M254" s="247"/>
      <c r="N254" s="248"/>
      <c r="O254" s="249"/>
      <c r="P254" s="249"/>
      <c r="Q254" s="249"/>
      <c r="R254" s="249"/>
      <c r="S254" s="249"/>
      <c r="T254" s="249"/>
      <c r="U254" s="249"/>
      <c r="V254" s="249"/>
      <c r="W254" s="249"/>
      <c r="X254" s="250"/>
      <c r="Y254" s="13"/>
      <c r="Z254" s="13"/>
      <c r="AA254" s="13"/>
      <c r="AB254" s="13"/>
      <c r="AC254" s="13"/>
      <c r="AD254" s="13"/>
      <c r="AE254" s="13"/>
      <c r="AT254" s="251" t="s">
        <v>147</v>
      </c>
      <c r="AU254" s="251" t="s">
        <v>85</v>
      </c>
      <c r="AV254" s="13" t="s">
        <v>85</v>
      </c>
      <c r="AW254" s="13" t="s">
        <v>5</v>
      </c>
      <c r="AX254" s="13" t="s">
        <v>75</v>
      </c>
      <c r="AY254" s="251" t="s">
        <v>133</v>
      </c>
    </row>
    <row r="255" spans="1:51" s="13" customFormat="1" ht="12">
      <c r="A255" s="13"/>
      <c r="B255" s="241"/>
      <c r="C255" s="242"/>
      <c r="D255" s="235" t="s">
        <v>147</v>
      </c>
      <c r="E255" s="243" t="s">
        <v>1</v>
      </c>
      <c r="F255" s="244" t="s">
        <v>378</v>
      </c>
      <c r="G255" s="242"/>
      <c r="H255" s="245">
        <v>37.12</v>
      </c>
      <c r="I255" s="246"/>
      <c r="J255" s="246"/>
      <c r="K255" s="242"/>
      <c r="L255" s="242"/>
      <c r="M255" s="247"/>
      <c r="N255" s="248"/>
      <c r="O255" s="249"/>
      <c r="P255" s="249"/>
      <c r="Q255" s="249"/>
      <c r="R255" s="249"/>
      <c r="S255" s="249"/>
      <c r="T255" s="249"/>
      <c r="U255" s="249"/>
      <c r="V255" s="249"/>
      <c r="W255" s="249"/>
      <c r="X255" s="250"/>
      <c r="Y255" s="13"/>
      <c r="Z255" s="13"/>
      <c r="AA255" s="13"/>
      <c r="AB255" s="13"/>
      <c r="AC255" s="13"/>
      <c r="AD255" s="13"/>
      <c r="AE255" s="13"/>
      <c r="AT255" s="251" t="s">
        <v>147</v>
      </c>
      <c r="AU255" s="251" t="s">
        <v>85</v>
      </c>
      <c r="AV255" s="13" t="s">
        <v>85</v>
      </c>
      <c r="AW255" s="13" t="s">
        <v>5</v>
      </c>
      <c r="AX255" s="13" t="s">
        <v>75</v>
      </c>
      <c r="AY255" s="251" t="s">
        <v>133</v>
      </c>
    </row>
    <row r="256" spans="1:51" s="14" customFormat="1" ht="12">
      <c r="A256" s="14"/>
      <c r="B256" s="252"/>
      <c r="C256" s="253"/>
      <c r="D256" s="235" t="s">
        <v>147</v>
      </c>
      <c r="E256" s="254" t="s">
        <v>1</v>
      </c>
      <c r="F256" s="255" t="s">
        <v>183</v>
      </c>
      <c r="G256" s="253"/>
      <c r="H256" s="256">
        <v>10097.800000000001</v>
      </c>
      <c r="I256" s="257"/>
      <c r="J256" s="257"/>
      <c r="K256" s="253"/>
      <c r="L256" s="253"/>
      <c r="M256" s="258"/>
      <c r="N256" s="259"/>
      <c r="O256" s="260"/>
      <c r="P256" s="260"/>
      <c r="Q256" s="260"/>
      <c r="R256" s="260"/>
      <c r="S256" s="260"/>
      <c r="T256" s="260"/>
      <c r="U256" s="260"/>
      <c r="V256" s="260"/>
      <c r="W256" s="260"/>
      <c r="X256" s="261"/>
      <c r="Y256" s="14"/>
      <c r="Z256" s="14"/>
      <c r="AA256" s="14"/>
      <c r="AB256" s="14"/>
      <c r="AC256" s="14"/>
      <c r="AD256" s="14"/>
      <c r="AE256" s="14"/>
      <c r="AT256" s="262" t="s">
        <v>147</v>
      </c>
      <c r="AU256" s="262" t="s">
        <v>85</v>
      </c>
      <c r="AV256" s="14" t="s">
        <v>141</v>
      </c>
      <c r="AW256" s="14" t="s">
        <v>5</v>
      </c>
      <c r="AX256" s="14" t="s">
        <v>83</v>
      </c>
      <c r="AY256" s="262" t="s">
        <v>133</v>
      </c>
    </row>
    <row r="257" spans="1:65" s="2" customFormat="1" ht="12">
      <c r="A257" s="38"/>
      <c r="B257" s="39"/>
      <c r="C257" s="221" t="s">
        <v>379</v>
      </c>
      <c r="D257" s="221" t="s">
        <v>136</v>
      </c>
      <c r="E257" s="222" t="s">
        <v>380</v>
      </c>
      <c r="F257" s="223" t="s">
        <v>381</v>
      </c>
      <c r="G257" s="224" t="s">
        <v>139</v>
      </c>
      <c r="H257" s="225">
        <v>9056.682</v>
      </c>
      <c r="I257" s="226"/>
      <c r="J257" s="226"/>
      <c r="K257" s="227">
        <f>ROUND(P257*H257,2)</f>
        <v>0</v>
      </c>
      <c r="L257" s="223" t="s">
        <v>140</v>
      </c>
      <c r="M257" s="44"/>
      <c r="N257" s="228" t="s">
        <v>1</v>
      </c>
      <c r="O257" s="229" t="s">
        <v>38</v>
      </c>
      <c r="P257" s="230">
        <f>I257+J257</f>
        <v>0</v>
      </c>
      <c r="Q257" s="230">
        <f>ROUND(I257*H257,2)</f>
        <v>0</v>
      </c>
      <c r="R257" s="230">
        <f>ROUND(J257*H257,2)</f>
        <v>0</v>
      </c>
      <c r="S257" s="91"/>
      <c r="T257" s="231">
        <f>S257*H257</f>
        <v>0</v>
      </c>
      <c r="U257" s="231">
        <v>0</v>
      </c>
      <c r="V257" s="231">
        <f>U257*H257</f>
        <v>0</v>
      </c>
      <c r="W257" s="231">
        <v>0</v>
      </c>
      <c r="X257" s="232">
        <f>W257*H257</f>
        <v>0</v>
      </c>
      <c r="Y257" s="38"/>
      <c r="Z257" s="38"/>
      <c r="AA257" s="38"/>
      <c r="AB257" s="38"/>
      <c r="AC257" s="38"/>
      <c r="AD257" s="38"/>
      <c r="AE257" s="38"/>
      <c r="AR257" s="233" t="s">
        <v>141</v>
      </c>
      <c r="AT257" s="233" t="s">
        <v>136</v>
      </c>
      <c r="AU257" s="233" t="s">
        <v>85</v>
      </c>
      <c r="AY257" s="17" t="s">
        <v>133</v>
      </c>
      <c r="BE257" s="234">
        <f>IF(O257="základní",K257,0)</f>
        <v>0</v>
      </c>
      <c r="BF257" s="234">
        <f>IF(O257="snížená",K257,0)</f>
        <v>0</v>
      </c>
      <c r="BG257" s="234">
        <f>IF(O257="zákl. přenesená",K257,0)</f>
        <v>0</v>
      </c>
      <c r="BH257" s="234">
        <f>IF(O257="sníž. přenesená",K257,0)</f>
        <v>0</v>
      </c>
      <c r="BI257" s="234">
        <f>IF(O257="nulová",K257,0)</f>
        <v>0</v>
      </c>
      <c r="BJ257" s="17" t="s">
        <v>83</v>
      </c>
      <c r="BK257" s="234">
        <f>ROUND(P257*H257,2)</f>
        <v>0</v>
      </c>
      <c r="BL257" s="17" t="s">
        <v>141</v>
      </c>
      <c r="BM257" s="233" t="s">
        <v>382</v>
      </c>
    </row>
    <row r="258" spans="1:47" s="2" customFormat="1" ht="12">
      <c r="A258" s="38"/>
      <c r="B258" s="39"/>
      <c r="C258" s="40"/>
      <c r="D258" s="235" t="s">
        <v>143</v>
      </c>
      <c r="E258" s="40"/>
      <c r="F258" s="236" t="s">
        <v>383</v>
      </c>
      <c r="G258" s="40"/>
      <c r="H258" s="40"/>
      <c r="I258" s="237"/>
      <c r="J258" s="237"/>
      <c r="K258" s="40"/>
      <c r="L258" s="40"/>
      <c r="M258" s="44"/>
      <c r="N258" s="238"/>
      <c r="O258" s="239"/>
      <c r="P258" s="91"/>
      <c r="Q258" s="91"/>
      <c r="R258" s="91"/>
      <c r="S258" s="91"/>
      <c r="T258" s="91"/>
      <c r="U258" s="91"/>
      <c r="V258" s="91"/>
      <c r="W258" s="91"/>
      <c r="X258" s="92"/>
      <c r="Y258" s="38"/>
      <c r="Z258" s="38"/>
      <c r="AA258" s="38"/>
      <c r="AB258" s="38"/>
      <c r="AC258" s="38"/>
      <c r="AD258" s="38"/>
      <c r="AE258" s="38"/>
      <c r="AT258" s="17" t="s">
        <v>143</v>
      </c>
      <c r="AU258" s="17" t="s">
        <v>85</v>
      </c>
    </row>
    <row r="259" spans="1:51" s="13" customFormat="1" ht="12">
      <c r="A259" s="13"/>
      <c r="B259" s="241"/>
      <c r="C259" s="242"/>
      <c r="D259" s="235" t="s">
        <v>147</v>
      </c>
      <c r="E259" s="243" t="s">
        <v>1</v>
      </c>
      <c r="F259" s="244" t="s">
        <v>384</v>
      </c>
      <c r="G259" s="242"/>
      <c r="H259" s="245">
        <v>9056.682</v>
      </c>
      <c r="I259" s="246"/>
      <c r="J259" s="246"/>
      <c r="K259" s="242"/>
      <c r="L259" s="242"/>
      <c r="M259" s="247"/>
      <c r="N259" s="248"/>
      <c r="O259" s="249"/>
      <c r="P259" s="249"/>
      <c r="Q259" s="249"/>
      <c r="R259" s="249"/>
      <c r="S259" s="249"/>
      <c r="T259" s="249"/>
      <c r="U259" s="249"/>
      <c r="V259" s="249"/>
      <c r="W259" s="249"/>
      <c r="X259" s="250"/>
      <c r="Y259" s="13"/>
      <c r="Z259" s="13"/>
      <c r="AA259" s="13"/>
      <c r="AB259" s="13"/>
      <c r="AC259" s="13"/>
      <c r="AD259" s="13"/>
      <c r="AE259" s="13"/>
      <c r="AT259" s="251" t="s">
        <v>147</v>
      </c>
      <c r="AU259" s="251" t="s">
        <v>85</v>
      </c>
      <c r="AV259" s="13" t="s">
        <v>85</v>
      </c>
      <c r="AW259" s="13" t="s">
        <v>5</v>
      </c>
      <c r="AX259" s="13" t="s">
        <v>83</v>
      </c>
      <c r="AY259" s="251" t="s">
        <v>133</v>
      </c>
    </row>
    <row r="260" spans="1:65" s="2" customFormat="1" ht="33" customHeight="1">
      <c r="A260" s="38"/>
      <c r="B260" s="39"/>
      <c r="C260" s="221" t="s">
        <v>385</v>
      </c>
      <c r="D260" s="221" t="s">
        <v>136</v>
      </c>
      <c r="E260" s="222" t="s">
        <v>386</v>
      </c>
      <c r="F260" s="223" t="s">
        <v>387</v>
      </c>
      <c r="G260" s="224" t="s">
        <v>139</v>
      </c>
      <c r="H260" s="225">
        <v>8879.1</v>
      </c>
      <c r="I260" s="226"/>
      <c r="J260" s="226"/>
      <c r="K260" s="227">
        <f>ROUND(P260*H260,2)</f>
        <v>0</v>
      </c>
      <c r="L260" s="223" t="s">
        <v>140</v>
      </c>
      <c r="M260" s="44"/>
      <c r="N260" s="228" t="s">
        <v>1</v>
      </c>
      <c r="O260" s="229" t="s">
        <v>38</v>
      </c>
      <c r="P260" s="230">
        <f>I260+J260</f>
        <v>0</v>
      </c>
      <c r="Q260" s="230">
        <f>ROUND(I260*H260,2)</f>
        <v>0</v>
      </c>
      <c r="R260" s="230">
        <f>ROUND(J260*H260,2)</f>
        <v>0</v>
      </c>
      <c r="S260" s="91"/>
      <c r="T260" s="231">
        <f>S260*H260</f>
        <v>0</v>
      </c>
      <c r="U260" s="231">
        <v>0.10373</v>
      </c>
      <c r="V260" s="231">
        <f>U260*H260</f>
        <v>921.0290430000001</v>
      </c>
      <c r="W260" s="231">
        <v>0</v>
      </c>
      <c r="X260" s="232">
        <f>W260*H260</f>
        <v>0</v>
      </c>
      <c r="Y260" s="38"/>
      <c r="Z260" s="38"/>
      <c r="AA260" s="38"/>
      <c r="AB260" s="38"/>
      <c r="AC260" s="38"/>
      <c r="AD260" s="38"/>
      <c r="AE260" s="38"/>
      <c r="AR260" s="233" t="s">
        <v>141</v>
      </c>
      <c r="AT260" s="233" t="s">
        <v>136</v>
      </c>
      <c r="AU260" s="233" t="s">
        <v>85</v>
      </c>
      <c r="AY260" s="17" t="s">
        <v>133</v>
      </c>
      <c r="BE260" s="234">
        <f>IF(O260="základní",K260,0)</f>
        <v>0</v>
      </c>
      <c r="BF260" s="234">
        <f>IF(O260="snížená",K260,0)</f>
        <v>0</v>
      </c>
      <c r="BG260" s="234">
        <f>IF(O260="zákl. přenesená",K260,0)</f>
        <v>0</v>
      </c>
      <c r="BH260" s="234">
        <f>IF(O260="sníž. přenesená",K260,0)</f>
        <v>0</v>
      </c>
      <c r="BI260" s="234">
        <f>IF(O260="nulová",K260,0)</f>
        <v>0</v>
      </c>
      <c r="BJ260" s="17" t="s">
        <v>83</v>
      </c>
      <c r="BK260" s="234">
        <f>ROUND(P260*H260,2)</f>
        <v>0</v>
      </c>
      <c r="BL260" s="17" t="s">
        <v>141</v>
      </c>
      <c r="BM260" s="233" t="s">
        <v>388</v>
      </c>
    </row>
    <row r="261" spans="1:47" s="2" customFormat="1" ht="12">
      <c r="A261" s="38"/>
      <c r="B261" s="39"/>
      <c r="C261" s="40"/>
      <c r="D261" s="235" t="s">
        <v>143</v>
      </c>
      <c r="E261" s="40"/>
      <c r="F261" s="236" t="s">
        <v>389</v>
      </c>
      <c r="G261" s="40"/>
      <c r="H261" s="40"/>
      <c r="I261" s="237"/>
      <c r="J261" s="237"/>
      <c r="K261" s="40"/>
      <c r="L261" s="40"/>
      <c r="M261" s="44"/>
      <c r="N261" s="238"/>
      <c r="O261" s="239"/>
      <c r="P261" s="91"/>
      <c r="Q261" s="91"/>
      <c r="R261" s="91"/>
      <c r="S261" s="91"/>
      <c r="T261" s="91"/>
      <c r="U261" s="91"/>
      <c r="V261" s="91"/>
      <c r="W261" s="91"/>
      <c r="X261" s="92"/>
      <c r="Y261" s="38"/>
      <c r="Z261" s="38"/>
      <c r="AA261" s="38"/>
      <c r="AB261" s="38"/>
      <c r="AC261" s="38"/>
      <c r="AD261" s="38"/>
      <c r="AE261" s="38"/>
      <c r="AT261" s="17" t="s">
        <v>143</v>
      </c>
      <c r="AU261" s="17" t="s">
        <v>85</v>
      </c>
    </row>
    <row r="262" spans="1:51" s="13" customFormat="1" ht="12">
      <c r="A262" s="13"/>
      <c r="B262" s="241"/>
      <c r="C262" s="242"/>
      <c r="D262" s="235" t="s">
        <v>147</v>
      </c>
      <c r="E262" s="243" t="s">
        <v>1</v>
      </c>
      <c r="F262" s="244" t="s">
        <v>390</v>
      </c>
      <c r="G262" s="242"/>
      <c r="H262" s="245">
        <v>8846.46</v>
      </c>
      <c r="I262" s="246"/>
      <c r="J262" s="246"/>
      <c r="K262" s="242"/>
      <c r="L262" s="242"/>
      <c r="M262" s="247"/>
      <c r="N262" s="248"/>
      <c r="O262" s="249"/>
      <c r="P262" s="249"/>
      <c r="Q262" s="249"/>
      <c r="R262" s="249"/>
      <c r="S262" s="249"/>
      <c r="T262" s="249"/>
      <c r="U262" s="249"/>
      <c r="V262" s="249"/>
      <c r="W262" s="249"/>
      <c r="X262" s="250"/>
      <c r="Y262" s="13"/>
      <c r="Z262" s="13"/>
      <c r="AA262" s="13"/>
      <c r="AB262" s="13"/>
      <c r="AC262" s="13"/>
      <c r="AD262" s="13"/>
      <c r="AE262" s="13"/>
      <c r="AT262" s="251" t="s">
        <v>147</v>
      </c>
      <c r="AU262" s="251" t="s">
        <v>85</v>
      </c>
      <c r="AV262" s="13" t="s">
        <v>85</v>
      </c>
      <c r="AW262" s="13" t="s">
        <v>5</v>
      </c>
      <c r="AX262" s="13" t="s">
        <v>75</v>
      </c>
      <c r="AY262" s="251" t="s">
        <v>133</v>
      </c>
    </row>
    <row r="263" spans="1:51" s="13" customFormat="1" ht="12">
      <c r="A263" s="13"/>
      <c r="B263" s="241"/>
      <c r="C263" s="242"/>
      <c r="D263" s="235" t="s">
        <v>147</v>
      </c>
      <c r="E263" s="243" t="s">
        <v>1</v>
      </c>
      <c r="F263" s="244" t="s">
        <v>391</v>
      </c>
      <c r="G263" s="242"/>
      <c r="H263" s="245">
        <v>32.64</v>
      </c>
      <c r="I263" s="246"/>
      <c r="J263" s="246"/>
      <c r="K263" s="242"/>
      <c r="L263" s="242"/>
      <c r="M263" s="247"/>
      <c r="N263" s="248"/>
      <c r="O263" s="249"/>
      <c r="P263" s="249"/>
      <c r="Q263" s="249"/>
      <c r="R263" s="249"/>
      <c r="S263" s="249"/>
      <c r="T263" s="249"/>
      <c r="U263" s="249"/>
      <c r="V263" s="249"/>
      <c r="W263" s="249"/>
      <c r="X263" s="250"/>
      <c r="Y263" s="13"/>
      <c r="Z263" s="13"/>
      <c r="AA263" s="13"/>
      <c r="AB263" s="13"/>
      <c r="AC263" s="13"/>
      <c r="AD263" s="13"/>
      <c r="AE263" s="13"/>
      <c r="AT263" s="251" t="s">
        <v>147</v>
      </c>
      <c r="AU263" s="251" t="s">
        <v>85</v>
      </c>
      <c r="AV263" s="13" t="s">
        <v>85</v>
      </c>
      <c r="AW263" s="13" t="s">
        <v>5</v>
      </c>
      <c r="AX263" s="13" t="s">
        <v>75</v>
      </c>
      <c r="AY263" s="251" t="s">
        <v>133</v>
      </c>
    </row>
    <row r="264" spans="1:51" s="14" customFormat="1" ht="12">
      <c r="A264" s="14"/>
      <c r="B264" s="252"/>
      <c r="C264" s="253"/>
      <c r="D264" s="235" t="s">
        <v>147</v>
      </c>
      <c r="E264" s="254" t="s">
        <v>1</v>
      </c>
      <c r="F264" s="255" t="s">
        <v>183</v>
      </c>
      <c r="G264" s="253"/>
      <c r="H264" s="256">
        <v>8879.099999999999</v>
      </c>
      <c r="I264" s="257"/>
      <c r="J264" s="257"/>
      <c r="K264" s="253"/>
      <c r="L264" s="253"/>
      <c r="M264" s="258"/>
      <c r="N264" s="259"/>
      <c r="O264" s="260"/>
      <c r="P264" s="260"/>
      <c r="Q264" s="260"/>
      <c r="R264" s="260"/>
      <c r="S264" s="260"/>
      <c r="T264" s="260"/>
      <c r="U264" s="260"/>
      <c r="V264" s="260"/>
      <c r="W264" s="260"/>
      <c r="X264" s="261"/>
      <c r="Y264" s="14"/>
      <c r="Z264" s="14"/>
      <c r="AA264" s="14"/>
      <c r="AB264" s="14"/>
      <c r="AC264" s="14"/>
      <c r="AD264" s="14"/>
      <c r="AE264" s="14"/>
      <c r="AT264" s="262" t="s">
        <v>147</v>
      </c>
      <c r="AU264" s="262" t="s">
        <v>85</v>
      </c>
      <c r="AV264" s="14" t="s">
        <v>141</v>
      </c>
      <c r="AW264" s="14" t="s">
        <v>5</v>
      </c>
      <c r="AX264" s="14" t="s">
        <v>83</v>
      </c>
      <c r="AY264" s="262" t="s">
        <v>133</v>
      </c>
    </row>
    <row r="265" spans="1:63" s="12" customFormat="1" ht="22.8" customHeight="1">
      <c r="A265" s="12"/>
      <c r="B265" s="204"/>
      <c r="C265" s="205"/>
      <c r="D265" s="206" t="s">
        <v>74</v>
      </c>
      <c r="E265" s="219" t="s">
        <v>222</v>
      </c>
      <c r="F265" s="219" t="s">
        <v>392</v>
      </c>
      <c r="G265" s="205"/>
      <c r="H265" s="205"/>
      <c r="I265" s="208"/>
      <c r="J265" s="208"/>
      <c r="K265" s="220">
        <f>BK265</f>
        <v>0</v>
      </c>
      <c r="L265" s="205"/>
      <c r="M265" s="210"/>
      <c r="N265" s="211"/>
      <c r="O265" s="212"/>
      <c r="P265" s="212"/>
      <c r="Q265" s="213">
        <f>Q266</f>
        <v>0</v>
      </c>
      <c r="R265" s="213">
        <f>R266</f>
        <v>0</v>
      </c>
      <c r="S265" s="212"/>
      <c r="T265" s="214">
        <f>T266</f>
        <v>0</v>
      </c>
      <c r="U265" s="212"/>
      <c r="V265" s="214">
        <f>V266</f>
        <v>0.00108</v>
      </c>
      <c r="W265" s="212"/>
      <c r="X265" s="215">
        <f>X266</f>
        <v>0</v>
      </c>
      <c r="Y265" s="12"/>
      <c r="Z265" s="12"/>
      <c r="AA265" s="12"/>
      <c r="AB265" s="12"/>
      <c r="AC265" s="12"/>
      <c r="AD265" s="12"/>
      <c r="AE265" s="12"/>
      <c r="AR265" s="216" t="s">
        <v>83</v>
      </c>
      <c r="AT265" s="217" t="s">
        <v>74</v>
      </c>
      <c r="AU265" s="217" t="s">
        <v>83</v>
      </c>
      <c r="AY265" s="216" t="s">
        <v>133</v>
      </c>
      <c r="BK265" s="218">
        <f>BK266</f>
        <v>0</v>
      </c>
    </row>
    <row r="266" spans="1:65" s="2" customFormat="1" ht="16.5" customHeight="1">
      <c r="A266" s="38"/>
      <c r="B266" s="39"/>
      <c r="C266" s="221" t="s">
        <v>393</v>
      </c>
      <c r="D266" s="221" t="s">
        <v>136</v>
      </c>
      <c r="E266" s="222" t="s">
        <v>394</v>
      </c>
      <c r="F266" s="223" t="s">
        <v>395</v>
      </c>
      <c r="G266" s="224" t="s">
        <v>396</v>
      </c>
      <c r="H266" s="225">
        <v>6</v>
      </c>
      <c r="I266" s="226"/>
      <c r="J266" s="226"/>
      <c r="K266" s="227">
        <f>ROUND(P266*H266,2)</f>
        <v>0</v>
      </c>
      <c r="L266" s="223" t="s">
        <v>221</v>
      </c>
      <c r="M266" s="44"/>
      <c r="N266" s="228" t="s">
        <v>1</v>
      </c>
      <c r="O266" s="229" t="s">
        <v>38</v>
      </c>
      <c r="P266" s="230">
        <f>I266+J266</f>
        <v>0</v>
      </c>
      <c r="Q266" s="230">
        <f>ROUND(I266*H266,2)</f>
        <v>0</v>
      </c>
      <c r="R266" s="230">
        <f>ROUND(J266*H266,2)</f>
        <v>0</v>
      </c>
      <c r="S266" s="91"/>
      <c r="T266" s="231">
        <f>S266*H266</f>
        <v>0</v>
      </c>
      <c r="U266" s="231">
        <v>0.00018</v>
      </c>
      <c r="V266" s="231">
        <f>U266*H266</f>
        <v>0.00108</v>
      </c>
      <c r="W266" s="231">
        <v>0</v>
      </c>
      <c r="X266" s="232">
        <f>W266*H266</f>
        <v>0</v>
      </c>
      <c r="Y266" s="38"/>
      <c r="Z266" s="38"/>
      <c r="AA266" s="38"/>
      <c r="AB266" s="38"/>
      <c r="AC266" s="38"/>
      <c r="AD266" s="38"/>
      <c r="AE266" s="38"/>
      <c r="AR266" s="233" t="s">
        <v>141</v>
      </c>
      <c r="AT266" s="233" t="s">
        <v>136</v>
      </c>
      <c r="AU266" s="233" t="s">
        <v>85</v>
      </c>
      <c r="AY266" s="17" t="s">
        <v>133</v>
      </c>
      <c r="BE266" s="234">
        <f>IF(O266="základní",K266,0)</f>
        <v>0</v>
      </c>
      <c r="BF266" s="234">
        <f>IF(O266="snížená",K266,0)</f>
        <v>0</v>
      </c>
      <c r="BG266" s="234">
        <f>IF(O266="zákl. přenesená",K266,0)</f>
        <v>0</v>
      </c>
      <c r="BH266" s="234">
        <f>IF(O266="sníž. přenesená",K266,0)</f>
        <v>0</v>
      </c>
      <c r="BI266" s="234">
        <f>IF(O266="nulová",K266,0)</f>
        <v>0</v>
      </c>
      <c r="BJ266" s="17" t="s">
        <v>83</v>
      </c>
      <c r="BK266" s="234">
        <f>ROUND(P266*H266,2)</f>
        <v>0</v>
      </c>
      <c r="BL266" s="17" t="s">
        <v>141</v>
      </c>
      <c r="BM266" s="233" t="s">
        <v>397</v>
      </c>
    </row>
    <row r="267" spans="1:63" s="12" customFormat="1" ht="22.8" customHeight="1">
      <c r="A267" s="12"/>
      <c r="B267" s="204"/>
      <c r="C267" s="205"/>
      <c r="D267" s="206" t="s">
        <v>74</v>
      </c>
      <c r="E267" s="219" t="s">
        <v>398</v>
      </c>
      <c r="F267" s="219" t="s">
        <v>399</v>
      </c>
      <c r="G267" s="205"/>
      <c r="H267" s="205"/>
      <c r="I267" s="208"/>
      <c r="J267" s="208"/>
      <c r="K267" s="220">
        <f>BK267</f>
        <v>0</v>
      </c>
      <c r="L267" s="205"/>
      <c r="M267" s="210"/>
      <c r="N267" s="211"/>
      <c r="O267" s="212"/>
      <c r="P267" s="212"/>
      <c r="Q267" s="213">
        <f>SUM(Q268:Q288)</f>
        <v>0</v>
      </c>
      <c r="R267" s="213">
        <f>SUM(R268:R288)</f>
        <v>0</v>
      </c>
      <c r="S267" s="212"/>
      <c r="T267" s="214">
        <f>SUM(T268:T288)</f>
        <v>0</v>
      </c>
      <c r="U267" s="212"/>
      <c r="V267" s="214">
        <f>SUM(V268:V288)</f>
        <v>128.475521948</v>
      </c>
      <c r="W267" s="212"/>
      <c r="X267" s="215">
        <f>SUM(X268:X288)</f>
        <v>1.6320000000000001</v>
      </c>
      <c r="Y267" s="12"/>
      <c r="Z267" s="12"/>
      <c r="AA267" s="12"/>
      <c r="AB267" s="12"/>
      <c r="AC267" s="12"/>
      <c r="AD267" s="12"/>
      <c r="AE267" s="12"/>
      <c r="AR267" s="216" t="s">
        <v>83</v>
      </c>
      <c r="AT267" s="217" t="s">
        <v>74</v>
      </c>
      <c r="AU267" s="217" t="s">
        <v>83</v>
      </c>
      <c r="AY267" s="216" t="s">
        <v>133</v>
      </c>
      <c r="BK267" s="218">
        <f>SUM(BK268:BK288)</f>
        <v>0</v>
      </c>
    </row>
    <row r="268" spans="1:65" s="2" customFormat="1" ht="24.15" customHeight="1">
      <c r="A268" s="38"/>
      <c r="B268" s="39"/>
      <c r="C268" s="221" t="s">
        <v>400</v>
      </c>
      <c r="D268" s="221" t="s">
        <v>136</v>
      </c>
      <c r="E268" s="222" t="s">
        <v>401</v>
      </c>
      <c r="F268" s="223" t="s">
        <v>402</v>
      </c>
      <c r="G268" s="224" t="s">
        <v>170</v>
      </c>
      <c r="H268" s="225">
        <v>0.4</v>
      </c>
      <c r="I268" s="226"/>
      <c r="J268" s="226"/>
      <c r="K268" s="227">
        <f>ROUND(P268*H268,2)</f>
        <v>0</v>
      </c>
      <c r="L268" s="223" t="s">
        <v>140</v>
      </c>
      <c r="M268" s="44"/>
      <c r="N268" s="228" t="s">
        <v>1</v>
      </c>
      <c r="O268" s="229" t="s">
        <v>38</v>
      </c>
      <c r="P268" s="230">
        <f>I268+J268</f>
        <v>0</v>
      </c>
      <c r="Q268" s="230">
        <f>ROUND(I268*H268,2)</f>
        <v>0</v>
      </c>
      <c r="R268" s="230">
        <f>ROUND(J268*H268,2)</f>
        <v>0</v>
      </c>
      <c r="S268" s="91"/>
      <c r="T268" s="231">
        <f>S268*H268</f>
        <v>0</v>
      </c>
      <c r="U268" s="231">
        <v>2.60332237</v>
      </c>
      <c r="V268" s="231">
        <f>U268*H268</f>
        <v>1.041328948</v>
      </c>
      <c r="W268" s="231">
        <v>0</v>
      </c>
      <c r="X268" s="232">
        <f>W268*H268</f>
        <v>0</v>
      </c>
      <c r="Y268" s="38"/>
      <c r="Z268" s="38"/>
      <c r="AA268" s="38"/>
      <c r="AB268" s="38"/>
      <c r="AC268" s="38"/>
      <c r="AD268" s="38"/>
      <c r="AE268" s="38"/>
      <c r="AR268" s="233" t="s">
        <v>141</v>
      </c>
      <c r="AT268" s="233" t="s">
        <v>136</v>
      </c>
      <c r="AU268" s="233" t="s">
        <v>85</v>
      </c>
      <c r="AY268" s="17" t="s">
        <v>133</v>
      </c>
      <c r="BE268" s="234">
        <f>IF(O268="základní",K268,0)</f>
        <v>0</v>
      </c>
      <c r="BF268" s="234">
        <f>IF(O268="snížená",K268,0)</f>
        <v>0</v>
      </c>
      <c r="BG268" s="234">
        <f>IF(O268="zákl. přenesená",K268,0)</f>
        <v>0</v>
      </c>
      <c r="BH268" s="234">
        <f>IF(O268="sníž. přenesená",K268,0)</f>
        <v>0</v>
      </c>
      <c r="BI268" s="234">
        <f>IF(O268="nulová",K268,0)</f>
        <v>0</v>
      </c>
      <c r="BJ268" s="17" t="s">
        <v>83</v>
      </c>
      <c r="BK268" s="234">
        <f>ROUND(P268*H268,2)</f>
        <v>0</v>
      </c>
      <c r="BL268" s="17" t="s">
        <v>141</v>
      </c>
      <c r="BM268" s="233" t="s">
        <v>403</v>
      </c>
    </row>
    <row r="269" spans="1:47" s="2" customFormat="1" ht="12">
      <c r="A269" s="38"/>
      <c r="B269" s="39"/>
      <c r="C269" s="40"/>
      <c r="D269" s="235" t="s">
        <v>143</v>
      </c>
      <c r="E269" s="40"/>
      <c r="F269" s="236" t="s">
        <v>404</v>
      </c>
      <c r="G269" s="40"/>
      <c r="H269" s="40"/>
      <c r="I269" s="237"/>
      <c r="J269" s="237"/>
      <c r="K269" s="40"/>
      <c r="L269" s="40"/>
      <c r="M269" s="44"/>
      <c r="N269" s="238"/>
      <c r="O269" s="239"/>
      <c r="P269" s="91"/>
      <c r="Q269" s="91"/>
      <c r="R269" s="91"/>
      <c r="S269" s="91"/>
      <c r="T269" s="91"/>
      <c r="U269" s="91"/>
      <c r="V269" s="91"/>
      <c r="W269" s="91"/>
      <c r="X269" s="92"/>
      <c r="Y269" s="38"/>
      <c r="Z269" s="38"/>
      <c r="AA269" s="38"/>
      <c r="AB269" s="38"/>
      <c r="AC269" s="38"/>
      <c r="AD269" s="38"/>
      <c r="AE269" s="38"/>
      <c r="AT269" s="17" t="s">
        <v>143</v>
      </c>
      <c r="AU269" s="17" t="s">
        <v>85</v>
      </c>
    </row>
    <row r="270" spans="1:51" s="13" customFormat="1" ht="12">
      <c r="A270" s="13"/>
      <c r="B270" s="241"/>
      <c r="C270" s="242"/>
      <c r="D270" s="235" t="s">
        <v>147</v>
      </c>
      <c r="E270" s="243" t="s">
        <v>1</v>
      </c>
      <c r="F270" s="244" t="s">
        <v>405</v>
      </c>
      <c r="G270" s="242"/>
      <c r="H270" s="245">
        <v>0.4</v>
      </c>
      <c r="I270" s="246"/>
      <c r="J270" s="246"/>
      <c r="K270" s="242"/>
      <c r="L270" s="242"/>
      <c r="M270" s="247"/>
      <c r="N270" s="248"/>
      <c r="O270" s="249"/>
      <c r="P270" s="249"/>
      <c r="Q270" s="249"/>
      <c r="R270" s="249"/>
      <c r="S270" s="249"/>
      <c r="T270" s="249"/>
      <c r="U270" s="249"/>
      <c r="V270" s="249"/>
      <c r="W270" s="249"/>
      <c r="X270" s="250"/>
      <c r="Y270" s="13"/>
      <c r="Z270" s="13"/>
      <c r="AA270" s="13"/>
      <c r="AB270" s="13"/>
      <c r="AC270" s="13"/>
      <c r="AD270" s="13"/>
      <c r="AE270" s="13"/>
      <c r="AT270" s="251" t="s">
        <v>147</v>
      </c>
      <c r="AU270" s="251" t="s">
        <v>85</v>
      </c>
      <c r="AV270" s="13" t="s">
        <v>85</v>
      </c>
      <c r="AW270" s="13" t="s">
        <v>5</v>
      </c>
      <c r="AX270" s="13" t="s">
        <v>83</v>
      </c>
      <c r="AY270" s="251" t="s">
        <v>133</v>
      </c>
    </row>
    <row r="271" spans="1:65" s="2" customFormat="1" ht="24.15" customHeight="1">
      <c r="A271" s="38"/>
      <c r="B271" s="39"/>
      <c r="C271" s="221" t="s">
        <v>406</v>
      </c>
      <c r="D271" s="221" t="s">
        <v>136</v>
      </c>
      <c r="E271" s="222" t="s">
        <v>407</v>
      </c>
      <c r="F271" s="223" t="s">
        <v>408</v>
      </c>
      <c r="G271" s="224" t="s">
        <v>396</v>
      </c>
      <c r="H271" s="225">
        <v>7.65</v>
      </c>
      <c r="I271" s="226"/>
      <c r="J271" s="226"/>
      <c r="K271" s="227">
        <f>ROUND(P271*H271,2)</f>
        <v>0</v>
      </c>
      <c r="L271" s="223" t="s">
        <v>140</v>
      </c>
      <c r="M271" s="44"/>
      <c r="N271" s="228" t="s">
        <v>1</v>
      </c>
      <c r="O271" s="229" t="s">
        <v>38</v>
      </c>
      <c r="P271" s="230">
        <f>I271+J271</f>
        <v>0</v>
      </c>
      <c r="Q271" s="230">
        <f>ROUND(I271*H271,2)</f>
        <v>0</v>
      </c>
      <c r="R271" s="230">
        <f>ROUND(J271*H271,2)</f>
        <v>0</v>
      </c>
      <c r="S271" s="91"/>
      <c r="T271" s="231">
        <f>S271*H271</f>
        <v>0</v>
      </c>
      <c r="U271" s="231">
        <v>1.62542</v>
      </c>
      <c r="V271" s="231">
        <f>U271*H271</f>
        <v>12.434463000000001</v>
      </c>
      <c r="W271" s="231">
        <v>0</v>
      </c>
      <c r="X271" s="232">
        <f>W271*H271</f>
        <v>0</v>
      </c>
      <c r="Y271" s="38"/>
      <c r="Z271" s="38"/>
      <c r="AA271" s="38"/>
      <c r="AB271" s="38"/>
      <c r="AC271" s="38"/>
      <c r="AD271" s="38"/>
      <c r="AE271" s="38"/>
      <c r="AR271" s="233" t="s">
        <v>141</v>
      </c>
      <c r="AT271" s="233" t="s">
        <v>136</v>
      </c>
      <c r="AU271" s="233" t="s">
        <v>85</v>
      </c>
      <c r="AY271" s="17" t="s">
        <v>133</v>
      </c>
      <c r="BE271" s="234">
        <f>IF(O271="základní",K271,0)</f>
        <v>0</v>
      </c>
      <c r="BF271" s="234">
        <f>IF(O271="snížená",K271,0)</f>
        <v>0</v>
      </c>
      <c r="BG271" s="234">
        <f>IF(O271="zákl. přenesená",K271,0)</f>
        <v>0</v>
      </c>
      <c r="BH271" s="234">
        <f>IF(O271="sníž. přenesená",K271,0)</f>
        <v>0</v>
      </c>
      <c r="BI271" s="234">
        <f>IF(O271="nulová",K271,0)</f>
        <v>0</v>
      </c>
      <c r="BJ271" s="17" t="s">
        <v>83</v>
      </c>
      <c r="BK271" s="234">
        <f>ROUND(P271*H271,2)</f>
        <v>0</v>
      </c>
      <c r="BL271" s="17" t="s">
        <v>141</v>
      </c>
      <c r="BM271" s="233" t="s">
        <v>409</v>
      </c>
    </row>
    <row r="272" spans="1:47" s="2" customFormat="1" ht="12">
      <c r="A272" s="38"/>
      <c r="B272" s="39"/>
      <c r="C272" s="40"/>
      <c r="D272" s="235" t="s">
        <v>143</v>
      </c>
      <c r="E272" s="40"/>
      <c r="F272" s="236" t="s">
        <v>410</v>
      </c>
      <c r="G272" s="40"/>
      <c r="H272" s="40"/>
      <c r="I272" s="237"/>
      <c r="J272" s="237"/>
      <c r="K272" s="40"/>
      <c r="L272" s="40"/>
      <c r="M272" s="44"/>
      <c r="N272" s="238"/>
      <c r="O272" s="239"/>
      <c r="P272" s="91"/>
      <c r="Q272" s="91"/>
      <c r="R272" s="91"/>
      <c r="S272" s="91"/>
      <c r="T272" s="91"/>
      <c r="U272" s="91"/>
      <c r="V272" s="91"/>
      <c r="W272" s="91"/>
      <c r="X272" s="92"/>
      <c r="Y272" s="38"/>
      <c r="Z272" s="38"/>
      <c r="AA272" s="38"/>
      <c r="AB272" s="38"/>
      <c r="AC272" s="38"/>
      <c r="AD272" s="38"/>
      <c r="AE272" s="38"/>
      <c r="AT272" s="17" t="s">
        <v>143</v>
      </c>
      <c r="AU272" s="17" t="s">
        <v>85</v>
      </c>
    </row>
    <row r="273" spans="1:65" s="2" customFormat="1" ht="16.5" customHeight="1">
      <c r="A273" s="38"/>
      <c r="B273" s="39"/>
      <c r="C273" s="263" t="s">
        <v>411</v>
      </c>
      <c r="D273" s="263" t="s">
        <v>217</v>
      </c>
      <c r="E273" s="264" t="s">
        <v>412</v>
      </c>
      <c r="F273" s="265" t="s">
        <v>413</v>
      </c>
      <c r="G273" s="266" t="s">
        <v>396</v>
      </c>
      <c r="H273" s="267">
        <v>7.65</v>
      </c>
      <c r="I273" s="268"/>
      <c r="J273" s="269"/>
      <c r="K273" s="270">
        <f>ROUND(P273*H273,2)</f>
        <v>0</v>
      </c>
      <c r="L273" s="265" t="s">
        <v>221</v>
      </c>
      <c r="M273" s="271"/>
      <c r="N273" s="272" t="s">
        <v>1</v>
      </c>
      <c r="O273" s="229" t="s">
        <v>38</v>
      </c>
      <c r="P273" s="230">
        <f>I273+J273</f>
        <v>0</v>
      </c>
      <c r="Q273" s="230">
        <f>ROUND(I273*H273,2)</f>
        <v>0</v>
      </c>
      <c r="R273" s="230">
        <f>ROUND(J273*H273,2)</f>
        <v>0</v>
      </c>
      <c r="S273" s="91"/>
      <c r="T273" s="231">
        <f>S273*H273</f>
        <v>0</v>
      </c>
      <c r="U273" s="231">
        <v>0.034</v>
      </c>
      <c r="V273" s="231">
        <f>U273*H273</f>
        <v>0.26010000000000005</v>
      </c>
      <c r="W273" s="231">
        <v>0</v>
      </c>
      <c r="X273" s="232">
        <f>W273*H273</f>
        <v>0</v>
      </c>
      <c r="Y273" s="38"/>
      <c r="Z273" s="38"/>
      <c r="AA273" s="38"/>
      <c r="AB273" s="38"/>
      <c r="AC273" s="38"/>
      <c r="AD273" s="38"/>
      <c r="AE273" s="38"/>
      <c r="AR273" s="233" t="s">
        <v>222</v>
      </c>
      <c r="AT273" s="233" t="s">
        <v>217</v>
      </c>
      <c r="AU273" s="233" t="s">
        <v>85</v>
      </c>
      <c r="AY273" s="17" t="s">
        <v>133</v>
      </c>
      <c r="BE273" s="234">
        <f>IF(O273="základní",K273,0)</f>
        <v>0</v>
      </c>
      <c r="BF273" s="234">
        <f>IF(O273="snížená",K273,0)</f>
        <v>0</v>
      </c>
      <c r="BG273" s="234">
        <f>IF(O273="zákl. přenesená",K273,0)</f>
        <v>0</v>
      </c>
      <c r="BH273" s="234">
        <f>IF(O273="sníž. přenesená",K273,0)</f>
        <v>0</v>
      </c>
      <c r="BI273" s="234">
        <f>IF(O273="nulová",K273,0)</f>
        <v>0</v>
      </c>
      <c r="BJ273" s="17" t="s">
        <v>83</v>
      </c>
      <c r="BK273" s="234">
        <f>ROUND(P273*H273,2)</f>
        <v>0</v>
      </c>
      <c r="BL273" s="17" t="s">
        <v>141</v>
      </c>
      <c r="BM273" s="233" t="s">
        <v>414</v>
      </c>
    </row>
    <row r="274" spans="1:47" s="2" customFormat="1" ht="12">
      <c r="A274" s="38"/>
      <c r="B274" s="39"/>
      <c r="C274" s="40"/>
      <c r="D274" s="235" t="s">
        <v>143</v>
      </c>
      <c r="E274" s="40"/>
      <c r="F274" s="236" t="s">
        <v>413</v>
      </c>
      <c r="G274" s="40"/>
      <c r="H274" s="40"/>
      <c r="I274" s="237"/>
      <c r="J274" s="237"/>
      <c r="K274" s="40"/>
      <c r="L274" s="40"/>
      <c r="M274" s="44"/>
      <c r="N274" s="238"/>
      <c r="O274" s="239"/>
      <c r="P274" s="91"/>
      <c r="Q274" s="91"/>
      <c r="R274" s="91"/>
      <c r="S274" s="91"/>
      <c r="T274" s="91"/>
      <c r="U274" s="91"/>
      <c r="V274" s="91"/>
      <c r="W274" s="91"/>
      <c r="X274" s="92"/>
      <c r="Y274" s="38"/>
      <c r="Z274" s="38"/>
      <c r="AA274" s="38"/>
      <c r="AB274" s="38"/>
      <c r="AC274" s="38"/>
      <c r="AD274" s="38"/>
      <c r="AE274" s="38"/>
      <c r="AT274" s="17" t="s">
        <v>143</v>
      </c>
      <c r="AU274" s="17" t="s">
        <v>85</v>
      </c>
    </row>
    <row r="275" spans="1:65" s="2" customFormat="1" ht="12">
      <c r="A275" s="38"/>
      <c r="B275" s="39"/>
      <c r="C275" s="221" t="s">
        <v>415</v>
      </c>
      <c r="D275" s="221" t="s">
        <v>136</v>
      </c>
      <c r="E275" s="222" t="s">
        <v>416</v>
      </c>
      <c r="F275" s="223" t="s">
        <v>417</v>
      </c>
      <c r="G275" s="224" t="s">
        <v>288</v>
      </c>
      <c r="H275" s="225">
        <v>1</v>
      </c>
      <c r="I275" s="226"/>
      <c r="J275" s="226"/>
      <c r="K275" s="227">
        <f>ROUND(P275*H275,2)</f>
        <v>0</v>
      </c>
      <c r="L275" s="223" t="s">
        <v>221</v>
      </c>
      <c r="M275" s="44"/>
      <c r="N275" s="228" t="s">
        <v>1</v>
      </c>
      <c r="O275" s="229" t="s">
        <v>38</v>
      </c>
      <c r="P275" s="230">
        <f>I275+J275</f>
        <v>0</v>
      </c>
      <c r="Q275" s="230">
        <f>ROUND(I275*H275,2)</f>
        <v>0</v>
      </c>
      <c r="R275" s="230">
        <f>ROUND(J275*H275,2)</f>
        <v>0</v>
      </c>
      <c r="S275" s="91"/>
      <c r="T275" s="231">
        <f>S275*H275</f>
        <v>0</v>
      </c>
      <c r="U275" s="231">
        <v>10.58667</v>
      </c>
      <c r="V275" s="231">
        <f>U275*H275</f>
        <v>10.58667</v>
      </c>
      <c r="W275" s="231">
        <v>0</v>
      </c>
      <c r="X275" s="232">
        <f>W275*H275</f>
        <v>0</v>
      </c>
      <c r="Y275" s="38"/>
      <c r="Z275" s="38"/>
      <c r="AA275" s="38"/>
      <c r="AB275" s="38"/>
      <c r="AC275" s="38"/>
      <c r="AD275" s="38"/>
      <c r="AE275" s="38"/>
      <c r="AR275" s="233" t="s">
        <v>141</v>
      </c>
      <c r="AT275" s="233" t="s">
        <v>136</v>
      </c>
      <c r="AU275" s="233" t="s">
        <v>85</v>
      </c>
      <c r="AY275" s="17" t="s">
        <v>133</v>
      </c>
      <c r="BE275" s="234">
        <f>IF(O275="základní",K275,0)</f>
        <v>0</v>
      </c>
      <c r="BF275" s="234">
        <f>IF(O275="snížená",K275,0)</f>
        <v>0</v>
      </c>
      <c r="BG275" s="234">
        <f>IF(O275="zákl. přenesená",K275,0)</f>
        <v>0</v>
      </c>
      <c r="BH275" s="234">
        <f>IF(O275="sníž. přenesená",K275,0)</f>
        <v>0</v>
      </c>
      <c r="BI275" s="234">
        <f>IF(O275="nulová",K275,0)</f>
        <v>0</v>
      </c>
      <c r="BJ275" s="17" t="s">
        <v>83</v>
      </c>
      <c r="BK275" s="234">
        <f>ROUND(P275*H275,2)</f>
        <v>0</v>
      </c>
      <c r="BL275" s="17" t="s">
        <v>141</v>
      </c>
      <c r="BM275" s="233" t="s">
        <v>418</v>
      </c>
    </row>
    <row r="276" spans="1:65" s="2" customFormat="1" ht="12">
      <c r="A276" s="38"/>
      <c r="B276" s="39"/>
      <c r="C276" s="221" t="s">
        <v>419</v>
      </c>
      <c r="D276" s="221" t="s">
        <v>136</v>
      </c>
      <c r="E276" s="222" t="s">
        <v>420</v>
      </c>
      <c r="F276" s="223" t="s">
        <v>421</v>
      </c>
      <c r="G276" s="224" t="s">
        <v>396</v>
      </c>
      <c r="H276" s="225">
        <v>5</v>
      </c>
      <c r="I276" s="226"/>
      <c r="J276" s="226"/>
      <c r="K276" s="227">
        <f>ROUND(P276*H276,2)</f>
        <v>0</v>
      </c>
      <c r="L276" s="223" t="s">
        <v>140</v>
      </c>
      <c r="M276" s="44"/>
      <c r="N276" s="228" t="s">
        <v>1</v>
      </c>
      <c r="O276" s="229" t="s">
        <v>38</v>
      </c>
      <c r="P276" s="230">
        <f>I276+J276</f>
        <v>0</v>
      </c>
      <c r="Q276" s="230">
        <f>ROUND(I276*H276,2)</f>
        <v>0</v>
      </c>
      <c r="R276" s="230">
        <f>ROUND(J276*H276,2)</f>
        <v>0</v>
      </c>
      <c r="S276" s="91"/>
      <c r="T276" s="231">
        <f>S276*H276</f>
        <v>0</v>
      </c>
      <c r="U276" s="231">
        <v>1.54413</v>
      </c>
      <c r="V276" s="231">
        <f>U276*H276</f>
        <v>7.72065</v>
      </c>
      <c r="W276" s="231">
        <v>0</v>
      </c>
      <c r="X276" s="232">
        <f>W276*H276</f>
        <v>0</v>
      </c>
      <c r="Y276" s="38"/>
      <c r="Z276" s="38"/>
      <c r="AA276" s="38"/>
      <c r="AB276" s="38"/>
      <c r="AC276" s="38"/>
      <c r="AD276" s="38"/>
      <c r="AE276" s="38"/>
      <c r="AR276" s="233" t="s">
        <v>141</v>
      </c>
      <c r="AT276" s="233" t="s">
        <v>136</v>
      </c>
      <c r="AU276" s="233" t="s">
        <v>85</v>
      </c>
      <c r="AY276" s="17" t="s">
        <v>133</v>
      </c>
      <c r="BE276" s="234">
        <f>IF(O276="základní",K276,0)</f>
        <v>0</v>
      </c>
      <c r="BF276" s="234">
        <f>IF(O276="snížená",K276,0)</f>
        <v>0</v>
      </c>
      <c r="BG276" s="234">
        <f>IF(O276="zákl. přenesená",K276,0)</f>
        <v>0</v>
      </c>
      <c r="BH276" s="234">
        <f>IF(O276="sníž. přenesená",K276,0)</f>
        <v>0</v>
      </c>
      <c r="BI276" s="234">
        <f>IF(O276="nulová",K276,0)</f>
        <v>0</v>
      </c>
      <c r="BJ276" s="17" t="s">
        <v>83</v>
      </c>
      <c r="BK276" s="234">
        <f>ROUND(P276*H276,2)</f>
        <v>0</v>
      </c>
      <c r="BL276" s="17" t="s">
        <v>141</v>
      </c>
      <c r="BM276" s="233" t="s">
        <v>422</v>
      </c>
    </row>
    <row r="277" spans="1:47" s="2" customFormat="1" ht="12">
      <c r="A277" s="38"/>
      <c r="B277" s="39"/>
      <c r="C277" s="40"/>
      <c r="D277" s="235" t="s">
        <v>143</v>
      </c>
      <c r="E277" s="40"/>
      <c r="F277" s="236" t="s">
        <v>423</v>
      </c>
      <c r="G277" s="40"/>
      <c r="H277" s="40"/>
      <c r="I277" s="237"/>
      <c r="J277" s="237"/>
      <c r="K277" s="40"/>
      <c r="L277" s="40"/>
      <c r="M277" s="44"/>
      <c r="N277" s="238"/>
      <c r="O277" s="239"/>
      <c r="P277" s="91"/>
      <c r="Q277" s="91"/>
      <c r="R277" s="91"/>
      <c r="S277" s="91"/>
      <c r="T277" s="91"/>
      <c r="U277" s="91"/>
      <c r="V277" s="91"/>
      <c r="W277" s="91"/>
      <c r="X277" s="92"/>
      <c r="Y277" s="38"/>
      <c r="Z277" s="38"/>
      <c r="AA277" s="38"/>
      <c r="AB277" s="38"/>
      <c r="AC277" s="38"/>
      <c r="AD277" s="38"/>
      <c r="AE277" s="38"/>
      <c r="AT277" s="17" t="s">
        <v>143</v>
      </c>
      <c r="AU277" s="17" t="s">
        <v>85</v>
      </c>
    </row>
    <row r="278" spans="1:47" s="2" customFormat="1" ht="12">
      <c r="A278" s="38"/>
      <c r="B278" s="39"/>
      <c r="C278" s="40"/>
      <c r="D278" s="235" t="s">
        <v>145</v>
      </c>
      <c r="E278" s="40"/>
      <c r="F278" s="240" t="s">
        <v>424</v>
      </c>
      <c r="G278" s="40"/>
      <c r="H278" s="40"/>
      <c r="I278" s="237"/>
      <c r="J278" s="237"/>
      <c r="K278" s="40"/>
      <c r="L278" s="40"/>
      <c r="M278" s="44"/>
      <c r="N278" s="238"/>
      <c r="O278" s="239"/>
      <c r="P278" s="91"/>
      <c r="Q278" s="91"/>
      <c r="R278" s="91"/>
      <c r="S278" s="91"/>
      <c r="T278" s="91"/>
      <c r="U278" s="91"/>
      <c r="V278" s="91"/>
      <c r="W278" s="91"/>
      <c r="X278" s="92"/>
      <c r="Y278" s="38"/>
      <c r="Z278" s="38"/>
      <c r="AA278" s="38"/>
      <c r="AB278" s="38"/>
      <c r="AC278" s="38"/>
      <c r="AD278" s="38"/>
      <c r="AE278" s="38"/>
      <c r="AT278" s="17" t="s">
        <v>145</v>
      </c>
      <c r="AU278" s="17" t="s">
        <v>85</v>
      </c>
    </row>
    <row r="279" spans="1:51" s="13" customFormat="1" ht="12">
      <c r="A279" s="13"/>
      <c r="B279" s="241"/>
      <c r="C279" s="242"/>
      <c r="D279" s="235" t="s">
        <v>147</v>
      </c>
      <c r="E279" s="243" t="s">
        <v>1</v>
      </c>
      <c r="F279" s="244" t="s">
        <v>345</v>
      </c>
      <c r="G279" s="242"/>
      <c r="H279" s="245">
        <v>5</v>
      </c>
      <c r="I279" s="246"/>
      <c r="J279" s="246"/>
      <c r="K279" s="242"/>
      <c r="L279" s="242"/>
      <c r="M279" s="247"/>
      <c r="N279" s="248"/>
      <c r="O279" s="249"/>
      <c r="P279" s="249"/>
      <c r="Q279" s="249"/>
      <c r="R279" s="249"/>
      <c r="S279" s="249"/>
      <c r="T279" s="249"/>
      <c r="U279" s="249"/>
      <c r="V279" s="249"/>
      <c r="W279" s="249"/>
      <c r="X279" s="250"/>
      <c r="Y279" s="13"/>
      <c r="Z279" s="13"/>
      <c r="AA279" s="13"/>
      <c r="AB279" s="13"/>
      <c r="AC279" s="13"/>
      <c r="AD279" s="13"/>
      <c r="AE279" s="13"/>
      <c r="AT279" s="251" t="s">
        <v>147</v>
      </c>
      <c r="AU279" s="251" t="s">
        <v>85</v>
      </c>
      <c r="AV279" s="13" t="s">
        <v>85</v>
      </c>
      <c r="AW279" s="13" t="s">
        <v>5</v>
      </c>
      <c r="AX279" s="13" t="s">
        <v>83</v>
      </c>
      <c r="AY279" s="251" t="s">
        <v>133</v>
      </c>
    </row>
    <row r="280" spans="1:65" s="2" customFormat="1" ht="12">
      <c r="A280" s="38"/>
      <c r="B280" s="39"/>
      <c r="C280" s="221" t="s">
        <v>425</v>
      </c>
      <c r="D280" s="221" t="s">
        <v>136</v>
      </c>
      <c r="E280" s="222" t="s">
        <v>426</v>
      </c>
      <c r="F280" s="223" t="s">
        <v>427</v>
      </c>
      <c r="G280" s="224" t="s">
        <v>139</v>
      </c>
      <c r="H280" s="225">
        <v>13</v>
      </c>
      <c r="I280" s="226"/>
      <c r="J280" s="226"/>
      <c r="K280" s="227">
        <f>ROUND(P280*H280,2)</f>
        <v>0</v>
      </c>
      <c r="L280" s="223" t="s">
        <v>221</v>
      </c>
      <c r="M280" s="44"/>
      <c r="N280" s="228" t="s">
        <v>1</v>
      </c>
      <c r="O280" s="229" t="s">
        <v>38</v>
      </c>
      <c r="P280" s="230">
        <f>I280+J280</f>
        <v>0</v>
      </c>
      <c r="Q280" s="230">
        <f>ROUND(I280*H280,2)</f>
        <v>0</v>
      </c>
      <c r="R280" s="230">
        <f>ROUND(J280*H280,2)</f>
        <v>0</v>
      </c>
      <c r="S280" s="91"/>
      <c r="T280" s="231">
        <f>S280*H280</f>
        <v>0</v>
      </c>
      <c r="U280" s="231">
        <v>0.00043</v>
      </c>
      <c r="V280" s="231">
        <f>U280*H280</f>
        <v>0.0055899999999999995</v>
      </c>
      <c r="W280" s="231">
        <v>0</v>
      </c>
      <c r="X280" s="232">
        <f>W280*H280</f>
        <v>0</v>
      </c>
      <c r="Y280" s="38"/>
      <c r="Z280" s="38"/>
      <c r="AA280" s="38"/>
      <c r="AB280" s="38"/>
      <c r="AC280" s="38"/>
      <c r="AD280" s="38"/>
      <c r="AE280" s="38"/>
      <c r="AR280" s="233" t="s">
        <v>141</v>
      </c>
      <c r="AT280" s="233" t="s">
        <v>136</v>
      </c>
      <c r="AU280" s="233" t="s">
        <v>85</v>
      </c>
      <c r="AY280" s="17" t="s">
        <v>133</v>
      </c>
      <c r="BE280" s="234">
        <f>IF(O280="základní",K280,0)</f>
        <v>0</v>
      </c>
      <c r="BF280" s="234">
        <f>IF(O280="snížená",K280,0)</f>
        <v>0</v>
      </c>
      <c r="BG280" s="234">
        <f>IF(O280="zákl. přenesená",K280,0)</f>
        <v>0</v>
      </c>
      <c r="BH280" s="234">
        <f>IF(O280="sníž. přenesená",K280,0)</f>
        <v>0</v>
      </c>
      <c r="BI280" s="234">
        <f>IF(O280="nulová",K280,0)</f>
        <v>0</v>
      </c>
      <c r="BJ280" s="17" t="s">
        <v>83</v>
      </c>
      <c r="BK280" s="234">
        <f>ROUND(P280*H280,2)</f>
        <v>0</v>
      </c>
      <c r="BL280" s="17" t="s">
        <v>141</v>
      </c>
      <c r="BM280" s="233" t="s">
        <v>428</v>
      </c>
    </row>
    <row r="281" spans="1:65" s="2" customFormat="1" ht="12">
      <c r="A281" s="38"/>
      <c r="B281" s="39"/>
      <c r="C281" s="221" t="s">
        <v>429</v>
      </c>
      <c r="D281" s="221" t="s">
        <v>136</v>
      </c>
      <c r="E281" s="222" t="s">
        <v>430</v>
      </c>
      <c r="F281" s="223" t="s">
        <v>431</v>
      </c>
      <c r="G281" s="224" t="s">
        <v>139</v>
      </c>
      <c r="H281" s="225">
        <v>4.8</v>
      </c>
      <c r="I281" s="226"/>
      <c r="J281" s="226"/>
      <c r="K281" s="227">
        <f>ROUND(P281*H281,2)</f>
        <v>0</v>
      </c>
      <c r="L281" s="223" t="s">
        <v>140</v>
      </c>
      <c r="M281" s="44"/>
      <c r="N281" s="228" t="s">
        <v>1</v>
      </c>
      <c r="O281" s="229" t="s">
        <v>38</v>
      </c>
      <c r="P281" s="230">
        <f>I281+J281</f>
        <v>0</v>
      </c>
      <c r="Q281" s="230">
        <f>ROUND(I281*H281,2)</f>
        <v>0</v>
      </c>
      <c r="R281" s="230">
        <f>ROUND(J281*H281,2)</f>
        <v>0</v>
      </c>
      <c r="S281" s="91"/>
      <c r="T281" s="231">
        <f>S281*H281</f>
        <v>0</v>
      </c>
      <c r="U281" s="231">
        <v>0</v>
      </c>
      <c r="V281" s="231">
        <f>U281*H281</f>
        <v>0</v>
      </c>
      <c r="W281" s="231">
        <v>0.34</v>
      </c>
      <c r="X281" s="232">
        <f>W281*H281</f>
        <v>1.6320000000000001</v>
      </c>
      <c r="Y281" s="38"/>
      <c r="Z281" s="38"/>
      <c r="AA281" s="38"/>
      <c r="AB281" s="38"/>
      <c r="AC281" s="38"/>
      <c r="AD281" s="38"/>
      <c r="AE281" s="38"/>
      <c r="AR281" s="233" t="s">
        <v>141</v>
      </c>
      <c r="AT281" s="233" t="s">
        <v>136</v>
      </c>
      <c r="AU281" s="233" t="s">
        <v>85</v>
      </c>
      <c r="AY281" s="17" t="s">
        <v>133</v>
      </c>
      <c r="BE281" s="234">
        <f>IF(O281="základní",K281,0)</f>
        <v>0</v>
      </c>
      <c r="BF281" s="234">
        <f>IF(O281="snížená",K281,0)</f>
        <v>0</v>
      </c>
      <c r="BG281" s="234">
        <f>IF(O281="zákl. přenesená",K281,0)</f>
        <v>0</v>
      </c>
      <c r="BH281" s="234">
        <f>IF(O281="sníž. přenesená",K281,0)</f>
        <v>0</v>
      </c>
      <c r="BI281" s="234">
        <f>IF(O281="nulová",K281,0)</f>
        <v>0</v>
      </c>
      <c r="BJ281" s="17" t="s">
        <v>83</v>
      </c>
      <c r="BK281" s="234">
        <f>ROUND(P281*H281,2)</f>
        <v>0</v>
      </c>
      <c r="BL281" s="17" t="s">
        <v>141</v>
      </c>
      <c r="BM281" s="233" t="s">
        <v>432</v>
      </c>
    </row>
    <row r="282" spans="1:47" s="2" customFormat="1" ht="12">
      <c r="A282" s="38"/>
      <c r="B282" s="39"/>
      <c r="C282" s="40"/>
      <c r="D282" s="235" t="s">
        <v>143</v>
      </c>
      <c r="E282" s="40"/>
      <c r="F282" s="236" t="s">
        <v>433</v>
      </c>
      <c r="G282" s="40"/>
      <c r="H282" s="40"/>
      <c r="I282" s="237"/>
      <c r="J282" s="237"/>
      <c r="K282" s="40"/>
      <c r="L282" s="40"/>
      <c r="M282" s="44"/>
      <c r="N282" s="238"/>
      <c r="O282" s="239"/>
      <c r="P282" s="91"/>
      <c r="Q282" s="91"/>
      <c r="R282" s="91"/>
      <c r="S282" s="91"/>
      <c r="T282" s="91"/>
      <c r="U282" s="91"/>
      <c r="V282" s="91"/>
      <c r="W282" s="91"/>
      <c r="X282" s="92"/>
      <c r="Y282" s="38"/>
      <c r="Z282" s="38"/>
      <c r="AA282" s="38"/>
      <c r="AB282" s="38"/>
      <c r="AC282" s="38"/>
      <c r="AD282" s="38"/>
      <c r="AE282" s="38"/>
      <c r="AT282" s="17" t="s">
        <v>143</v>
      </c>
      <c r="AU282" s="17" t="s">
        <v>85</v>
      </c>
    </row>
    <row r="283" spans="1:51" s="13" customFormat="1" ht="12">
      <c r="A283" s="13"/>
      <c r="B283" s="241"/>
      <c r="C283" s="242"/>
      <c r="D283" s="235" t="s">
        <v>147</v>
      </c>
      <c r="E283" s="243" t="s">
        <v>1</v>
      </c>
      <c r="F283" s="244" t="s">
        <v>434</v>
      </c>
      <c r="G283" s="242"/>
      <c r="H283" s="245">
        <v>4.8</v>
      </c>
      <c r="I283" s="246"/>
      <c r="J283" s="246"/>
      <c r="K283" s="242"/>
      <c r="L283" s="242"/>
      <c r="M283" s="247"/>
      <c r="N283" s="248"/>
      <c r="O283" s="249"/>
      <c r="P283" s="249"/>
      <c r="Q283" s="249"/>
      <c r="R283" s="249"/>
      <c r="S283" s="249"/>
      <c r="T283" s="249"/>
      <c r="U283" s="249"/>
      <c r="V283" s="249"/>
      <c r="W283" s="249"/>
      <c r="X283" s="250"/>
      <c r="Y283" s="13"/>
      <c r="Z283" s="13"/>
      <c r="AA283" s="13"/>
      <c r="AB283" s="13"/>
      <c r="AC283" s="13"/>
      <c r="AD283" s="13"/>
      <c r="AE283" s="13"/>
      <c r="AT283" s="251" t="s">
        <v>147</v>
      </c>
      <c r="AU283" s="251" t="s">
        <v>85</v>
      </c>
      <c r="AV283" s="13" t="s">
        <v>85</v>
      </c>
      <c r="AW283" s="13" t="s">
        <v>5</v>
      </c>
      <c r="AX283" s="13" t="s">
        <v>83</v>
      </c>
      <c r="AY283" s="251" t="s">
        <v>133</v>
      </c>
    </row>
    <row r="284" spans="1:65" s="2" customFormat="1" ht="12">
      <c r="A284" s="38"/>
      <c r="B284" s="39"/>
      <c r="C284" s="221" t="s">
        <v>435</v>
      </c>
      <c r="D284" s="221" t="s">
        <v>136</v>
      </c>
      <c r="E284" s="222" t="s">
        <v>436</v>
      </c>
      <c r="F284" s="223" t="s">
        <v>437</v>
      </c>
      <c r="G284" s="224" t="s">
        <v>170</v>
      </c>
      <c r="H284" s="225">
        <v>48.96</v>
      </c>
      <c r="I284" s="226"/>
      <c r="J284" s="226"/>
      <c r="K284" s="227">
        <f>ROUND(P284*H284,2)</f>
        <v>0</v>
      </c>
      <c r="L284" s="223" t="s">
        <v>140</v>
      </c>
      <c r="M284" s="44"/>
      <c r="N284" s="228" t="s">
        <v>1</v>
      </c>
      <c r="O284" s="229" t="s">
        <v>38</v>
      </c>
      <c r="P284" s="230">
        <f>I284+J284</f>
        <v>0</v>
      </c>
      <c r="Q284" s="230">
        <f>ROUND(I284*H284,2)</f>
        <v>0</v>
      </c>
      <c r="R284" s="230">
        <f>ROUND(J284*H284,2)</f>
        <v>0</v>
      </c>
      <c r="S284" s="91"/>
      <c r="T284" s="231">
        <f>S284*H284</f>
        <v>0</v>
      </c>
      <c r="U284" s="231">
        <v>1.9695</v>
      </c>
      <c r="V284" s="231">
        <f>U284*H284</f>
        <v>96.42672</v>
      </c>
      <c r="W284" s="231">
        <v>0</v>
      </c>
      <c r="X284" s="232">
        <f>W284*H284</f>
        <v>0</v>
      </c>
      <c r="Y284" s="38"/>
      <c r="Z284" s="38"/>
      <c r="AA284" s="38"/>
      <c r="AB284" s="38"/>
      <c r="AC284" s="38"/>
      <c r="AD284" s="38"/>
      <c r="AE284" s="38"/>
      <c r="AR284" s="233" t="s">
        <v>141</v>
      </c>
      <c r="AT284" s="233" t="s">
        <v>136</v>
      </c>
      <c r="AU284" s="233" t="s">
        <v>85</v>
      </c>
      <c r="AY284" s="17" t="s">
        <v>133</v>
      </c>
      <c r="BE284" s="234">
        <f>IF(O284="základní",K284,0)</f>
        <v>0</v>
      </c>
      <c r="BF284" s="234">
        <f>IF(O284="snížená",K284,0)</f>
        <v>0</v>
      </c>
      <c r="BG284" s="234">
        <f>IF(O284="zákl. přenesená",K284,0)</f>
        <v>0</v>
      </c>
      <c r="BH284" s="234">
        <f>IF(O284="sníž. přenesená",K284,0)</f>
        <v>0</v>
      </c>
      <c r="BI284" s="234">
        <f>IF(O284="nulová",K284,0)</f>
        <v>0</v>
      </c>
      <c r="BJ284" s="17" t="s">
        <v>83</v>
      </c>
      <c r="BK284" s="234">
        <f>ROUND(P284*H284,2)</f>
        <v>0</v>
      </c>
      <c r="BL284" s="17" t="s">
        <v>141</v>
      </c>
      <c r="BM284" s="233" t="s">
        <v>438</v>
      </c>
    </row>
    <row r="285" spans="1:47" s="2" customFormat="1" ht="12">
      <c r="A285" s="38"/>
      <c r="B285" s="39"/>
      <c r="C285" s="40"/>
      <c r="D285" s="235" t="s">
        <v>143</v>
      </c>
      <c r="E285" s="40"/>
      <c r="F285" s="236" t="s">
        <v>439</v>
      </c>
      <c r="G285" s="40"/>
      <c r="H285" s="40"/>
      <c r="I285" s="237"/>
      <c r="J285" s="237"/>
      <c r="K285" s="40"/>
      <c r="L285" s="40"/>
      <c r="M285" s="44"/>
      <c r="N285" s="238"/>
      <c r="O285" s="239"/>
      <c r="P285" s="91"/>
      <c r="Q285" s="91"/>
      <c r="R285" s="91"/>
      <c r="S285" s="91"/>
      <c r="T285" s="91"/>
      <c r="U285" s="91"/>
      <c r="V285" s="91"/>
      <c r="W285" s="91"/>
      <c r="X285" s="92"/>
      <c r="Y285" s="38"/>
      <c r="Z285" s="38"/>
      <c r="AA285" s="38"/>
      <c r="AB285" s="38"/>
      <c r="AC285" s="38"/>
      <c r="AD285" s="38"/>
      <c r="AE285" s="38"/>
      <c r="AT285" s="17" t="s">
        <v>143</v>
      </c>
      <c r="AU285" s="17" t="s">
        <v>85</v>
      </c>
    </row>
    <row r="286" spans="1:51" s="13" customFormat="1" ht="12">
      <c r="A286" s="13"/>
      <c r="B286" s="241"/>
      <c r="C286" s="242"/>
      <c r="D286" s="235" t="s">
        <v>147</v>
      </c>
      <c r="E286" s="243" t="s">
        <v>1</v>
      </c>
      <c r="F286" s="244" t="s">
        <v>440</v>
      </c>
      <c r="G286" s="242"/>
      <c r="H286" s="245">
        <v>19.89</v>
      </c>
      <c r="I286" s="246"/>
      <c r="J286" s="246"/>
      <c r="K286" s="242"/>
      <c r="L286" s="242"/>
      <c r="M286" s="247"/>
      <c r="N286" s="248"/>
      <c r="O286" s="249"/>
      <c r="P286" s="249"/>
      <c r="Q286" s="249"/>
      <c r="R286" s="249"/>
      <c r="S286" s="249"/>
      <c r="T286" s="249"/>
      <c r="U286" s="249"/>
      <c r="V286" s="249"/>
      <c r="W286" s="249"/>
      <c r="X286" s="250"/>
      <c r="Y286" s="13"/>
      <c r="Z286" s="13"/>
      <c r="AA286" s="13"/>
      <c r="AB286" s="13"/>
      <c r="AC286" s="13"/>
      <c r="AD286" s="13"/>
      <c r="AE286" s="13"/>
      <c r="AT286" s="251" t="s">
        <v>147</v>
      </c>
      <c r="AU286" s="251" t="s">
        <v>85</v>
      </c>
      <c r="AV286" s="13" t="s">
        <v>85</v>
      </c>
      <c r="AW286" s="13" t="s">
        <v>5</v>
      </c>
      <c r="AX286" s="13" t="s">
        <v>75</v>
      </c>
      <c r="AY286" s="251" t="s">
        <v>133</v>
      </c>
    </row>
    <row r="287" spans="1:51" s="13" customFormat="1" ht="12">
      <c r="A287" s="13"/>
      <c r="B287" s="241"/>
      <c r="C287" s="242"/>
      <c r="D287" s="235" t="s">
        <v>147</v>
      </c>
      <c r="E287" s="243" t="s">
        <v>1</v>
      </c>
      <c r="F287" s="244" t="s">
        <v>441</v>
      </c>
      <c r="G287" s="242"/>
      <c r="H287" s="245">
        <v>29.07</v>
      </c>
      <c r="I287" s="246"/>
      <c r="J287" s="246"/>
      <c r="K287" s="242"/>
      <c r="L287" s="242"/>
      <c r="M287" s="247"/>
      <c r="N287" s="248"/>
      <c r="O287" s="249"/>
      <c r="P287" s="249"/>
      <c r="Q287" s="249"/>
      <c r="R287" s="249"/>
      <c r="S287" s="249"/>
      <c r="T287" s="249"/>
      <c r="U287" s="249"/>
      <c r="V287" s="249"/>
      <c r="W287" s="249"/>
      <c r="X287" s="250"/>
      <c r="Y287" s="13"/>
      <c r="Z287" s="13"/>
      <c r="AA287" s="13"/>
      <c r="AB287" s="13"/>
      <c r="AC287" s="13"/>
      <c r="AD287" s="13"/>
      <c r="AE287" s="13"/>
      <c r="AT287" s="251" t="s">
        <v>147</v>
      </c>
      <c r="AU287" s="251" t="s">
        <v>85</v>
      </c>
      <c r="AV287" s="13" t="s">
        <v>85</v>
      </c>
      <c r="AW287" s="13" t="s">
        <v>5</v>
      </c>
      <c r="AX287" s="13" t="s">
        <v>75</v>
      </c>
      <c r="AY287" s="251" t="s">
        <v>133</v>
      </c>
    </row>
    <row r="288" spans="1:51" s="14" customFormat="1" ht="12">
      <c r="A288" s="14"/>
      <c r="B288" s="252"/>
      <c r="C288" s="253"/>
      <c r="D288" s="235" t="s">
        <v>147</v>
      </c>
      <c r="E288" s="254" t="s">
        <v>1</v>
      </c>
      <c r="F288" s="255" t="s">
        <v>183</v>
      </c>
      <c r="G288" s="253"/>
      <c r="H288" s="256">
        <v>48.96</v>
      </c>
      <c r="I288" s="257"/>
      <c r="J288" s="257"/>
      <c r="K288" s="253"/>
      <c r="L288" s="253"/>
      <c r="M288" s="258"/>
      <c r="N288" s="259"/>
      <c r="O288" s="260"/>
      <c r="P288" s="260"/>
      <c r="Q288" s="260"/>
      <c r="R288" s="260"/>
      <c r="S288" s="260"/>
      <c r="T288" s="260"/>
      <c r="U288" s="260"/>
      <c r="V288" s="260"/>
      <c r="W288" s="260"/>
      <c r="X288" s="261"/>
      <c r="Y288" s="14"/>
      <c r="Z288" s="14"/>
      <c r="AA288" s="14"/>
      <c r="AB288" s="14"/>
      <c r="AC288" s="14"/>
      <c r="AD288" s="14"/>
      <c r="AE288" s="14"/>
      <c r="AT288" s="262" t="s">
        <v>147</v>
      </c>
      <c r="AU288" s="262" t="s">
        <v>85</v>
      </c>
      <c r="AV288" s="14" t="s">
        <v>141</v>
      </c>
      <c r="AW288" s="14" t="s">
        <v>5</v>
      </c>
      <c r="AX288" s="14" t="s">
        <v>83</v>
      </c>
      <c r="AY288" s="262" t="s">
        <v>133</v>
      </c>
    </row>
    <row r="289" spans="1:63" s="12" customFormat="1" ht="22.8" customHeight="1">
      <c r="A289" s="12"/>
      <c r="B289" s="204"/>
      <c r="C289" s="205"/>
      <c r="D289" s="206" t="s">
        <v>74</v>
      </c>
      <c r="E289" s="219" t="s">
        <v>442</v>
      </c>
      <c r="F289" s="219" t="s">
        <v>443</v>
      </c>
      <c r="G289" s="205"/>
      <c r="H289" s="205"/>
      <c r="I289" s="208"/>
      <c r="J289" s="208"/>
      <c r="K289" s="220">
        <f>BK289</f>
        <v>0</v>
      </c>
      <c r="L289" s="205"/>
      <c r="M289" s="210"/>
      <c r="N289" s="211"/>
      <c r="O289" s="212"/>
      <c r="P289" s="212"/>
      <c r="Q289" s="213">
        <f>SUM(Q290:Q307)</f>
        <v>0</v>
      </c>
      <c r="R289" s="213">
        <f>SUM(R290:R307)</f>
        <v>0</v>
      </c>
      <c r="S289" s="212"/>
      <c r="T289" s="214">
        <f>SUM(T290:T307)</f>
        <v>0</v>
      </c>
      <c r="U289" s="212"/>
      <c r="V289" s="214">
        <f>SUM(V290:V307)</f>
        <v>0</v>
      </c>
      <c r="W289" s="212"/>
      <c r="X289" s="215">
        <f>SUM(X290:X307)</f>
        <v>0</v>
      </c>
      <c r="Y289" s="12"/>
      <c r="Z289" s="12"/>
      <c r="AA289" s="12"/>
      <c r="AB289" s="12"/>
      <c r="AC289" s="12"/>
      <c r="AD289" s="12"/>
      <c r="AE289" s="12"/>
      <c r="AR289" s="216" t="s">
        <v>83</v>
      </c>
      <c r="AT289" s="217" t="s">
        <v>74</v>
      </c>
      <c r="AU289" s="217" t="s">
        <v>83</v>
      </c>
      <c r="AY289" s="216" t="s">
        <v>133</v>
      </c>
      <c r="BK289" s="218">
        <f>SUM(BK290:BK307)</f>
        <v>0</v>
      </c>
    </row>
    <row r="290" spans="1:65" s="2" customFormat="1" ht="12">
      <c r="A290" s="38"/>
      <c r="B290" s="39"/>
      <c r="C290" s="221" t="s">
        <v>444</v>
      </c>
      <c r="D290" s="221" t="s">
        <v>136</v>
      </c>
      <c r="E290" s="222" t="s">
        <v>445</v>
      </c>
      <c r="F290" s="223" t="s">
        <v>446</v>
      </c>
      <c r="G290" s="224" t="s">
        <v>220</v>
      </c>
      <c r="H290" s="225">
        <v>11.094</v>
      </c>
      <c r="I290" s="226"/>
      <c r="J290" s="226"/>
      <c r="K290" s="227">
        <f>ROUND(P290*H290,2)</f>
        <v>0</v>
      </c>
      <c r="L290" s="223" t="s">
        <v>140</v>
      </c>
      <c r="M290" s="44"/>
      <c r="N290" s="228" t="s">
        <v>1</v>
      </c>
      <c r="O290" s="229" t="s">
        <v>38</v>
      </c>
      <c r="P290" s="230">
        <f>I290+J290</f>
        <v>0</v>
      </c>
      <c r="Q290" s="230">
        <f>ROUND(I290*H290,2)</f>
        <v>0</v>
      </c>
      <c r="R290" s="230">
        <f>ROUND(J290*H290,2)</f>
        <v>0</v>
      </c>
      <c r="S290" s="91"/>
      <c r="T290" s="231">
        <f>S290*H290</f>
        <v>0</v>
      </c>
      <c r="U290" s="231">
        <v>0</v>
      </c>
      <c r="V290" s="231">
        <f>U290*H290</f>
        <v>0</v>
      </c>
      <c r="W290" s="231">
        <v>0</v>
      </c>
      <c r="X290" s="232">
        <f>W290*H290</f>
        <v>0</v>
      </c>
      <c r="Y290" s="38"/>
      <c r="Z290" s="38"/>
      <c r="AA290" s="38"/>
      <c r="AB290" s="38"/>
      <c r="AC290" s="38"/>
      <c r="AD290" s="38"/>
      <c r="AE290" s="38"/>
      <c r="AR290" s="233" t="s">
        <v>141</v>
      </c>
      <c r="AT290" s="233" t="s">
        <v>136</v>
      </c>
      <c r="AU290" s="233" t="s">
        <v>85</v>
      </c>
      <c r="AY290" s="17" t="s">
        <v>133</v>
      </c>
      <c r="BE290" s="234">
        <f>IF(O290="základní",K290,0)</f>
        <v>0</v>
      </c>
      <c r="BF290" s="234">
        <f>IF(O290="snížená",K290,0)</f>
        <v>0</v>
      </c>
      <c r="BG290" s="234">
        <f>IF(O290="zákl. přenesená",K290,0)</f>
        <v>0</v>
      </c>
      <c r="BH290" s="234">
        <f>IF(O290="sníž. přenesená",K290,0)</f>
        <v>0</v>
      </c>
      <c r="BI290" s="234">
        <f>IF(O290="nulová",K290,0)</f>
        <v>0</v>
      </c>
      <c r="BJ290" s="17" t="s">
        <v>83</v>
      </c>
      <c r="BK290" s="234">
        <f>ROUND(P290*H290,2)</f>
        <v>0</v>
      </c>
      <c r="BL290" s="17" t="s">
        <v>141</v>
      </c>
      <c r="BM290" s="233" t="s">
        <v>447</v>
      </c>
    </row>
    <row r="291" spans="1:47" s="2" customFormat="1" ht="12">
      <c r="A291" s="38"/>
      <c r="B291" s="39"/>
      <c r="C291" s="40"/>
      <c r="D291" s="235" t="s">
        <v>143</v>
      </c>
      <c r="E291" s="40"/>
      <c r="F291" s="236" t="s">
        <v>448</v>
      </c>
      <c r="G291" s="40"/>
      <c r="H291" s="40"/>
      <c r="I291" s="237"/>
      <c r="J291" s="237"/>
      <c r="K291" s="40"/>
      <c r="L291" s="40"/>
      <c r="M291" s="44"/>
      <c r="N291" s="238"/>
      <c r="O291" s="239"/>
      <c r="P291" s="91"/>
      <c r="Q291" s="91"/>
      <c r="R291" s="91"/>
      <c r="S291" s="91"/>
      <c r="T291" s="91"/>
      <c r="U291" s="91"/>
      <c r="V291" s="91"/>
      <c r="W291" s="91"/>
      <c r="X291" s="92"/>
      <c r="Y291" s="38"/>
      <c r="Z291" s="38"/>
      <c r="AA291" s="38"/>
      <c r="AB291" s="38"/>
      <c r="AC291" s="38"/>
      <c r="AD291" s="38"/>
      <c r="AE291" s="38"/>
      <c r="AT291" s="17" t="s">
        <v>143</v>
      </c>
      <c r="AU291" s="17" t="s">
        <v>85</v>
      </c>
    </row>
    <row r="292" spans="1:65" s="2" customFormat="1" ht="12">
      <c r="A292" s="38"/>
      <c r="B292" s="39"/>
      <c r="C292" s="221" t="s">
        <v>449</v>
      </c>
      <c r="D292" s="221" t="s">
        <v>136</v>
      </c>
      <c r="E292" s="222" t="s">
        <v>450</v>
      </c>
      <c r="F292" s="223" t="s">
        <v>451</v>
      </c>
      <c r="G292" s="224" t="s">
        <v>220</v>
      </c>
      <c r="H292" s="225">
        <v>110.94</v>
      </c>
      <c r="I292" s="226"/>
      <c r="J292" s="226"/>
      <c r="K292" s="227">
        <f>ROUND(P292*H292,2)</f>
        <v>0</v>
      </c>
      <c r="L292" s="223" t="s">
        <v>140</v>
      </c>
      <c r="M292" s="44"/>
      <c r="N292" s="228" t="s">
        <v>1</v>
      </c>
      <c r="O292" s="229" t="s">
        <v>38</v>
      </c>
      <c r="P292" s="230">
        <f>I292+J292</f>
        <v>0</v>
      </c>
      <c r="Q292" s="230">
        <f>ROUND(I292*H292,2)</f>
        <v>0</v>
      </c>
      <c r="R292" s="230">
        <f>ROUND(J292*H292,2)</f>
        <v>0</v>
      </c>
      <c r="S292" s="91"/>
      <c r="T292" s="231">
        <f>S292*H292</f>
        <v>0</v>
      </c>
      <c r="U292" s="231">
        <v>0</v>
      </c>
      <c r="V292" s="231">
        <f>U292*H292</f>
        <v>0</v>
      </c>
      <c r="W292" s="231">
        <v>0</v>
      </c>
      <c r="X292" s="232">
        <f>W292*H292</f>
        <v>0</v>
      </c>
      <c r="Y292" s="38"/>
      <c r="Z292" s="38"/>
      <c r="AA292" s="38"/>
      <c r="AB292" s="38"/>
      <c r="AC292" s="38"/>
      <c r="AD292" s="38"/>
      <c r="AE292" s="38"/>
      <c r="AR292" s="233" t="s">
        <v>141</v>
      </c>
      <c r="AT292" s="233" t="s">
        <v>136</v>
      </c>
      <c r="AU292" s="233" t="s">
        <v>85</v>
      </c>
      <c r="AY292" s="17" t="s">
        <v>133</v>
      </c>
      <c r="BE292" s="234">
        <f>IF(O292="základní",K292,0)</f>
        <v>0</v>
      </c>
      <c r="BF292" s="234">
        <f>IF(O292="snížená",K292,0)</f>
        <v>0</v>
      </c>
      <c r="BG292" s="234">
        <f>IF(O292="zákl. přenesená",K292,0)</f>
        <v>0</v>
      </c>
      <c r="BH292" s="234">
        <f>IF(O292="sníž. přenesená",K292,0)</f>
        <v>0</v>
      </c>
      <c r="BI292" s="234">
        <f>IF(O292="nulová",K292,0)</f>
        <v>0</v>
      </c>
      <c r="BJ292" s="17" t="s">
        <v>83</v>
      </c>
      <c r="BK292" s="234">
        <f>ROUND(P292*H292,2)</f>
        <v>0</v>
      </c>
      <c r="BL292" s="17" t="s">
        <v>141</v>
      </c>
      <c r="BM292" s="233" t="s">
        <v>452</v>
      </c>
    </row>
    <row r="293" spans="1:47" s="2" customFormat="1" ht="12">
      <c r="A293" s="38"/>
      <c r="B293" s="39"/>
      <c r="C293" s="40"/>
      <c r="D293" s="235" t="s">
        <v>143</v>
      </c>
      <c r="E293" s="40"/>
      <c r="F293" s="236" t="s">
        <v>453</v>
      </c>
      <c r="G293" s="40"/>
      <c r="H293" s="40"/>
      <c r="I293" s="237"/>
      <c r="J293" s="237"/>
      <c r="K293" s="40"/>
      <c r="L293" s="40"/>
      <c r="M293" s="44"/>
      <c r="N293" s="238"/>
      <c r="O293" s="239"/>
      <c r="P293" s="91"/>
      <c r="Q293" s="91"/>
      <c r="R293" s="91"/>
      <c r="S293" s="91"/>
      <c r="T293" s="91"/>
      <c r="U293" s="91"/>
      <c r="V293" s="91"/>
      <c r="W293" s="91"/>
      <c r="X293" s="92"/>
      <c r="Y293" s="38"/>
      <c r="Z293" s="38"/>
      <c r="AA293" s="38"/>
      <c r="AB293" s="38"/>
      <c r="AC293" s="38"/>
      <c r="AD293" s="38"/>
      <c r="AE293" s="38"/>
      <c r="AT293" s="17" t="s">
        <v>143</v>
      </c>
      <c r="AU293" s="17" t="s">
        <v>85</v>
      </c>
    </row>
    <row r="294" spans="1:65" s="2" customFormat="1" ht="12">
      <c r="A294" s="38"/>
      <c r="B294" s="39"/>
      <c r="C294" s="221" t="s">
        <v>454</v>
      </c>
      <c r="D294" s="221" t="s">
        <v>136</v>
      </c>
      <c r="E294" s="222" t="s">
        <v>455</v>
      </c>
      <c r="F294" s="223" t="s">
        <v>456</v>
      </c>
      <c r="G294" s="224" t="s">
        <v>220</v>
      </c>
      <c r="H294" s="225">
        <v>1.632</v>
      </c>
      <c r="I294" s="226"/>
      <c r="J294" s="226"/>
      <c r="K294" s="227">
        <f>ROUND(P294*H294,2)</f>
        <v>0</v>
      </c>
      <c r="L294" s="223" t="s">
        <v>140</v>
      </c>
      <c r="M294" s="44"/>
      <c r="N294" s="228" t="s">
        <v>1</v>
      </c>
      <c r="O294" s="229" t="s">
        <v>38</v>
      </c>
      <c r="P294" s="230">
        <f>I294+J294</f>
        <v>0</v>
      </c>
      <c r="Q294" s="230">
        <f>ROUND(I294*H294,2)</f>
        <v>0</v>
      </c>
      <c r="R294" s="230">
        <f>ROUND(J294*H294,2)</f>
        <v>0</v>
      </c>
      <c r="S294" s="91"/>
      <c r="T294" s="231">
        <f>S294*H294</f>
        <v>0</v>
      </c>
      <c r="U294" s="231">
        <v>0</v>
      </c>
      <c r="V294" s="231">
        <f>U294*H294</f>
        <v>0</v>
      </c>
      <c r="W294" s="231">
        <v>0</v>
      </c>
      <c r="X294" s="232">
        <f>W294*H294</f>
        <v>0</v>
      </c>
      <c r="Y294" s="38"/>
      <c r="Z294" s="38"/>
      <c r="AA294" s="38"/>
      <c r="AB294" s="38"/>
      <c r="AC294" s="38"/>
      <c r="AD294" s="38"/>
      <c r="AE294" s="38"/>
      <c r="AR294" s="233" t="s">
        <v>141</v>
      </c>
      <c r="AT294" s="233" t="s">
        <v>136</v>
      </c>
      <c r="AU294" s="233" t="s">
        <v>85</v>
      </c>
      <c r="AY294" s="17" t="s">
        <v>133</v>
      </c>
      <c r="BE294" s="234">
        <f>IF(O294="základní",K294,0)</f>
        <v>0</v>
      </c>
      <c r="BF294" s="234">
        <f>IF(O294="snížená",K294,0)</f>
        <v>0</v>
      </c>
      <c r="BG294" s="234">
        <f>IF(O294="zákl. přenesená",K294,0)</f>
        <v>0</v>
      </c>
      <c r="BH294" s="234">
        <f>IF(O294="sníž. přenesená",K294,0)</f>
        <v>0</v>
      </c>
      <c r="BI294" s="234">
        <f>IF(O294="nulová",K294,0)</f>
        <v>0</v>
      </c>
      <c r="BJ294" s="17" t="s">
        <v>83</v>
      </c>
      <c r="BK294" s="234">
        <f>ROUND(P294*H294,2)</f>
        <v>0</v>
      </c>
      <c r="BL294" s="17" t="s">
        <v>141</v>
      </c>
      <c r="BM294" s="233" t="s">
        <v>457</v>
      </c>
    </row>
    <row r="295" spans="1:47" s="2" customFormat="1" ht="12">
      <c r="A295" s="38"/>
      <c r="B295" s="39"/>
      <c r="C295" s="40"/>
      <c r="D295" s="235" t="s">
        <v>143</v>
      </c>
      <c r="E295" s="40"/>
      <c r="F295" s="236" t="s">
        <v>458</v>
      </c>
      <c r="G295" s="40"/>
      <c r="H295" s="40"/>
      <c r="I295" s="237"/>
      <c r="J295" s="237"/>
      <c r="K295" s="40"/>
      <c r="L295" s="40"/>
      <c r="M295" s="44"/>
      <c r="N295" s="238"/>
      <c r="O295" s="239"/>
      <c r="P295" s="91"/>
      <c r="Q295" s="91"/>
      <c r="R295" s="91"/>
      <c r="S295" s="91"/>
      <c r="T295" s="91"/>
      <c r="U295" s="91"/>
      <c r="V295" s="91"/>
      <c r="W295" s="91"/>
      <c r="X295" s="92"/>
      <c r="Y295" s="38"/>
      <c r="Z295" s="38"/>
      <c r="AA295" s="38"/>
      <c r="AB295" s="38"/>
      <c r="AC295" s="38"/>
      <c r="AD295" s="38"/>
      <c r="AE295" s="38"/>
      <c r="AT295" s="17" t="s">
        <v>143</v>
      </c>
      <c r="AU295" s="17" t="s">
        <v>85</v>
      </c>
    </row>
    <row r="296" spans="1:65" s="2" customFormat="1" ht="12">
      <c r="A296" s="38"/>
      <c r="B296" s="39"/>
      <c r="C296" s="221" t="s">
        <v>459</v>
      </c>
      <c r="D296" s="221" t="s">
        <v>136</v>
      </c>
      <c r="E296" s="222" t="s">
        <v>460</v>
      </c>
      <c r="F296" s="223" t="s">
        <v>461</v>
      </c>
      <c r="G296" s="224" t="s">
        <v>220</v>
      </c>
      <c r="H296" s="225">
        <v>16.32</v>
      </c>
      <c r="I296" s="226"/>
      <c r="J296" s="226"/>
      <c r="K296" s="227">
        <f>ROUND(P296*H296,2)</f>
        <v>0</v>
      </c>
      <c r="L296" s="223" t="s">
        <v>140</v>
      </c>
      <c r="M296" s="44"/>
      <c r="N296" s="228" t="s">
        <v>1</v>
      </c>
      <c r="O296" s="229" t="s">
        <v>38</v>
      </c>
      <c r="P296" s="230">
        <f>I296+J296</f>
        <v>0</v>
      </c>
      <c r="Q296" s="230">
        <f>ROUND(I296*H296,2)</f>
        <v>0</v>
      </c>
      <c r="R296" s="230">
        <f>ROUND(J296*H296,2)</f>
        <v>0</v>
      </c>
      <c r="S296" s="91"/>
      <c r="T296" s="231">
        <f>S296*H296</f>
        <v>0</v>
      </c>
      <c r="U296" s="231">
        <v>0</v>
      </c>
      <c r="V296" s="231">
        <f>U296*H296</f>
        <v>0</v>
      </c>
      <c r="W296" s="231">
        <v>0</v>
      </c>
      <c r="X296" s="232">
        <f>W296*H296</f>
        <v>0</v>
      </c>
      <c r="Y296" s="38"/>
      <c r="Z296" s="38"/>
      <c r="AA296" s="38"/>
      <c r="AB296" s="38"/>
      <c r="AC296" s="38"/>
      <c r="AD296" s="38"/>
      <c r="AE296" s="38"/>
      <c r="AR296" s="233" t="s">
        <v>141</v>
      </c>
      <c r="AT296" s="233" t="s">
        <v>136</v>
      </c>
      <c r="AU296" s="233" t="s">
        <v>85</v>
      </c>
      <c r="AY296" s="17" t="s">
        <v>133</v>
      </c>
      <c r="BE296" s="234">
        <f>IF(O296="základní",K296,0)</f>
        <v>0</v>
      </c>
      <c r="BF296" s="234">
        <f>IF(O296="snížená",K296,0)</f>
        <v>0</v>
      </c>
      <c r="BG296" s="234">
        <f>IF(O296="zákl. přenesená",K296,0)</f>
        <v>0</v>
      </c>
      <c r="BH296" s="234">
        <f>IF(O296="sníž. přenesená",K296,0)</f>
        <v>0</v>
      </c>
      <c r="BI296" s="234">
        <f>IF(O296="nulová",K296,0)</f>
        <v>0</v>
      </c>
      <c r="BJ296" s="17" t="s">
        <v>83</v>
      </c>
      <c r="BK296" s="234">
        <f>ROUND(P296*H296,2)</f>
        <v>0</v>
      </c>
      <c r="BL296" s="17" t="s">
        <v>141</v>
      </c>
      <c r="BM296" s="233" t="s">
        <v>462</v>
      </c>
    </row>
    <row r="297" spans="1:47" s="2" customFormat="1" ht="12">
      <c r="A297" s="38"/>
      <c r="B297" s="39"/>
      <c r="C297" s="40"/>
      <c r="D297" s="235" t="s">
        <v>143</v>
      </c>
      <c r="E297" s="40"/>
      <c r="F297" s="236" t="s">
        <v>453</v>
      </c>
      <c r="G297" s="40"/>
      <c r="H297" s="40"/>
      <c r="I297" s="237"/>
      <c r="J297" s="237"/>
      <c r="K297" s="40"/>
      <c r="L297" s="40"/>
      <c r="M297" s="44"/>
      <c r="N297" s="238"/>
      <c r="O297" s="239"/>
      <c r="P297" s="91"/>
      <c r="Q297" s="91"/>
      <c r="R297" s="91"/>
      <c r="S297" s="91"/>
      <c r="T297" s="91"/>
      <c r="U297" s="91"/>
      <c r="V297" s="91"/>
      <c r="W297" s="91"/>
      <c r="X297" s="92"/>
      <c r="Y297" s="38"/>
      <c r="Z297" s="38"/>
      <c r="AA297" s="38"/>
      <c r="AB297" s="38"/>
      <c r="AC297" s="38"/>
      <c r="AD297" s="38"/>
      <c r="AE297" s="38"/>
      <c r="AT297" s="17" t="s">
        <v>143</v>
      </c>
      <c r="AU297" s="17" t="s">
        <v>85</v>
      </c>
    </row>
    <row r="298" spans="1:65" s="2" customFormat="1" ht="12">
      <c r="A298" s="38"/>
      <c r="B298" s="39"/>
      <c r="C298" s="221" t="s">
        <v>463</v>
      </c>
      <c r="D298" s="221" t="s">
        <v>136</v>
      </c>
      <c r="E298" s="222" t="s">
        <v>464</v>
      </c>
      <c r="F298" s="223" t="s">
        <v>465</v>
      </c>
      <c r="G298" s="224" t="s">
        <v>220</v>
      </c>
      <c r="H298" s="225">
        <v>12.726</v>
      </c>
      <c r="I298" s="226"/>
      <c r="J298" s="226"/>
      <c r="K298" s="227">
        <f>ROUND(P298*H298,2)</f>
        <v>0</v>
      </c>
      <c r="L298" s="223" t="s">
        <v>140</v>
      </c>
      <c r="M298" s="44"/>
      <c r="N298" s="228" t="s">
        <v>1</v>
      </c>
      <c r="O298" s="229" t="s">
        <v>38</v>
      </c>
      <c r="P298" s="230">
        <f>I298+J298</f>
        <v>0</v>
      </c>
      <c r="Q298" s="230">
        <f>ROUND(I298*H298,2)</f>
        <v>0</v>
      </c>
      <c r="R298" s="230">
        <f>ROUND(J298*H298,2)</f>
        <v>0</v>
      </c>
      <c r="S298" s="91"/>
      <c r="T298" s="231">
        <f>S298*H298</f>
        <v>0</v>
      </c>
      <c r="U298" s="231">
        <v>0</v>
      </c>
      <c r="V298" s="231">
        <f>U298*H298</f>
        <v>0</v>
      </c>
      <c r="W298" s="231">
        <v>0</v>
      </c>
      <c r="X298" s="232">
        <f>W298*H298</f>
        <v>0</v>
      </c>
      <c r="Y298" s="38"/>
      <c r="Z298" s="38"/>
      <c r="AA298" s="38"/>
      <c r="AB298" s="38"/>
      <c r="AC298" s="38"/>
      <c r="AD298" s="38"/>
      <c r="AE298" s="38"/>
      <c r="AR298" s="233" t="s">
        <v>141</v>
      </c>
      <c r="AT298" s="233" t="s">
        <v>136</v>
      </c>
      <c r="AU298" s="233" t="s">
        <v>85</v>
      </c>
      <c r="AY298" s="17" t="s">
        <v>133</v>
      </c>
      <c r="BE298" s="234">
        <f>IF(O298="základní",K298,0)</f>
        <v>0</v>
      </c>
      <c r="BF298" s="234">
        <f>IF(O298="snížená",K298,0)</f>
        <v>0</v>
      </c>
      <c r="BG298" s="234">
        <f>IF(O298="zákl. přenesená",K298,0)</f>
        <v>0</v>
      </c>
      <c r="BH298" s="234">
        <f>IF(O298="sníž. přenesená",K298,0)</f>
        <v>0</v>
      </c>
      <c r="BI298" s="234">
        <f>IF(O298="nulová",K298,0)</f>
        <v>0</v>
      </c>
      <c r="BJ298" s="17" t="s">
        <v>83</v>
      </c>
      <c r="BK298" s="234">
        <f>ROUND(P298*H298,2)</f>
        <v>0</v>
      </c>
      <c r="BL298" s="17" t="s">
        <v>141</v>
      </c>
      <c r="BM298" s="233" t="s">
        <v>466</v>
      </c>
    </row>
    <row r="299" spans="1:47" s="2" customFormat="1" ht="12">
      <c r="A299" s="38"/>
      <c r="B299" s="39"/>
      <c r="C299" s="40"/>
      <c r="D299" s="235" t="s">
        <v>143</v>
      </c>
      <c r="E299" s="40"/>
      <c r="F299" s="236" t="s">
        <v>467</v>
      </c>
      <c r="G299" s="40"/>
      <c r="H299" s="40"/>
      <c r="I299" s="237"/>
      <c r="J299" s="237"/>
      <c r="K299" s="40"/>
      <c r="L299" s="40"/>
      <c r="M299" s="44"/>
      <c r="N299" s="238"/>
      <c r="O299" s="239"/>
      <c r="P299" s="91"/>
      <c r="Q299" s="91"/>
      <c r="R299" s="91"/>
      <c r="S299" s="91"/>
      <c r="T299" s="91"/>
      <c r="U299" s="91"/>
      <c r="V299" s="91"/>
      <c r="W299" s="91"/>
      <c r="X299" s="92"/>
      <c r="Y299" s="38"/>
      <c r="Z299" s="38"/>
      <c r="AA299" s="38"/>
      <c r="AB299" s="38"/>
      <c r="AC299" s="38"/>
      <c r="AD299" s="38"/>
      <c r="AE299" s="38"/>
      <c r="AT299" s="17" t="s">
        <v>143</v>
      </c>
      <c r="AU299" s="17" t="s">
        <v>85</v>
      </c>
    </row>
    <row r="300" spans="1:65" s="2" customFormat="1" ht="12">
      <c r="A300" s="38"/>
      <c r="B300" s="39"/>
      <c r="C300" s="221" t="s">
        <v>468</v>
      </c>
      <c r="D300" s="221" t="s">
        <v>136</v>
      </c>
      <c r="E300" s="222" t="s">
        <v>469</v>
      </c>
      <c r="F300" s="223" t="s">
        <v>470</v>
      </c>
      <c r="G300" s="224" t="s">
        <v>220</v>
      </c>
      <c r="H300" s="225">
        <v>12.726</v>
      </c>
      <c r="I300" s="226"/>
      <c r="J300" s="226"/>
      <c r="K300" s="227">
        <f>ROUND(P300*H300,2)</f>
        <v>0</v>
      </c>
      <c r="L300" s="223" t="s">
        <v>140</v>
      </c>
      <c r="M300" s="44"/>
      <c r="N300" s="228" t="s">
        <v>1</v>
      </c>
      <c r="O300" s="229" t="s">
        <v>38</v>
      </c>
      <c r="P300" s="230">
        <f>I300+J300</f>
        <v>0</v>
      </c>
      <c r="Q300" s="230">
        <f>ROUND(I300*H300,2)</f>
        <v>0</v>
      </c>
      <c r="R300" s="230">
        <f>ROUND(J300*H300,2)</f>
        <v>0</v>
      </c>
      <c r="S300" s="91"/>
      <c r="T300" s="231">
        <f>S300*H300</f>
        <v>0</v>
      </c>
      <c r="U300" s="231">
        <v>0</v>
      </c>
      <c r="V300" s="231">
        <f>U300*H300</f>
        <v>0</v>
      </c>
      <c r="W300" s="231">
        <v>0</v>
      </c>
      <c r="X300" s="232">
        <f>W300*H300</f>
        <v>0</v>
      </c>
      <c r="Y300" s="38"/>
      <c r="Z300" s="38"/>
      <c r="AA300" s="38"/>
      <c r="AB300" s="38"/>
      <c r="AC300" s="38"/>
      <c r="AD300" s="38"/>
      <c r="AE300" s="38"/>
      <c r="AR300" s="233" t="s">
        <v>141</v>
      </c>
      <c r="AT300" s="233" t="s">
        <v>136</v>
      </c>
      <c r="AU300" s="233" t="s">
        <v>85</v>
      </c>
      <c r="AY300" s="17" t="s">
        <v>133</v>
      </c>
      <c r="BE300" s="234">
        <f>IF(O300="základní",K300,0)</f>
        <v>0</v>
      </c>
      <c r="BF300" s="234">
        <f>IF(O300="snížená",K300,0)</f>
        <v>0</v>
      </c>
      <c r="BG300" s="234">
        <f>IF(O300="zákl. přenesená",K300,0)</f>
        <v>0</v>
      </c>
      <c r="BH300" s="234">
        <f>IF(O300="sníž. přenesená",K300,0)</f>
        <v>0</v>
      </c>
      <c r="BI300" s="234">
        <f>IF(O300="nulová",K300,0)</f>
        <v>0</v>
      </c>
      <c r="BJ300" s="17" t="s">
        <v>83</v>
      </c>
      <c r="BK300" s="234">
        <f>ROUND(P300*H300,2)</f>
        <v>0</v>
      </c>
      <c r="BL300" s="17" t="s">
        <v>141</v>
      </c>
      <c r="BM300" s="233" t="s">
        <v>471</v>
      </c>
    </row>
    <row r="301" spans="1:47" s="2" customFormat="1" ht="12">
      <c r="A301" s="38"/>
      <c r="B301" s="39"/>
      <c r="C301" s="40"/>
      <c r="D301" s="235" t="s">
        <v>143</v>
      </c>
      <c r="E301" s="40"/>
      <c r="F301" s="236" t="s">
        <v>472</v>
      </c>
      <c r="G301" s="40"/>
      <c r="H301" s="40"/>
      <c r="I301" s="237"/>
      <c r="J301" s="237"/>
      <c r="K301" s="40"/>
      <c r="L301" s="40"/>
      <c r="M301" s="44"/>
      <c r="N301" s="238"/>
      <c r="O301" s="239"/>
      <c r="P301" s="91"/>
      <c r="Q301" s="91"/>
      <c r="R301" s="91"/>
      <c r="S301" s="91"/>
      <c r="T301" s="91"/>
      <c r="U301" s="91"/>
      <c r="V301" s="91"/>
      <c r="W301" s="91"/>
      <c r="X301" s="92"/>
      <c r="Y301" s="38"/>
      <c r="Z301" s="38"/>
      <c r="AA301" s="38"/>
      <c r="AB301" s="38"/>
      <c r="AC301" s="38"/>
      <c r="AD301" s="38"/>
      <c r="AE301" s="38"/>
      <c r="AT301" s="17" t="s">
        <v>143</v>
      </c>
      <c r="AU301" s="17" t="s">
        <v>85</v>
      </c>
    </row>
    <row r="302" spans="1:65" s="2" customFormat="1" ht="33" customHeight="1">
      <c r="A302" s="38"/>
      <c r="B302" s="39"/>
      <c r="C302" s="221" t="s">
        <v>473</v>
      </c>
      <c r="D302" s="221" t="s">
        <v>136</v>
      </c>
      <c r="E302" s="222" t="s">
        <v>474</v>
      </c>
      <c r="F302" s="223" t="s">
        <v>475</v>
      </c>
      <c r="G302" s="224" t="s">
        <v>220</v>
      </c>
      <c r="H302" s="225">
        <v>11.094</v>
      </c>
      <c r="I302" s="226"/>
      <c r="J302" s="226"/>
      <c r="K302" s="227">
        <f>ROUND(P302*H302,2)</f>
        <v>0</v>
      </c>
      <c r="L302" s="223" t="s">
        <v>140</v>
      </c>
      <c r="M302" s="44"/>
      <c r="N302" s="228" t="s">
        <v>1</v>
      </c>
      <c r="O302" s="229" t="s">
        <v>38</v>
      </c>
      <c r="P302" s="230">
        <f>I302+J302</f>
        <v>0</v>
      </c>
      <c r="Q302" s="230">
        <f>ROUND(I302*H302,2)</f>
        <v>0</v>
      </c>
      <c r="R302" s="230">
        <f>ROUND(J302*H302,2)</f>
        <v>0</v>
      </c>
      <c r="S302" s="91"/>
      <c r="T302" s="231">
        <f>S302*H302</f>
        <v>0</v>
      </c>
      <c r="U302" s="231">
        <v>0</v>
      </c>
      <c r="V302" s="231">
        <f>U302*H302</f>
        <v>0</v>
      </c>
      <c r="W302" s="231">
        <v>0</v>
      </c>
      <c r="X302" s="232">
        <f>W302*H302</f>
        <v>0</v>
      </c>
      <c r="Y302" s="38"/>
      <c r="Z302" s="38"/>
      <c r="AA302" s="38"/>
      <c r="AB302" s="38"/>
      <c r="AC302" s="38"/>
      <c r="AD302" s="38"/>
      <c r="AE302" s="38"/>
      <c r="AR302" s="233" t="s">
        <v>141</v>
      </c>
      <c r="AT302" s="233" t="s">
        <v>136</v>
      </c>
      <c r="AU302" s="233" t="s">
        <v>85</v>
      </c>
      <c r="AY302" s="17" t="s">
        <v>133</v>
      </c>
      <c r="BE302" s="234">
        <f>IF(O302="základní",K302,0)</f>
        <v>0</v>
      </c>
      <c r="BF302" s="234">
        <f>IF(O302="snížená",K302,0)</f>
        <v>0</v>
      </c>
      <c r="BG302" s="234">
        <f>IF(O302="zákl. přenesená",K302,0)</f>
        <v>0</v>
      </c>
      <c r="BH302" s="234">
        <f>IF(O302="sníž. přenesená",K302,0)</f>
        <v>0</v>
      </c>
      <c r="BI302" s="234">
        <f>IF(O302="nulová",K302,0)</f>
        <v>0</v>
      </c>
      <c r="BJ302" s="17" t="s">
        <v>83</v>
      </c>
      <c r="BK302" s="234">
        <f>ROUND(P302*H302,2)</f>
        <v>0</v>
      </c>
      <c r="BL302" s="17" t="s">
        <v>141</v>
      </c>
      <c r="BM302" s="233" t="s">
        <v>476</v>
      </c>
    </row>
    <row r="303" spans="1:47" s="2" customFormat="1" ht="12">
      <c r="A303" s="38"/>
      <c r="B303" s="39"/>
      <c r="C303" s="40"/>
      <c r="D303" s="235" t="s">
        <v>143</v>
      </c>
      <c r="E303" s="40"/>
      <c r="F303" s="236" t="s">
        <v>477</v>
      </c>
      <c r="G303" s="40"/>
      <c r="H303" s="40"/>
      <c r="I303" s="237"/>
      <c r="J303" s="237"/>
      <c r="K303" s="40"/>
      <c r="L303" s="40"/>
      <c r="M303" s="44"/>
      <c r="N303" s="238"/>
      <c r="O303" s="239"/>
      <c r="P303" s="91"/>
      <c r="Q303" s="91"/>
      <c r="R303" s="91"/>
      <c r="S303" s="91"/>
      <c r="T303" s="91"/>
      <c r="U303" s="91"/>
      <c r="V303" s="91"/>
      <c r="W303" s="91"/>
      <c r="X303" s="92"/>
      <c r="Y303" s="38"/>
      <c r="Z303" s="38"/>
      <c r="AA303" s="38"/>
      <c r="AB303" s="38"/>
      <c r="AC303" s="38"/>
      <c r="AD303" s="38"/>
      <c r="AE303" s="38"/>
      <c r="AT303" s="17" t="s">
        <v>143</v>
      </c>
      <c r="AU303" s="17" t="s">
        <v>85</v>
      </c>
    </row>
    <row r="304" spans="1:47" s="2" customFormat="1" ht="12">
      <c r="A304" s="38"/>
      <c r="B304" s="39"/>
      <c r="C304" s="40"/>
      <c r="D304" s="235" t="s">
        <v>145</v>
      </c>
      <c r="E304" s="40"/>
      <c r="F304" s="240" t="s">
        <v>478</v>
      </c>
      <c r="G304" s="40"/>
      <c r="H304" s="40"/>
      <c r="I304" s="237"/>
      <c r="J304" s="237"/>
      <c r="K304" s="40"/>
      <c r="L304" s="40"/>
      <c r="M304" s="44"/>
      <c r="N304" s="238"/>
      <c r="O304" s="239"/>
      <c r="P304" s="91"/>
      <c r="Q304" s="91"/>
      <c r="R304" s="91"/>
      <c r="S304" s="91"/>
      <c r="T304" s="91"/>
      <c r="U304" s="91"/>
      <c r="V304" s="91"/>
      <c r="W304" s="91"/>
      <c r="X304" s="92"/>
      <c r="Y304" s="38"/>
      <c r="Z304" s="38"/>
      <c r="AA304" s="38"/>
      <c r="AB304" s="38"/>
      <c r="AC304" s="38"/>
      <c r="AD304" s="38"/>
      <c r="AE304" s="38"/>
      <c r="AT304" s="17" t="s">
        <v>145</v>
      </c>
      <c r="AU304" s="17" t="s">
        <v>85</v>
      </c>
    </row>
    <row r="305" spans="1:65" s="2" customFormat="1" ht="12">
      <c r="A305" s="38"/>
      <c r="B305" s="39"/>
      <c r="C305" s="221" t="s">
        <v>479</v>
      </c>
      <c r="D305" s="221" t="s">
        <v>136</v>
      </c>
      <c r="E305" s="222" t="s">
        <v>480</v>
      </c>
      <c r="F305" s="223" t="s">
        <v>234</v>
      </c>
      <c r="G305" s="224" t="s">
        <v>220</v>
      </c>
      <c r="H305" s="225">
        <v>1.632</v>
      </c>
      <c r="I305" s="226"/>
      <c r="J305" s="226"/>
      <c r="K305" s="227">
        <f>ROUND(P305*H305,2)</f>
        <v>0</v>
      </c>
      <c r="L305" s="223" t="s">
        <v>140</v>
      </c>
      <c r="M305" s="44"/>
      <c r="N305" s="228" t="s">
        <v>1</v>
      </c>
      <c r="O305" s="229" t="s">
        <v>38</v>
      </c>
      <c r="P305" s="230">
        <f>I305+J305</f>
        <v>0</v>
      </c>
      <c r="Q305" s="230">
        <f>ROUND(I305*H305,2)</f>
        <v>0</v>
      </c>
      <c r="R305" s="230">
        <f>ROUND(J305*H305,2)</f>
        <v>0</v>
      </c>
      <c r="S305" s="91"/>
      <c r="T305" s="231">
        <f>S305*H305</f>
        <v>0</v>
      </c>
      <c r="U305" s="231">
        <v>0</v>
      </c>
      <c r="V305" s="231">
        <f>U305*H305</f>
        <v>0</v>
      </c>
      <c r="W305" s="231">
        <v>0</v>
      </c>
      <c r="X305" s="232">
        <f>W305*H305</f>
        <v>0</v>
      </c>
      <c r="Y305" s="38"/>
      <c r="Z305" s="38"/>
      <c r="AA305" s="38"/>
      <c r="AB305" s="38"/>
      <c r="AC305" s="38"/>
      <c r="AD305" s="38"/>
      <c r="AE305" s="38"/>
      <c r="AR305" s="233" t="s">
        <v>141</v>
      </c>
      <c r="AT305" s="233" t="s">
        <v>136</v>
      </c>
      <c r="AU305" s="233" t="s">
        <v>85</v>
      </c>
      <c r="AY305" s="17" t="s">
        <v>133</v>
      </c>
      <c r="BE305" s="234">
        <f>IF(O305="základní",K305,0)</f>
        <v>0</v>
      </c>
      <c r="BF305" s="234">
        <f>IF(O305="snížená",K305,0)</f>
        <v>0</v>
      </c>
      <c r="BG305" s="234">
        <f>IF(O305="zákl. přenesená",K305,0)</f>
        <v>0</v>
      </c>
      <c r="BH305" s="234">
        <f>IF(O305="sníž. přenesená",K305,0)</f>
        <v>0</v>
      </c>
      <c r="BI305" s="234">
        <f>IF(O305="nulová",K305,0)</f>
        <v>0</v>
      </c>
      <c r="BJ305" s="17" t="s">
        <v>83</v>
      </c>
      <c r="BK305" s="234">
        <f>ROUND(P305*H305,2)</f>
        <v>0</v>
      </c>
      <c r="BL305" s="17" t="s">
        <v>141</v>
      </c>
      <c r="BM305" s="233" t="s">
        <v>481</v>
      </c>
    </row>
    <row r="306" spans="1:47" s="2" customFormat="1" ht="12">
      <c r="A306" s="38"/>
      <c r="B306" s="39"/>
      <c r="C306" s="40"/>
      <c r="D306" s="235" t="s">
        <v>143</v>
      </c>
      <c r="E306" s="40"/>
      <c r="F306" s="236" t="s">
        <v>236</v>
      </c>
      <c r="G306" s="40"/>
      <c r="H306" s="40"/>
      <c r="I306" s="237"/>
      <c r="J306" s="237"/>
      <c r="K306" s="40"/>
      <c r="L306" s="40"/>
      <c r="M306" s="44"/>
      <c r="N306" s="238"/>
      <c r="O306" s="239"/>
      <c r="P306" s="91"/>
      <c r="Q306" s="91"/>
      <c r="R306" s="91"/>
      <c r="S306" s="91"/>
      <c r="T306" s="91"/>
      <c r="U306" s="91"/>
      <c r="V306" s="91"/>
      <c r="W306" s="91"/>
      <c r="X306" s="92"/>
      <c r="Y306" s="38"/>
      <c r="Z306" s="38"/>
      <c r="AA306" s="38"/>
      <c r="AB306" s="38"/>
      <c r="AC306" s="38"/>
      <c r="AD306" s="38"/>
      <c r="AE306" s="38"/>
      <c r="AT306" s="17" t="s">
        <v>143</v>
      </c>
      <c r="AU306" s="17" t="s">
        <v>85</v>
      </c>
    </row>
    <row r="307" spans="1:47" s="2" customFormat="1" ht="12">
      <c r="A307" s="38"/>
      <c r="B307" s="39"/>
      <c r="C307" s="40"/>
      <c r="D307" s="235" t="s">
        <v>145</v>
      </c>
      <c r="E307" s="40"/>
      <c r="F307" s="240" t="s">
        <v>478</v>
      </c>
      <c r="G307" s="40"/>
      <c r="H307" s="40"/>
      <c r="I307" s="237"/>
      <c r="J307" s="237"/>
      <c r="K307" s="40"/>
      <c r="L307" s="40"/>
      <c r="M307" s="44"/>
      <c r="N307" s="238"/>
      <c r="O307" s="239"/>
      <c r="P307" s="91"/>
      <c r="Q307" s="91"/>
      <c r="R307" s="91"/>
      <c r="S307" s="91"/>
      <c r="T307" s="91"/>
      <c r="U307" s="91"/>
      <c r="V307" s="91"/>
      <c r="W307" s="91"/>
      <c r="X307" s="92"/>
      <c r="Y307" s="38"/>
      <c r="Z307" s="38"/>
      <c r="AA307" s="38"/>
      <c r="AB307" s="38"/>
      <c r="AC307" s="38"/>
      <c r="AD307" s="38"/>
      <c r="AE307" s="38"/>
      <c r="AT307" s="17" t="s">
        <v>145</v>
      </c>
      <c r="AU307" s="17" t="s">
        <v>85</v>
      </c>
    </row>
    <row r="308" spans="1:63" s="12" customFormat="1" ht="22.8" customHeight="1">
      <c r="A308" s="12"/>
      <c r="B308" s="204"/>
      <c r="C308" s="205"/>
      <c r="D308" s="206" t="s">
        <v>74</v>
      </c>
      <c r="E308" s="219" t="s">
        <v>482</v>
      </c>
      <c r="F308" s="219" t="s">
        <v>483</v>
      </c>
      <c r="G308" s="205"/>
      <c r="H308" s="205"/>
      <c r="I308" s="208"/>
      <c r="J308" s="208"/>
      <c r="K308" s="220">
        <f>BK308</f>
        <v>0</v>
      </c>
      <c r="L308" s="205"/>
      <c r="M308" s="210"/>
      <c r="N308" s="211"/>
      <c r="O308" s="212"/>
      <c r="P308" s="212"/>
      <c r="Q308" s="213">
        <f>SUM(Q309:Q312)</f>
        <v>0</v>
      </c>
      <c r="R308" s="213">
        <f>SUM(R309:R312)</f>
        <v>0</v>
      </c>
      <c r="S308" s="212"/>
      <c r="T308" s="214">
        <f>SUM(T309:T312)</f>
        <v>0</v>
      </c>
      <c r="U308" s="212"/>
      <c r="V308" s="214">
        <f>SUM(V309:V312)</f>
        <v>0</v>
      </c>
      <c r="W308" s="212"/>
      <c r="X308" s="215">
        <f>SUM(X309:X312)</f>
        <v>0</v>
      </c>
      <c r="Y308" s="12"/>
      <c r="Z308" s="12"/>
      <c r="AA308" s="12"/>
      <c r="AB308" s="12"/>
      <c r="AC308" s="12"/>
      <c r="AD308" s="12"/>
      <c r="AE308" s="12"/>
      <c r="AR308" s="216" t="s">
        <v>83</v>
      </c>
      <c r="AT308" s="217" t="s">
        <v>74</v>
      </c>
      <c r="AU308" s="217" t="s">
        <v>83</v>
      </c>
      <c r="AY308" s="216" t="s">
        <v>133</v>
      </c>
      <c r="BK308" s="218">
        <f>SUM(BK309:BK312)</f>
        <v>0</v>
      </c>
    </row>
    <row r="309" spans="1:65" s="2" customFormat="1" ht="33" customHeight="1">
      <c r="A309" s="38"/>
      <c r="B309" s="39"/>
      <c r="C309" s="221" t="s">
        <v>484</v>
      </c>
      <c r="D309" s="221" t="s">
        <v>136</v>
      </c>
      <c r="E309" s="222" t="s">
        <v>485</v>
      </c>
      <c r="F309" s="223" t="s">
        <v>486</v>
      </c>
      <c r="G309" s="224" t="s">
        <v>220</v>
      </c>
      <c r="H309" s="225">
        <v>9667.108</v>
      </c>
      <c r="I309" s="226"/>
      <c r="J309" s="226"/>
      <c r="K309" s="227">
        <f>ROUND(P309*H309,2)</f>
        <v>0</v>
      </c>
      <c r="L309" s="223" t="s">
        <v>140</v>
      </c>
      <c r="M309" s="44"/>
      <c r="N309" s="228" t="s">
        <v>1</v>
      </c>
      <c r="O309" s="229" t="s">
        <v>38</v>
      </c>
      <c r="P309" s="230">
        <f>I309+J309</f>
        <v>0</v>
      </c>
      <c r="Q309" s="230">
        <f>ROUND(I309*H309,2)</f>
        <v>0</v>
      </c>
      <c r="R309" s="230">
        <f>ROUND(J309*H309,2)</f>
        <v>0</v>
      </c>
      <c r="S309" s="91"/>
      <c r="T309" s="231">
        <f>S309*H309</f>
        <v>0</v>
      </c>
      <c r="U309" s="231">
        <v>0</v>
      </c>
      <c r="V309" s="231">
        <f>U309*H309</f>
        <v>0</v>
      </c>
      <c r="W309" s="231">
        <v>0</v>
      </c>
      <c r="X309" s="232">
        <f>W309*H309</f>
        <v>0</v>
      </c>
      <c r="Y309" s="38"/>
      <c r="Z309" s="38"/>
      <c r="AA309" s="38"/>
      <c r="AB309" s="38"/>
      <c r="AC309" s="38"/>
      <c r="AD309" s="38"/>
      <c r="AE309" s="38"/>
      <c r="AR309" s="233" t="s">
        <v>141</v>
      </c>
      <c r="AT309" s="233" t="s">
        <v>136</v>
      </c>
      <c r="AU309" s="233" t="s">
        <v>85</v>
      </c>
      <c r="AY309" s="17" t="s">
        <v>133</v>
      </c>
      <c r="BE309" s="234">
        <f>IF(O309="základní",K309,0)</f>
        <v>0</v>
      </c>
      <c r="BF309" s="234">
        <f>IF(O309="snížená",K309,0)</f>
        <v>0</v>
      </c>
      <c r="BG309" s="234">
        <f>IF(O309="zákl. přenesená",K309,0)</f>
        <v>0</v>
      </c>
      <c r="BH309" s="234">
        <f>IF(O309="sníž. přenesená",K309,0)</f>
        <v>0</v>
      </c>
      <c r="BI309" s="234">
        <f>IF(O309="nulová",K309,0)</f>
        <v>0</v>
      </c>
      <c r="BJ309" s="17" t="s">
        <v>83</v>
      </c>
      <c r="BK309" s="234">
        <f>ROUND(P309*H309,2)</f>
        <v>0</v>
      </c>
      <c r="BL309" s="17" t="s">
        <v>141</v>
      </c>
      <c r="BM309" s="233" t="s">
        <v>487</v>
      </c>
    </row>
    <row r="310" spans="1:47" s="2" customFormat="1" ht="12">
      <c r="A310" s="38"/>
      <c r="B310" s="39"/>
      <c r="C310" s="40"/>
      <c r="D310" s="235" t="s">
        <v>143</v>
      </c>
      <c r="E310" s="40"/>
      <c r="F310" s="236" t="s">
        <v>488</v>
      </c>
      <c r="G310" s="40"/>
      <c r="H310" s="40"/>
      <c r="I310" s="237"/>
      <c r="J310" s="237"/>
      <c r="K310" s="40"/>
      <c r="L310" s="40"/>
      <c r="M310" s="44"/>
      <c r="N310" s="238"/>
      <c r="O310" s="239"/>
      <c r="P310" s="91"/>
      <c r="Q310" s="91"/>
      <c r="R310" s="91"/>
      <c r="S310" s="91"/>
      <c r="T310" s="91"/>
      <c r="U310" s="91"/>
      <c r="V310" s="91"/>
      <c r="W310" s="91"/>
      <c r="X310" s="92"/>
      <c r="Y310" s="38"/>
      <c r="Z310" s="38"/>
      <c r="AA310" s="38"/>
      <c r="AB310" s="38"/>
      <c r="AC310" s="38"/>
      <c r="AD310" s="38"/>
      <c r="AE310" s="38"/>
      <c r="AT310" s="17" t="s">
        <v>143</v>
      </c>
      <c r="AU310" s="17" t="s">
        <v>85</v>
      </c>
    </row>
    <row r="311" spans="1:65" s="2" customFormat="1" ht="33" customHeight="1">
      <c r="A311" s="38"/>
      <c r="B311" s="39"/>
      <c r="C311" s="221" t="s">
        <v>489</v>
      </c>
      <c r="D311" s="221" t="s">
        <v>136</v>
      </c>
      <c r="E311" s="222" t="s">
        <v>490</v>
      </c>
      <c r="F311" s="223" t="s">
        <v>491</v>
      </c>
      <c r="G311" s="224" t="s">
        <v>220</v>
      </c>
      <c r="H311" s="225">
        <v>38668.432</v>
      </c>
      <c r="I311" s="226"/>
      <c r="J311" s="226"/>
      <c r="K311" s="227">
        <f>ROUND(P311*H311,2)</f>
        <v>0</v>
      </c>
      <c r="L311" s="223" t="s">
        <v>140</v>
      </c>
      <c r="M311" s="44"/>
      <c r="N311" s="228" t="s">
        <v>1</v>
      </c>
      <c r="O311" s="229" t="s">
        <v>38</v>
      </c>
      <c r="P311" s="230">
        <f>I311+J311</f>
        <v>0</v>
      </c>
      <c r="Q311" s="230">
        <f>ROUND(I311*H311,2)</f>
        <v>0</v>
      </c>
      <c r="R311" s="230">
        <f>ROUND(J311*H311,2)</f>
        <v>0</v>
      </c>
      <c r="S311" s="91"/>
      <c r="T311" s="231">
        <f>S311*H311</f>
        <v>0</v>
      </c>
      <c r="U311" s="231">
        <v>0</v>
      </c>
      <c r="V311" s="231">
        <f>U311*H311</f>
        <v>0</v>
      </c>
      <c r="W311" s="231">
        <v>0</v>
      </c>
      <c r="X311" s="232">
        <f>W311*H311</f>
        <v>0</v>
      </c>
      <c r="Y311" s="38"/>
      <c r="Z311" s="38"/>
      <c r="AA311" s="38"/>
      <c r="AB311" s="38"/>
      <c r="AC311" s="38"/>
      <c r="AD311" s="38"/>
      <c r="AE311" s="38"/>
      <c r="AR311" s="233" t="s">
        <v>141</v>
      </c>
      <c r="AT311" s="233" t="s">
        <v>136</v>
      </c>
      <c r="AU311" s="233" t="s">
        <v>85</v>
      </c>
      <c r="AY311" s="17" t="s">
        <v>133</v>
      </c>
      <c r="BE311" s="234">
        <f>IF(O311="základní",K311,0)</f>
        <v>0</v>
      </c>
      <c r="BF311" s="234">
        <f>IF(O311="snížená",K311,0)</f>
        <v>0</v>
      </c>
      <c r="BG311" s="234">
        <f>IF(O311="zákl. přenesená",K311,0)</f>
        <v>0</v>
      </c>
      <c r="BH311" s="234">
        <f>IF(O311="sníž. přenesená",K311,0)</f>
        <v>0</v>
      </c>
      <c r="BI311" s="234">
        <f>IF(O311="nulová",K311,0)</f>
        <v>0</v>
      </c>
      <c r="BJ311" s="17" t="s">
        <v>83</v>
      </c>
      <c r="BK311" s="234">
        <f>ROUND(P311*H311,2)</f>
        <v>0</v>
      </c>
      <c r="BL311" s="17" t="s">
        <v>141</v>
      </c>
      <c r="BM311" s="233" t="s">
        <v>492</v>
      </c>
    </row>
    <row r="312" spans="1:47" s="2" customFormat="1" ht="12">
      <c r="A312" s="38"/>
      <c r="B312" s="39"/>
      <c r="C312" s="40"/>
      <c r="D312" s="235" t="s">
        <v>143</v>
      </c>
      <c r="E312" s="40"/>
      <c r="F312" s="236" t="s">
        <v>493</v>
      </c>
      <c r="G312" s="40"/>
      <c r="H312" s="40"/>
      <c r="I312" s="237"/>
      <c r="J312" s="237"/>
      <c r="K312" s="40"/>
      <c r="L312" s="40"/>
      <c r="M312" s="44"/>
      <c r="N312" s="283"/>
      <c r="O312" s="284"/>
      <c r="P312" s="285"/>
      <c r="Q312" s="285"/>
      <c r="R312" s="285"/>
      <c r="S312" s="285"/>
      <c r="T312" s="285"/>
      <c r="U312" s="285"/>
      <c r="V312" s="285"/>
      <c r="W312" s="285"/>
      <c r="X312" s="286"/>
      <c r="Y312" s="38"/>
      <c r="Z312" s="38"/>
      <c r="AA312" s="38"/>
      <c r="AB312" s="38"/>
      <c r="AC312" s="38"/>
      <c r="AD312" s="38"/>
      <c r="AE312" s="38"/>
      <c r="AT312" s="17" t="s">
        <v>143</v>
      </c>
      <c r="AU312" s="17" t="s">
        <v>85</v>
      </c>
    </row>
    <row r="313" spans="1:31" s="2" customFormat="1" ht="6.95" customHeight="1">
      <c r="A313" s="38"/>
      <c r="B313" s="66"/>
      <c r="C313" s="67"/>
      <c r="D313" s="67"/>
      <c r="E313" s="67"/>
      <c r="F313" s="67"/>
      <c r="G313" s="67"/>
      <c r="H313" s="67"/>
      <c r="I313" s="67"/>
      <c r="J313" s="67"/>
      <c r="K313" s="67"/>
      <c r="L313" s="67"/>
      <c r="M313" s="44"/>
      <c r="N313" s="38"/>
      <c r="P313" s="38"/>
      <c r="Q313" s="38"/>
      <c r="R313" s="38"/>
      <c r="S313" s="38"/>
      <c r="T313" s="38"/>
      <c r="U313" s="38"/>
      <c r="V313" s="38"/>
      <c r="W313" s="38"/>
      <c r="X313" s="38"/>
      <c r="Y313" s="38"/>
      <c r="Z313" s="38"/>
      <c r="AA313" s="38"/>
      <c r="AB313" s="38"/>
      <c r="AC313" s="38"/>
      <c r="AD313" s="38"/>
      <c r="AE313" s="38"/>
    </row>
  </sheetData>
  <sheetProtection password="CC35" sheet="1" objects="1" scenarios="1" formatColumns="0" formatRows="0" autoFilter="0"/>
  <autoFilter ref="C124:L312"/>
  <mergeCells count="9">
    <mergeCell ref="E7:H7"/>
    <mergeCell ref="E9:H9"/>
    <mergeCell ref="E18:H18"/>
    <mergeCell ref="E27:H27"/>
    <mergeCell ref="E85:H85"/>
    <mergeCell ref="E87:H87"/>
    <mergeCell ref="E115:H115"/>
    <mergeCell ref="E117:H117"/>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88</v>
      </c>
    </row>
    <row r="3" spans="2:46" s="1" customFormat="1" ht="6.95" customHeight="1" hidden="1">
      <c r="B3" s="137"/>
      <c r="C3" s="138"/>
      <c r="D3" s="138"/>
      <c r="E3" s="138"/>
      <c r="F3" s="138"/>
      <c r="G3" s="138"/>
      <c r="H3" s="138"/>
      <c r="I3" s="138"/>
      <c r="J3" s="138"/>
      <c r="K3" s="138"/>
      <c r="L3" s="138"/>
      <c r="M3" s="20"/>
      <c r="AT3" s="17" t="s">
        <v>85</v>
      </c>
    </row>
    <row r="4" spans="2:46" s="1" customFormat="1" ht="24.95" customHeight="1" hidden="1">
      <c r="B4" s="20"/>
      <c r="D4" s="139" t="s">
        <v>92</v>
      </c>
      <c r="M4" s="20"/>
      <c r="N4" s="140" t="s">
        <v>11</v>
      </c>
      <c r="AT4" s="17" t="s">
        <v>4</v>
      </c>
    </row>
    <row r="5" spans="2:13" s="1" customFormat="1" ht="6.95" customHeight="1" hidden="1">
      <c r="B5" s="20"/>
      <c r="M5" s="20"/>
    </row>
    <row r="6" spans="2:13" s="1" customFormat="1" ht="12" customHeight="1" hidden="1">
      <c r="B6" s="20"/>
      <c r="D6" s="141" t="s">
        <v>17</v>
      </c>
      <c r="M6" s="20"/>
    </row>
    <row r="7" spans="2:13" s="1" customFormat="1" ht="26.25" customHeight="1" hidden="1">
      <c r="B7" s="20"/>
      <c r="E7" s="142" t="str">
        <f>'Rekapitulace stavby'!K6</f>
        <v>Realizace SZ Suchdol nad Odrou - polní cesta C27 a sjezd HS10</v>
      </c>
      <c r="F7" s="141"/>
      <c r="G7" s="141"/>
      <c r="H7" s="141"/>
      <c r="M7" s="20"/>
    </row>
    <row r="8" spans="1:31" s="2" customFormat="1" ht="12" customHeight="1" hidden="1">
      <c r="A8" s="38"/>
      <c r="B8" s="44"/>
      <c r="C8" s="38"/>
      <c r="D8" s="141" t="s">
        <v>93</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hidden="1">
      <c r="A9" s="38"/>
      <c r="B9" s="44"/>
      <c r="C9" s="38"/>
      <c r="D9" s="38"/>
      <c r="E9" s="143" t="s">
        <v>494</v>
      </c>
      <c r="F9" s="38"/>
      <c r="G9" s="38"/>
      <c r="H9" s="38"/>
      <c r="I9" s="38"/>
      <c r="J9" s="38"/>
      <c r="K9" s="38"/>
      <c r="L9" s="38"/>
      <c r="M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hidden="1">
      <c r="A11" s="38"/>
      <c r="B11" s="44"/>
      <c r="C11" s="38"/>
      <c r="D11" s="141" t="s">
        <v>19</v>
      </c>
      <c r="E11" s="38"/>
      <c r="F11" s="144" t="s">
        <v>1</v>
      </c>
      <c r="G11" s="38"/>
      <c r="H11" s="38"/>
      <c r="I11" s="141" t="s">
        <v>20</v>
      </c>
      <c r="J11" s="144" t="s">
        <v>1</v>
      </c>
      <c r="K11" s="38"/>
      <c r="L11" s="38"/>
      <c r="M11" s="63"/>
      <c r="S11" s="38"/>
      <c r="T11" s="38"/>
      <c r="U11" s="38"/>
      <c r="V11" s="38"/>
      <c r="W11" s="38"/>
      <c r="X11" s="38"/>
      <c r="Y11" s="38"/>
      <c r="Z11" s="38"/>
      <c r="AA11" s="38"/>
      <c r="AB11" s="38"/>
      <c r="AC11" s="38"/>
      <c r="AD11" s="38"/>
      <c r="AE11" s="38"/>
    </row>
    <row r="12" spans="1:31" s="2" customFormat="1" ht="12" customHeight="1" hidden="1">
      <c r="A12" s="38"/>
      <c r="B12" s="44"/>
      <c r="C12" s="38"/>
      <c r="D12" s="141" t="s">
        <v>21</v>
      </c>
      <c r="E12" s="38"/>
      <c r="F12" s="144" t="s">
        <v>95</v>
      </c>
      <c r="G12" s="38"/>
      <c r="H12" s="38"/>
      <c r="I12" s="141" t="s">
        <v>23</v>
      </c>
      <c r="J12" s="145" t="str">
        <f>'Rekapitulace stavby'!AN8</f>
        <v>4. 5. 2021</v>
      </c>
      <c r="K12" s="38"/>
      <c r="L12" s="38"/>
      <c r="M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hidden="1">
      <c r="A14" s="38"/>
      <c r="B14" s="44"/>
      <c r="C14" s="38"/>
      <c r="D14" s="141" t="s">
        <v>25</v>
      </c>
      <c r="E14" s="38"/>
      <c r="F14" s="38"/>
      <c r="G14" s="38"/>
      <c r="H14" s="38"/>
      <c r="I14" s="141" t="s">
        <v>26</v>
      </c>
      <c r="J14" s="144" t="s">
        <v>1</v>
      </c>
      <c r="K14" s="38"/>
      <c r="L14" s="38"/>
      <c r="M14" s="63"/>
      <c r="S14" s="38"/>
      <c r="T14" s="38"/>
      <c r="U14" s="38"/>
      <c r="V14" s="38"/>
      <c r="W14" s="38"/>
      <c r="X14" s="38"/>
      <c r="Y14" s="38"/>
      <c r="Z14" s="38"/>
      <c r="AA14" s="38"/>
      <c r="AB14" s="38"/>
      <c r="AC14" s="38"/>
      <c r="AD14" s="38"/>
      <c r="AE14" s="38"/>
    </row>
    <row r="15" spans="1:31" s="2" customFormat="1" ht="18" customHeight="1" hidden="1">
      <c r="A15" s="38"/>
      <c r="B15" s="44"/>
      <c r="C15" s="38"/>
      <c r="D15" s="38"/>
      <c r="E15" s="144" t="s">
        <v>22</v>
      </c>
      <c r="F15" s="38"/>
      <c r="G15" s="38"/>
      <c r="H15" s="38"/>
      <c r="I15" s="141" t="s">
        <v>27</v>
      </c>
      <c r="J15" s="144" t="s">
        <v>1</v>
      </c>
      <c r="K15" s="38"/>
      <c r="L15" s="38"/>
      <c r="M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hidden="1">
      <c r="A17" s="38"/>
      <c r="B17" s="44"/>
      <c r="C17" s="38"/>
      <c r="D17" s="141" t="s">
        <v>28</v>
      </c>
      <c r="E17" s="38"/>
      <c r="F17" s="38"/>
      <c r="G17" s="38"/>
      <c r="H17" s="38"/>
      <c r="I17" s="141" t="s">
        <v>26</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44"/>
      <c r="G18" s="144"/>
      <c r="H18" s="144"/>
      <c r="I18" s="141" t="s">
        <v>27</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hidden="1">
      <c r="A20" s="38"/>
      <c r="B20" s="44"/>
      <c r="C20" s="38"/>
      <c r="D20" s="141" t="s">
        <v>30</v>
      </c>
      <c r="E20" s="38"/>
      <c r="F20" s="38"/>
      <c r="G20" s="38"/>
      <c r="H20" s="38"/>
      <c r="I20" s="141" t="s">
        <v>26</v>
      </c>
      <c r="J20" s="144" t="s">
        <v>1</v>
      </c>
      <c r="K20" s="38"/>
      <c r="L20" s="38"/>
      <c r="M20" s="63"/>
      <c r="S20" s="38"/>
      <c r="T20" s="38"/>
      <c r="U20" s="38"/>
      <c r="V20" s="38"/>
      <c r="W20" s="38"/>
      <c r="X20" s="38"/>
      <c r="Y20" s="38"/>
      <c r="Z20" s="38"/>
      <c r="AA20" s="38"/>
      <c r="AB20" s="38"/>
      <c r="AC20" s="38"/>
      <c r="AD20" s="38"/>
      <c r="AE20" s="38"/>
    </row>
    <row r="21" spans="1:31" s="2" customFormat="1" ht="18" customHeight="1" hidden="1">
      <c r="A21" s="38"/>
      <c r="B21" s="44"/>
      <c r="C21" s="38"/>
      <c r="D21" s="38"/>
      <c r="E21" s="144" t="s">
        <v>22</v>
      </c>
      <c r="F21" s="38"/>
      <c r="G21" s="38"/>
      <c r="H21" s="38"/>
      <c r="I21" s="141" t="s">
        <v>27</v>
      </c>
      <c r="J21" s="144" t="s">
        <v>1</v>
      </c>
      <c r="K21" s="38"/>
      <c r="L21" s="38"/>
      <c r="M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hidden="1">
      <c r="A23" s="38"/>
      <c r="B23" s="44"/>
      <c r="C23" s="38"/>
      <c r="D23" s="141" t="s">
        <v>31</v>
      </c>
      <c r="E23" s="38"/>
      <c r="F23" s="38"/>
      <c r="G23" s="38"/>
      <c r="H23" s="38"/>
      <c r="I23" s="141" t="s">
        <v>26</v>
      </c>
      <c r="J23" s="144" t="s">
        <v>1</v>
      </c>
      <c r="K23" s="38"/>
      <c r="L23" s="38"/>
      <c r="M23" s="63"/>
      <c r="S23" s="38"/>
      <c r="T23" s="38"/>
      <c r="U23" s="38"/>
      <c r="V23" s="38"/>
      <c r="W23" s="38"/>
      <c r="X23" s="38"/>
      <c r="Y23" s="38"/>
      <c r="Z23" s="38"/>
      <c r="AA23" s="38"/>
      <c r="AB23" s="38"/>
      <c r="AC23" s="38"/>
      <c r="AD23" s="38"/>
      <c r="AE23" s="38"/>
    </row>
    <row r="24" spans="1:31" s="2" customFormat="1" ht="18" customHeight="1" hidden="1">
      <c r="A24" s="38"/>
      <c r="B24" s="44"/>
      <c r="C24" s="38"/>
      <c r="D24" s="38"/>
      <c r="E24" s="144" t="s">
        <v>22</v>
      </c>
      <c r="F24" s="38"/>
      <c r="G24" s="38"/>
      <c r="H24" s="38"/>
      <c r="I24" s="141" t="s">
        <v>27</v>
      </c>
      <c r="J24" s="144" t="s">
        <v>1</v>
      </c>
      <c r="K24" s="38"/>
      <c r="L24" s="38"/>
      <c r="M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hidden="1">
      <c r="A26" s="38"/>
      <c r="B26" s="44"/>
      <c r="C26" s="38"/>
      <c r="D26" s="141" t="s">
        <v>32</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hidden="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hidden="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hidden="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hidden="1">
      <c r="A30" s="38"/>
      <c r="B30" s="44"/>
      <c r="C30" s="38"/>
      <c r="D30" s="38"/>
      <c r="E30" s="141" t="s">
        <v>96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hidden="1">
      <c r="A31" s="38"/>
      <c r="B31" s="44"/>
      <c r="C31" s="38"/>
      <c r="D31" s="38"/>
      <c r="E31" s="141" t="s">
        <v>97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hidden="1">
      <c r="A32" s="38"/>
      <c r="B32" s="44"/>
      <c r="C32" s="38"/>
      <c r="D32" s="152" t="s">
        <v>33</v>
      </c>
      <c r="E32" s="38"/>
      <c r="F32" s="38"/>
      <c r="G32" s="38"/>
      <c r="H32" s="38"/>
      <c r="I32" s="38"/>
      <c r="J32" s="38"/>
      <c r="K32" s="153">
        <f>ROUND(K123,2)</f>
        <v>0</v>
      </c>
      <c r="L32" s="38"/>
      <c r="M32" s="63"/>
      <c r="S32" s="38"/>
      <c r="T32" s="38"/>
      <c r="U32" s="38"/>
      <c r="V32" s="38"/>
      <c r="W32" s="38"/>
      <c r="X32" s="38"/>
      <c r="Y32" s="38"/>
      <c r="Z32" s="38"/>
      <c r="AA32" s="38"/>
      <c r="AB32" s="38"/>
      <c r="AC32" s="38"/>
      <c r="AD32" s="38"/>
      <c r="AE32" s="38"/>
    </row>
    <row r="33" spans="1:31" s="2" customFormat="1" ht="6.95" customHeight="1" hidden="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hidden="1">
      <c r="A34" s="38"/>
      <c r="B34" s="44"/>
      <c r="C34" s="38"/>
      <c r="D34" s="38"/>
      <c r="E34" s="38"/>
      <c r="F34" s="154" t="s">
        <v>35</v>
      </c>
      <c r="G34" s="38"/>
      <c r="H34" s="38"/>
      <c r="I34" s="154" t="s">
        <v>34</v>
      </c>
      <c r="J34" s="38"/>
      <c r="K34" s="154" t="s">
        <v>36</v>
      </c>
      <c r="L34" s="38"/>
      <c r="M34" s="63"/>
      <c r="S34" s="38"/>
      <c r="T34" s="38"/>
      <c r="U34" s="38"/>
      <c r="V34" s="38"/>
      <c r="W34" s="38"/>
      <c r="X34" s="38"/>
      <c r="Y34" s="38"/>
      <c r="Z34" s="38"/>
      <c r="AA34" s="38"/>
      <c r="AB34" s="38"/>
      <c r="AC34" s="38"/>
      <c r="AD34" s="38"/>
      <c r="AE34" s="38"/>
    </row>
    <row r="35" spans="1:31" s="2" customFormat="1" ht="14.4" customHeight="1" hidden="1">
      <c r="A35" s="38"/>
      <c r="B35" s="44"/>
      <c r="C35" s="38"/>
      <c r="D35" s="155" t="s">
        <v>37</v>
      </c>
      <c r="E35" s="141" t="s">
        <v>38</v>
      </c>
      <c r="F35" s="151">
        <f>ROUND((SUM(BE123:BE252)),2)</f>
        <v>0</v>
      </c>
      <c r="G35" s="38"/>
      <c r="H35" s="38"/>
      <c r="I35" s="156">
        <v>0.21</v>
      </c>
      <c r="J35" s="38"/>
      <c r="K35" s="151">
        <f>ROUND(((SUM(BE123:BE252))*I35),2)</f>
        <v>0</v>
      </c>
      <c r="L35" s="38"/>
      <c r="M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39</v>
      </c>
      <c r="F36" s="151">
        <f>ROUND((SUM(BF123:BF252)),2)</f>
        <v>0</v>
      </c>
      <c r="G36" s="38"/>
      <c r="H36" s="38"/>
      <c r="I36" s="156">
        <v>0.15</v>
      </c>
      <c r="J36" s="38"/>
      <c r="K36" s="151">
        <f>ROUND(((SUM(BF123:BF252))*I36),2)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40</v>
      </c>
      <c r="F37" s="151">
        <f>ROUND((SUM(BG123:BG252)),2)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41</v>
      </c>
      <c r="F38" s="151">
        <f>ROUND((SUM(BH123:BH252)),2)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42</v>
      </c>
      <c r="F39" s="151">
        <f>ROUND((SUM(BI123:BI252)),2)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hidden="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hidden="1">
      <c r="A41" s="38"/>
      <c r="B41" s="44"/>
      <c r="C41" s="157"/>
      <c r="D41" s="158" t="s">
        <v>43</v>
      </c>
      <c r="E41" s="159"/>
      <c r="F41" s="159"/>
      <c r="G41" s="160" t="s">
        <v>44</v>
      </c>
      <c r="H41" s="161" t="s">
        <v>45</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hidden="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hidden="1">
      <c r="B43" s="20"/>
      <c r="M43" s="20"/>
    </row>
    <row r="44" spans="2:13" s="1" customFormat="1" ht="14.4" customHeight="1" hidden="1">
      <c r="B44" s="20"/>
      <c r="M44" s="20"/>
    </row>
    <row r="45" spans="2:13" s="1" customFormat="1" ht="14.4" customHeight="1" hidden="1">
      <c r="B45" s="20"/>
      <c r="M45" s="20"/>
    </row>
    <row r="46" spans="2:13" s="1" customFormat="1" ht="14.4" customHeight="1" hidden="1">
      <c r="B46" s="20"/>
      <c r="M46" s="20"/>
    </row>
    <row r="47" spans="2:13" s="1" customFormat="1" ht="14.4" customHeight="1" hidden="1">
      <c r="B47" s="20"/>
      <c r="M47" s="20"/>
    </row>
    <row r="48" spans="2:13" s="1" customFormat="1" ht="14.4" customHeight="1" hidden="1">
      <c r="B48" s="20"/>
      <c r="M48" s="20"/>
    </row>
    <row r="49" spans="2:13" s="1" customFormat="1" ht="14.4" customHeight="1" hidden="1">
      <c r="B49" s="20"/>
      <c r="M49" s="20"/>
    </row>
    <row r="50" spans="2:13" s="2" customFormat="1" ht="14.4" customHeight="1" hidden="1">
      <c r="B50" s="63"/>
      <c r="D50" s="164" t="s">
        <v>46</v>
      </c>
      <c r="E50" s="165"/>
      <c r="F50" s="165"/>
      <c r="G50" s="164" t="s">
        <v>47</v>
      </c>
      <c r="H50" s="165"/>
      <c r="I50" s="165"/>
      <c r="J50" s="165"/>
      <c r="K50" s="165"/>
      <c r="L50" s="165"/>
      <c r="M50" s="63"/>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 hidden="1">
      <c r="A61" s="38"/>
      <c r="B61" s="44"/>
      <c r="C61" s="38"/>
      <c r="D61" s="166" t="s">
        <v>48</v>
      </c>
      <c r="E61" s="167"/>
      <c r="F61" s="168" t="s">
        <v>49</v>
      </c>
      <c r="G61" s="166" t="s">
        <v>48</v>
      </c>
      <c r="H61" s="167"/>
      <c r="I61" s="167"/>
      <c r="J61" s="169" t="s">
        <v>49</v>
      </c>
      <c r="K61" s="167"/>
      <c r="L61" s="167"/>
      <c r="M61" s="63"/>
      <c r="S61" s="38"/>
      <c r="T61" s="38"/>
      <c r="U61" s="38"/>
      <c r="V61" s="38"/>
      <c r="W61" s="38"/>
      <c r="X61" s="38"/>
      <c r="Y61" s="38"/>
      <c r="Z61" s="38"/>
      <c r="AA61" s="38"/>
      <c r="AB61" s="38"/>
      <c r="AC61" s="38"/>
      <c r="AD61" s="38"/>
      <c r="AE61" s="38"/>
    </row>
    <row r="62" spans="2:13" ht="12" hidden="1">
      <c r="B62" s="20"/>
      <c r="M62" s="20"/>
    </row>
    <row r="63" spans="2:13" ht="12" hidden="1">
      <c r="B63" s="20"/>
      <c r="M63" s="20"/>
    </row>
    <row r="64" spans="2:13" ht="12" hidden="1">
      <c r="B64" s="20"/>
      <c r="M64" s="20"/>
    </row>
    <row r="65" spans="1:31" s="2" customFormat="1" ht="12" hidden="1">
      <c r="A65" s="38"/>
      <c r="B65" s="44"/>
      <c r="C65" s="38"/>
      <c r="D65" s="164" t="s">
        <v>50</v>
      </c>
      <c r="E65" s="170"/>
      <c r="F65" s="170"/>
      <c r="G65" s="164" t="s">
        <v>51</v>
      </c>
      <c r="H65" s="170"/>
      <c r="I65" s="170"/>
      <c r="J65" s="170"/>
      <c r="K65" s="170"/>
      <c r="L65" s="170"/>
      <c r="M65" s="63"/>
      <c r="S65" s="38"/>
      <c r="T65" s="38"/>
      <c r="U65" s="38"/>
      <c r="V65" s="38"/>
      <c r="W65" s="38"/>
      <c r="X65" s="38"/>
      <c r="Y65" s="38"/>
      <c r="Z65" s="38"/>
      <c r="AA65" s="38"/>
      <c r="AB65" s="38"/>
      <c r="AC65" s="38"/>
      <c r="AD65" s="38"/>
      <c r="AE65" s="38"/>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 hidden="1">
      <c r="A76" s="38"/>
      <c r="B76" s="44"/>
      <c r="C76" s="38"/>
      <c r="D76" s="166" t="s">
        <v>48</v>
      </c>
      <c r="E76" s="167"/>
      <c r="F76" s="168" t="s">
        <v>49</v>
      </c>
      <c r="G76" s="166" t="s">
        <v>48</v>
      </c>
      <c r="H76" s="167"/>
      <c r="I76" s="167"/>
      <c r="J76" s="169" t="s">
        <v>49</v>
      </c>
      <c r="K76" s="167"/>
      <c r="L76" s="167"/>
      <c r="M76" s="63"/>
      <c r="S76" s="38"/>
      <c r="T76" s="38"/>
      <c r="U76" s="38"/>
      <c r="V76" s="38"/>
      <c r="W76" s="38"/>
      <c r="X76" s="38"/>
      <c r="Y76" s="38"/>
      <c r="Z76" s="38"/>
      <c r="AA76" s="38"/>
      <c r="AB76" s="38"/>
      <c r="AC76" s="38"/>
      <c r="AD76" s="38"/>
      <c r="AE76" s="38"/>
    </row>
    <row r="77" spans="1:31" s="2" customFormat="1" ht="14.4" customHeight="1" hidden="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98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26.25" customHeight="1">
      <c r="A85" s="38"/>
      <c r="B85" s="39"/>
      <c r="C85" s="40"/>
      <c r="D85" s="40"/>
      <c r="E85" s="175" t="str">
        <f>E7</f>
        <v>Realizace SZ Suchdol nad Odrou - polní cesta C27 a sjezd HS10</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93</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132 - Hospodářský sjezd HS10</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21</v>
      </c>
      <c r="D89" s="40"/>
      <c r="E89" s="40"/>
      <c r="F89" s="27" t="str">
        <f>F12</f>
        <v>Suchdol nad Odrou</v>
      </c>
      <c r="G89" s="40"/>
      <c r="H89" s="40"/>
      <c r="I89" s="32" t="s">
        <v>23</v>
      </c>
      <c r="J89" s="79" t="str">
        <f>IF(J12="","",J12)</f>
        <v>4. 5. 2021</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25</v>
      </c>
      <c r="D91" s="40"/>
      <c r="E91" s="40"/>
      <c r="F91" s="27" t="str">
        <f>E15</f>
        <v xml:space="preserve"> </v>
      </c>
      <c r="G91" s="40"/>
      <c r="H91" s="40"/>
      <c r="I91" s="32" t="s">
        <v>30</v>
      </c>
      <c r="J91" s="36" t="str">
        <f>E21</f>
        <v xml:space="preserve"> </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31</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99</v>
      </c>
      <c r="D94" s="177"/>
      <c r="E94" s="177"/>
      <c r="F94" s="177"/>
      <c r="G94" s="177"/>
      <c r="H94" s="177"/>
      <c r="I94" s="178" t="s">
        <v>100</v>
      </c>
      <c r="J94" s="178" t="s">
        <v>101</v>
      </c>
      <c r="K94" s="178" t="s">
        <v>102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103</v>
      </c>
      <c r="D96" s="40"/>
      <c r="E96" s="40"/>
      <c r="F96" s="40"/>
      <c r="G96" s="40"/>
      <c r="H96" s="40"/>
      <c r="I96" s="110">
        <f>Q123</f>
        <v>0</v>
      </c>
      <c r="J96" s="110">
        <f>R123</f>
        <v>0</v>
      </c>
      <c r="K96" s="110">
        <f>K123</f>
        <v>0</v>
      </c>
      <c r="L96" s="40"/>
      <c r="M96" s="63"/>
      <c r="S96" s="38"/>
      <c r="T96" s="38"/>
      <c r="U96" s="38"/>
      <c r="V96" s="38"/>
      <c r="W96" s="38"/>
      <c r="X96" s="38"/>
      <c r="Y96" s="38"/>
      <c r="Z96" s="38"/>
      <c r="AA96" s="38"/>
      <c r="AB96" s="38"/>
      <c r="AC96" s="38"/>
      <c r="AD96" s="38"/>
      <c r="AE96" s="38"/>
      <c r="AU96" s="17" t="s">
        <v>104</v>
      </c>
    </row>
    <row r="97" spans="1:31" s="9" customFormat="1" ht="24.95" customHeight="1">
      <c r="A97" s="9"/>
      <c r="B97" s="180"/>
      <c r="C97" s="181"/>
      <c r="D97" s="182" t="s">
        <v>105</v>
      </c>
      <c r="E97" s="183"/>
      <c r="F97" s="183"/>
      <c r="G97" s="183"/>
      <c r="H97" s="183"/>
      <c r="I97" s="184">
        <f>Q124</f>
        <v>0</v>
      </c>
      <c r="J97" s="184">
        <f>R124</f>
        <v>0</v>
      </c>
      <c r="K97" s="184">
        <f>K124</f>
        <v>0</v>
      </c>
      <c r="L97" s="181"/>
      <c r="M97" s="185"/>
      <c r="S97" s="9"/>
      <c r="T97" s="9"/>
      <c r="U97" s="9"/>
      <c r="V97" s="9"/>
      <c r="W97" s="9"/>
      <c r="X97" s="9"/>
      <c r="Y97" s="9"/>
      <c r="Z97" s="9"/>
      <c r="AA97" s="9"/>
      <c r="AB97" s="9"/>
      <c r="AC97" s="9"/>
      <c r="AD97" s="9"/>
      <c r="AE97" s="9"/>
    </row>
    <row r="98" spans="1:31" s="10" customFormat="1" ht="19.9" customHeight="1">
      <c r="A98" s="10"/>
      <c r="B98" s="186"/>
      <c r="C98" s="187"/>
      <c r="D98" s="188" t="s">
        <v>106</v>
      </c>
      <c r="E98" s="189"/>
      <c r="F98" s="189"/>
      <c r="G98" s="189"/>
      <c r="H98" s="189"/>
      <c r="I98" s="190">
        <f>Q125</f>
        <v>0</v>
      </c>
      <c r="J98" s="190">
        <f>R125</f>
        <v>0</v>
      </c>
      <c r="K98" s="190">
        <f>K125</f>
        <v>0</v>
      </c>
      <c r="L98" s="187"/>
      <c r="M98" s="191"/>
      <c r="S98" s="10"/>
      <c r="T98" s="10"/>
      <c r="U98" s="10"/>
      <c r="V98" s="10"/>
      <c r="W98" s="10"/>
      <c r="X98" s="10"/>
      <c r="Y98" s="10"/>
      <c r="Z98" s="10"/>
      <c r="AA98" s="10"/>
      <c r="AB98" s="10"/>
      <c r="AC98" s="10"/>
      <c r="AD98" s="10"/>
      <c r="AE98" s="10"/>
    </row>
    <row r="99" spans="1:31" s="10" customFormat="1" ht="19.9" customHeight="1">
      <c r="A99" s="10"/>
      <c r="B99" s="186"/>
      <c r="C99" s="187"/>
      <c r="D99" s="188" t="s">
        <v>107</v>
      </c>
      <c r="E99" s="189"/>
      <c r="F99" s="189"/>
      <c r="G99" s="189"/>
      <c r="H99" s="189"/>
      <c r="I99" s="190">
        <f>Q187</f>
        <v>0</v>
      </c>
      <c r="J99" s="190">
        <f>R187</f>
        <v>0</v>
      </c>
      <c r="K99" s="190">
        <f>K187</f>
        <v>0</v>
      </c>
      <c r="L99" s="187"/>
      <c r="M99" s="191"/>
      <c r="S99" s="10"/>
      <c r="T99" s="10"/>
      <c r="U99" s="10"/>
      <c r="V99" s="10"/>
      <c r="W99" s="10"/>
      <c r="X99" s="10"/>
      <c r="Y99" s="10"/>
      <c r="Z99" s="10"/>
      <c r="AA99" s="10"/>
      <c r="AB99" s="10"/>
      <c r="AC99" s="10"/>
      <c r="AD99" s="10"/>
      <c r="AE99" s="10"/>
    </row>
    <row r="100" spans="1:31" s="10" customFormat="1" ht="19.9" customHeight="1">
      <c r="A100" s="10"/>
      <c r="B100" s="186"/>
      <c r="C100" s="187"/>
      <c r="D100" s="188" t="s">
        <v>109</v>
      </c>
      <c r="E100" s="189"/>
      <c r="F100" s="189"/>
      <c r="G100" s="189"/>
      <c r="H100" s="189"/>
      <c r="I100" s="190">
        <f>Q196</f>
        <v>0</v>
      </c>
      <c r="J100" s="190">
        <f>R196</f>
        <v>0</v>
      </c>
      <c r="K100" s="190">
        <f>K196</f>
        <v>0</v>
      </c>
      <c r="L100" s="187"/>
      <c r="M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111</v>
      </c>
      <c r="E101" s="189"/>
      <c r="F101" s="189"/>
      <c r="G101" s="189"/>
      <c r="H101" s="189"/>
      <c r="I101" s="190">
        <f>Q218</f>
        <v>0</v>
      </c>
      <c r="J101" s="190">
        <f>R218</f>
        <v>0</v>
      </c>
      <c r="K101" s="190">
        <f>K218</f>
        <v>0</v>
      </c>
      <c r="L101" s="187"/>
      <c r="M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112</v>
      </c>
      <c r="E102" s="189"/>
      <c r="F102" s="189"/>
      <c r="G102" s="189"/>
      <c r="H102" s="189"/>
      <c r="I102" s="190">
        <f>Q241</f>
        <v>0</v>
      </c>
      <c r="J102" s="190">
        <f>R241</f>
        <v>0</v>
      </c>
      <c r="K102" s="190">
        <f>K241</f>
        <v>0</v>
      </c>
      <c r="L102" s="187"/>
      <c r="M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113</v>
      </c>
      <c r="E103" s="189"/>
      <c r="F103" s="189"/>
      <c r="G103" s="189"/>
      <c r="H103" s="189"/>
      <c r="I103" s="190">
        <f>Q248</f>
        <v>0</v>
      </c>
      <c r="J103" s="190">
        <f>R248</f>
        <v>0</v>
      </c>
      <c r="K103" s="190">
        <f>K248</f>
        <v>0</v>
      </c>
      <c r="L103" s="187"/>
      <c r="M103" s="191"/>
      <c r="S103" s="10"/>
      <c r="T103" s="10"/>
      <c r="U103" s="10"/>
      <c r="V103" s="10"/>
      <c r="W103" s="10"/>
      <c r="X103" s="10"/>
      <c r="Y103" s="10"/>
      <c r="Z103" s="10"/>
      <c r="AA103" s="10"/>
      <c r="AB103" s="10"/>
      <c r="AC103" s="10"/>
      <c r="AD103" s="10"/>
      <c r="AE103" s="10"/>
    </row>
    <row r="104" spans="1:31" s="2" customFormat="1" ht="21.8" customHeight="1">
      <c r="A104" s="38"/>
      <c r="B104" s="39"/>
      <c r="C104" s="40"/>
      <c r="D104" s="40"/>
      <c r="E104" s="40"/>
      <c r="F104" s="40"/>
      <c r="G104" s="40"/>
      <c r="H104" s="40"/>
      <c r="I104" s="40"/>
      <c r="J104" s="40"/>
      <c r="K104" s="40"/>
      <c r="L104" s="40"/>
      <c r="M104" s="63"/>
      <c r="S104" s="38"/>
      <c r="T104" s="38"/>
      <c r="U104" s="38"/>
      <c r="V104" s="38"/>
      <c r="W104" s="38"/>
      <c r="X104" s="38"/>
      <c r="Y104" s="38"/>
      <c r="Z104" s="38"/>
      <c r="AA104" s="38"/>
      <c r="AB104" s="38"/>
      <c r="AC104" s="38"/>
      <c r="AD104" s="38"/>
      <c r="AE104" s="38"/>
    </row>
    <row r="105" spans="1:31" s="2" customFormat="1" ht="6.95" customHeight="1">
      <c r="A105" s="38"/>
      <c r="B105" s="66"/>
      <c r="C105" s="67"/>
      <c r="D105" s="67"/>
      <c r="E105" s="67"/>
      <c r="F105" s="67"/>
      <c r="G105" s="67"/>
      <c r="H105" s="67"/>
      <c r="I105" s="67"/>
      <c r="J105" s="67"/>
      <c r="K105" s="67"/>
      <c r="L105" s="67"/>
      <c r="M105" s="63"/>
      <c r="S105" s="38"/>
      <c r="T105" s="38"/>
      <c r="U105" s="38"/>
      <c r="V105" s="38"/>
      <c r="W105" s="38"/>
      <c r="X105" s="38"/>
      <c r="Y105" s="38"/>
      <c r="Z105" s="38"/>
      <c r="AA105" s="38"/>
      <c r="AB105" s="38"/>
      <c r="AC105" s="38"/>
      <c r="AD105" s="38"/>
      <c r="AE105" s="38"/>
    </row>
    <row r="109" spans="1:31" s="2" customFormat="1" ht="6.95" customHeight="1">
      <c r="A109" s="38"/>
      <c r="B109" s="68"/>
      <c r="C109" s="69"/>
      <c r="D109" s="69"/>
      <c r="E109" s="69"/>
      <c r="F109" s="69"/>
      <c r="G109" s="69"/>
      <c r="H109" s="69"/>
      <c r="I109" s="69"/>
      <c r="J109" s="69"/>
      <c r="K109" s="69"/>
      <c r="L109" s="69"/>
      <c r="M109" s="63"/>
      <c r="S109" s="38"/>
      <c r="T109" s="38"/>
      <c r="U109" s="38"/>
      <c r="V109" s="38"/>
      <c r="W109" s="38"/>
      <c r="X109" s="38"/>
      <c r="Y109" s="38"/>
      <c r="Z109" s="38"/>
      <c r="AA109" s="38"/>
      <c r="AB109" s="38"/>
      <c r="AC109" s="38"/>
      <c r="AD109" s="38"/>
      <c r="AE109" s="38"/>
    </row>
    <row r="110" spans="1:31" s="2" customFormat="1" ht="24.95" customHeight="1">
      <c r="A110" s="38"/>
      <c r="B110" s="39"/>
      <c r="C110" s="23" t="s">
        <v>114</v>
      </c>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6.95" customHeight="1">
      <c r="A111" s="38"/>
      <c r="B111" s="39"/>
      <c r="C111" s="40"/>
      <c r="D111" s="40"/>
      <c r="E111" s="40"/>
      <c r="F111" s="40"/>
      <c r="G111" s="40"/>
      <c r="H111" s="40"/>
      <c r="I111" s="40"/>
      <c r="J111" s="40"/>
      <c r="K111" s="40"/>
      <c r="L111" s="40"/>
      <c r="M111" s="63"/>
      <c r="S111" s="38"/>
      <c r="T111" s="38"/>
      <c r="U111" s="38"/>
      <c r="V111" s="38"/>
      <c r="W111" s="38"/>
      <c r="X111" s="38"/>
      <c r="Y111" s="38"/>
      <c r="Z111" s="38"/>
      <c r="AA111" s="38"/>
      <c r="AB111" s="38"/>
      <c r="AC111" s="38"/>
      <c r="AD111" s="38"/>
      <c r="AE111" s="38"/>
    </row>
    <row r="112" spans="1:31" s="2" customFormat="1" ht="12" customHeight="1">
      <c r="A112" s="38"/>
      <c r="B112" s="39"/>
      <c r="C112" s="32" t="s">
        <v>17</v>
      </c>
      <c r="D112" s="40"/>
      <c r="E112" s="40"/>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26.25" customHeight="1">
      <c r="A113" s="38"/>
      <c r="B113" s="39"/>
      <c r="C113" s="40"/>
      <c r="D113" s="40"/>
      <c r="E113" s="175" t="str">
        <f>E7</f>
        <v>Realizace SZ Suchdol nad Odrou - polní cesta C27 a sjezd HS10</v>
      </c>
      <c r="F113" s="32"/>
      <c r="G113" s="32"/>
      <c r="H113" s="32"/>
      <c r="I113" s="40"/>
      <c r="J113" s="40"/>
      <c r="K113" s="40"/>
      <c r="L113" s="40"/>
      <c r="M113" s="63"/>
      <c r="S113" s="38"/>
      <c r="T113" s="38"/>
      <c r="U113" s="38"/>
      <c r="V113" s="38"/>
      <c r="W113" s="38"/>
      <c r="X113" s="38"/>
      <c r="Y113" s="38"/>
      <c r="Z113" s="38"/>
      <c r="AA113" s="38"/>
      <c r="AB113" s="38"/>
      <c r="AC113" s="38"/>
      <c r="AD113" s="38"/>
      <c r="AE113" s="38"/>
    </row>
    <row r="114" spans="1:31" s="2" customFormat="1" ht="12" customHeight="1">
      <c r="A114" s="38"/>
      <c r="B114" s="39"/>
      <c r="C114" s="32" t="s">
        <v>93</v>
      </c>
      <c r="D114" s="40"/>
      <c r="E114" s="40"/>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16.5" customHeight="1">
      <c r="A115" s="38"/>
      <c r="B115" s="39"/>
      <c r="C115" s="40"/>
      <c r="D115" s="40"/>
      <c r="E115" s="76" t="str">
        <f>E9</f>
        <v>SO 132 - Hospodářský sjezd HS10</v>
      </c>
      <c r="F115" s="40"/>
      <c r="G115" s="40"/>
      <c r="H115" s="40"/>
      <c r="I115" s="40"/>
      <c r="J115" s="40"/>
      <c r="K115" s="40"/>
      <c r="L115" s="40"/>
      <c r="M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40"/>
      <c r="M116" s="63"/>
      <c r="S116" s="38"/>
      <c r="T116" s="38"/>
      <c r="U116" s="38"/>
      <c r="V116" s="38"/>
      <c r="W116" s="38"/>
      <c r="X116" s="38"/>
      <c r="Y116" s="38"/>
      <c r="Z116" s="38"/>
      <c r="AA116" s="38"/>
      <c r="AB116" s="38"/>
      <c r="AC116" s="38"/>
      <c r="AD116" s="38"/>
      <c r="AE116" s="38"/>
    </row>
    <row r="117" spans="1:31" s="2" customFormat="1" ht="12" customHeight="1">
      <c r="A117" s="38"/>
      <c r="B117" s="39"/>
      <c r="C117" s="32" t="s">
        <v>21</v>
      </c>
      <c r="D117" s="40"/>
      <c r="E117" s="40"/>
      <c r="F117" s="27" t="str">
        <f>F12</f>
        <v>Suchdol nad Odrou</v>
      </c>
      <c r="G117" s="40"/>
      <c r="H117" s="40"/>
      <c r="I117" s="32" t="s">
        <v>23</v>
      </c>
      <c r="J117" s="79" t="str">
        <f>IF(J12="","",J12)</f>
        <v>4. 5. 2021</v>
      </c>
      <c r="K117" s="40"/>
      <c r="L117" s="40"/>
      <c r="M117" s="63"/>
      <c r="S117" s="38"/>
      <c r="T117" s="38"/>
      <c r="U117" s="38"/>
      <c r="V117" s="38"/>
      <c r="W117" s="38"/>
      <c r="X117" s="38"/>
      <c r="Y117" s="38"/>
      <c r="Z117" s="38"/>
      <c r="AA117" s="38"/>
      <c r="AB117" s="38"/>
      <c r="AC117" s="38"/>
      <c r="AD117" s="38"/>
      <c r="AE117" s="38"/>
    </row>
    <row r="118" spans="1:31" s="2" customFormat="1" ht="6.95" customHeight="1">
      <c r="A118" s="38"/>
      <c r="B118" s="39"/>
      <c r="C118" s="40"/>
      <c r="D118" s="40"/>
      <c r="E118" s="40"/>
      <c r="F118" s="40"/>
      <c r="G118" s="40"/>
      <c r="H118" s="40"/>
      <c r="I118" s="40"/>
      <c r="J118" s="40"/>
      <c r="K118" s="40"/>
      <c r="L118" s="40"/>
      <c r="M118" s="63"/>
      <c r="S118" s="38"/>
      <c r="T118" s="38"/>
      <c r="U118" s="38"/>
      <c r="V118" s="38"/>
      <c r="W118" s="38"/>
      <c r="X118" s="38"/>
      <c r="Y118" s="38"/>
      <c r="Z118" s="38"/>
      <c r="AA118" s="38"/>
      <c r="AB118" s="38"/>
      <c r="AC118" s="38"/>
      <c r="AD118" s="38"/>
      <c r="AE118" s="38"/>
    </row>
    <row r="119" spans="1:31" s="2" customFormat="1" ht="15.15" customHeight="1">
      <c r="A119" s="38"/>
      <c r="B119" s="39"/>
      <c r="C119" s="32" t="s">
        <v>25</v>
      </c>
      <c r="D119" s="40"/>
      <c r="E119" s="40"/>
      <c r="F119" s="27" t="str">
        <f>E15</f>
        <v xml:space="preserve"> </v>
      </c>
      <c r="G119" s="40"/>
      <c r="H119" s="40"/>
      <c r="I119" s="32" t="s">
        <v>30</v>
      </c>
      <c r="J119" s="36" t="str">
        <f>E21</f>
        <v xml:space="preserve"> </v>
      </c>
      <c r="K119" s="40"/>
      <c r="L119" s="40"/>
      <c r="M119" s="63"/>
      <c r="S119" s="38"/>
      <c r="T119" s="38"/>
      <c r="U119" s="38"/>
      <c r="V119" s="38"/>
      <c r="W119" s="38"/>
      <c r="X119" s="38"/>
      <c r="Y119" s="38"/>
      <c r="Z119" s="38"/>
      <c r="AA119" s="38"/>
      <c r="AB119" s="38"/>
      <c r="AC119" s="38"/>
      <c r="AD119" s="38"/>
      <c r="AE119" s="38"/>
    </row>
    <row r="120" spans="1:31" s="2" customFormat="1" ht="15.15" customHeight="1">
      <c r="A120" s="38"/>
      <c r="B120" s="39"/>
      <c r="C120" s="32" t="s">
        <v>28</v>
      </c>
      <c r="D120" s="40"/>
      <c r="E120" s="40"/>
      <c r="F120" s="27" t="str">
        <f>IF(E18="","",E18)</f>
        <v>Vyplň údaj</v>
      </c>
      <c r="G120" s="40"/>
      <c r="H120" s="40"/>
      <c r="I120" s="32" t="s">
        <v>31</v>
      </c>
      <c r="J120" s="36" t="str">
        <f>E24</f>
        <v xml:space="preserve"> </v>
      </c>
      <c r="K120" s="40"/>
      <c r="L120" s="40"/>
      <c r="M120" s="63"/>
      <c r="S120" s="38"/>
      <c r="T120" s="38"/>
      <c r="U120" s="38"/>
      <c r="V120" s="38"/>
      <c r="W120" s="38"/>
      <c r="X120" s="38"/>
      <c r="Y120" s="38"/>
      <c r="Z120" s="38"/>
      <c r="AA120" s="38"/>
      <c r="AB120" s="38"/>
      <c r="AC120" s="38"/>
      <c r="AD120" s="38"/>
      <c r="AE120" s="38"/>
    </row>
    <row r="121" spans="1:31" s="2" customFormat="1" ht="10.3" customHeight="1">
      <c r="A121" s="38"/>
      <c r="B121" s="39"/>
      <c r="C121" s="40"/>
      <c r="D121" s="40"/>
      <c r="E121" s="40"/>
      <c r="F121" s="40"/>
      <c r="G121" s="40"/>
      <c r="H121" s="40"/>
      <c r="I121" s="40"/>
      <c r="J121" s="40"/>
      <c r="K121" s="40"/>
      <c r="L121" s="40"/>
      <c r="M121" s="63"/>
      <c r="S121" s="38"/>
      <c r="T121" s="38"/>
      <c r="U121" s="38"/>
      <c r="V121" s="38"/>
      <c r="W121" s="38"/>
      <c r="X121" s="38"/>
      <c r="Y121" s="38"/>
      <c r="Z121" s="38"/>
      <c r="AA121" s="38"/>
      <c r="AB121" s="38"/>
      <c r="AC121" s="38"/>
      <c r="AD121" s="38"/>
      <c r="AE121" s="38"/>
    </row>
    <row r="122" spans="1:31" s="11" customFormat="1" ht="29.25" customHeight="1">
      <c r="A122" s="192"/>
      <c r="B122" s="193"/>
      <c r="C122" s="194" t="s">
        <v>115</v>
      </c>
      <c r="D122" s="195" t="s">
        <v>58</v>
      </c>
      <c r="E122" s="195" t="s">
        <v>54</v>
      </c>
      <c r="F122" s="195" t="s">
        <v>55</v>
      </c>
      <c r="G122" s="195" t="s">
        <v>116</v>
      </c>
      <c r="H122" s="195" t="s">
        <v>117</v>
      </c>
      <c r="I122" s="195" t="s">
        <v>118</v>
      </c>
      <c r="J122" s="195" t="s">
        <v>119</v>
      </c>
      <c r="K122" s="195" t="s">
        <v>102</v>
      </c>
      <c r="L122" s="196" t="s">
        <v>120</v>
      </c>
      <c r="M122" s="197"/>
      <c r="N122" s="100" t="s">
        <v>1</v>
      </c>
      <c r="O122" s="101" t="s">
        <v>37</v>
      </c>
      <c r="P122" s="101" t="s">
        <v>121</v>
      </c>
      <c r="Q122" s="101" t="s">
        <v>122</v>
      </c>
      <c r="R122" s="101" t="s">
        <v>123</v>
      </c>
      <c r="S122" s="101" t="s">
        <v>124</v>
      </c>
      <c r="T122" s="101" t="s">
        <v>125</v>
      </c>
      <c r="U122" s="101" t="s">
        <v>126</v>
      </c>
      <c r="V122" s="101" t="s">
        <v>127</v>
      </c>
      <c r="W122" s="101" t="s">
        <v>128</v>
      </c>
      <c r="X122" s="102" t="s">
        <v>129</v>
      </c>
      <c r="Y122" s="192"/>
      <c r="Z122" s="192"/>
      <c r="AA122" s="192"/>
      <c r="AB122" s="192"/>
      <c r="AC122" s="192"/>
      <c r="AD122" s="192"/>
      <c r="AE122" s="192"/>
    </row>
    <row r="123" spans="1:63" s="2" customFormat="1" ht="22.8" customHeight="1">
      <c r="A123" s="38"/>
      <c r="B123" s="39"/>
      <c r="C123" s="107" t="s">
        <v>130</v>
      </c>
      <c r="D123" s="40"/>
      <c r="E123" s="40"/>
      <c r="F123" s="40"/>
      <c r="G123" s="40"/>
      <c r="H123" s="40"/>
      <c r="I123" s="40"/>
      <c r="J123" s="40"/>
      <c r="K123" s="198">
        <f>BK123</f>
        <v>0</v>
      </c>
      <c r="L123" s="40"/>
      <c r="M123" s="44"/>
      <c r="N123" s="103"/>
      <c r="O123" s="199"/>
      <c r="P123" s="104"/>
      <c r="Q123" s="200">
        <f>Q124</f>
        <v>0</v>
      </c>
      <c r="R123" s="200">
        <f>R124</f>
        <v>0</v>
      </c>
      <c r="S123" s="104"/>
      <c r="T123" s="201">
        <f>T124</f>
        <v>0</v>
      </c>
      <c r="U123" s="104"/>
      <c r="V123" s="201">
        <f>V124</f>
        <v>397.1809400892</v>
      </c>
      <c r="W123" s="104"/>
      <c r="X123" s="202">
        <f>X124</f>
        <v>10.905999999999999</v>
      </c>
      <c r="Y123" s="38"/>
      <c r="Z123" s="38"/>
      <c r="AA123" s="38"/>
      <c r="AB123" s="38"/>
      <c r="AC123" s="38"/>
      <c r="AD123" s="38"/>
      <c r="AE123" s="38"/>
      <c r="AT123" s="17" t="s">
        <v>74</v>
      </c>
      <c r="AU123" s="17" t="s">
        <v>104</v>
      </c>
      <c r="BK123" s="203">
        <f>BK124</f>
        <v>0</v>
      </c>
    </row>
    <row r="124" spans="1:63" s="12" customFormat="1" ht="25.9" customHeight="1">
      <c r="A124" s="12"/>
      <c r="B124" s="204"/>
      <c r="C124" s="205"/>
      <c r="D124" s="206" t="s">
        <v>74</v>
      </c>
      <c r="E124" s="207" t="s">
        <v>131</v>
      </c>
      <c r="F124" s="207" t="s">
        <v>132</v>
      </c>
      <c r="G124" s="205"/>
      <c r="H124" s="205"/>
      <c r="I124" s="208"/>
      <c r="J124" s="208"/>
      <c r="K124" s="209">
        <f>BK124</f>
        <v>0</v>
      </c>
      <c r="L124" s="205"/>
      <c r="M124" s="210"/>
      <c r="N124" s="211"/>
      <c r="O124" s="212"/>
      <c r="P124" s="212"/>
      <c r="Q124" s="213">
        <f>Q125+Q187+Q196+Q218+Q241+Q248</f>
        <v>0</v>
      </c>
      <c r="R124" s="213">
        <f>R125+R187+R196+R218+R241+R248</f>
        <v>0</v>
      </c>
      <c r="S124" s="212"/>
      <c r="T124" s="214">
        <f>T125+T187+T196+T218+T241+T248</f>
        <v>0</v>
      </c>
      <c r="U124" s="212"/>
      <c r="V124" s="214">
        <f>V125+V187+V196+V218+V241+V248</f>
        <v>397.1809400892</v>
      </c>
      <c r="W124" s="212"/>
      <c r="X124" s="215">
        <f>X125+X187+X196+X218+X241+X248</f>
        <v>10.905999999999999</v>
      </c>
      <c r="Y124" s="12"/>
      <c r="Z124" s="12"/>
      <c r="AA124" s="12"/>
      <c r="AB124" s="12"/>
      <c r="AC124" s="12"/>
      <c r="AD124" s="12"/>
      <c r="AE124" s="12"/>
      <c r="AR124" s="216" t="s">
        <v>83</v>
      </c>
      <c r="AT124" s="217" t="s">
        <v>74</v>
      </c>
      <c r="AU124" s="217" t="s">
        <v>75</v>
      </c>
      <c r="AY124" s="216" t="s">
        <v>133</v>
      </c>
      <c r="BK124" s="218">
        <f>BK125+BK187+BK196+BK218+BK241+BK248</f>
        <v>0</v>
      </c>
    </row>
    <row r="125" spans="1:63" s="12" customFormat="1" ht="22.8" customHeight="1">
      <c r="A125" s="12"/>
      <c r="B125" s="204"/>
      <c r="C125" s="205"/>
      <c r="D125" s="206" t="s">
        <v>74</v>
      </c>
      <c r="E125" s="219" t="s">
        <v>83</v>
      </c>
      <c r="F125" s="219" t="s">
        <v>134</v>
      </c>
      <c r="G125" s="205"/>
      <c r="H125" s="205"/>
      <c r="I125" s="208"/>
      <c r="J125" s="208"/>
      <c r="K125" s="220">
        <f>BK125</f>
        <v>0</v>
      </c>
      <c r="L125" s="205"/>
      <c r="M125" s="210"/>
      <c r="N125" s="211"/>
      <c r="O125" s="212"/>
      <c r="P125" s="212"/>
      <c r="Q125" s="213">
        <f>SUM(Q126:Q186)</f>
        <v>0</v>
      </c>
      <c r="R125" s="213">
        <f>SUM(R126:R186)</f>
        <v>0</v>
      </c>
      <c r="S125" s="212"/>
      <c r="T125" s="214">
        <f>SUM(T126:T186)</f>
        <v>0</v>
      </c>
      <c r="U125" s="212"/>
      <c r="V125" s="214">
        <f>SUM(V126:V186)</f>
        <v>235.374849512</v>
      </c>
      <c r="W125" s="212"/>
      <c r="X125" s="215">
        <f>SUM(X126:X186)</f>
        <v>10.905999999999999</v>
      </c>
      <c r="Y125" s="12"/>
      <c r="Z125" s="12"/>
      <c r="AA125" s="12"/>
      <c r="AB125" s="12"/>
      <c r="AC125" s="12"/>
      <c r="AD125" s="12"/>
      <c r="AE125" s="12"/>
      <c r="AR125" s="216" t="s">
        <v>83</v>
      </c>
      <c r="AT125" s="217" t="s">
        <v>74</v>
      </c>
      <c r="AU125" s="217" t="s">
        <v>83</v>
      </c>
      <c r="AY125" s="216" t="s">
        <v>133</v>
      </c>
      <c r="BK125" s="218">
        <f>SUM(BK126:BK186)</f>
        <v>0</v>
      </c>
    </row>
    <row r="126" spans="1:65" s="2" customFormat="1" ht="12">
      <c r="A126" s="38"/>
      <c r="B126" s="39"/>
      <c r="C126" s="221" t="s">
        <v>83</v>
      </c>
      <c r="D126" s="221" t="s">
        <v>136</v>
      </c>
      <c r="E126" s="222" t="s">
        <v>155</v>
      </c>
      <c r="F126" s="223" t="s">
        <v>156</v>
      </c>
      <c r="G126" s="224" t="s">
        <v>139</v>
      </c>
      <c r="H126" s="225">
        <v>12.3</v>
      </c>
      <c r="I126" s="226"/>
      <c r="J126" s="226"/>
      <c r="K126" s="227">
        <f>ROUND(P126*H126,2)</f>
        <v>0</v>
      </c>
      <c r="L126" s="223" t="s">
        <v>140</v>
      </c>
      <c r="M126" s="44"/>
      <c r="N126" s="228" t="s">
        <v>1</v>
      </c>
      <c r="O126" s="229" t="s">
        <v>38</v>
      </c>
      <c r="P126" s="230">
        <f>I126+J126</f>
        <v>0</v>
      </c>
      <c r="Q126" s="230">
        <f>ROUND(I126*H126,2)</f>
        <v>0</v>
      </c>
      <c r="R126" s="230">
        <f>ROUND(J126*H126,2)</f>
        <v>0</v>
      </c>
      <c r="S126" s="91"/>
      <c r="T126" s="231">
        <f>S126*H126</f>
        <v>0</v>
      </c>
      <c r="U126" s="231">
        <v>0</v>
      </c>
      <c r="V126" s="231">
        <f>U126*H126</f>
        <v>0</v>
      </c>
      <c r="W126" s="231">
        <v>0.44</v>
      </c>
      <c r="X126" s="232">
        <f>W126*H126</f>
        <v>5.412</v>
      </c>
      <c r="Y126" s="38"/>
      <c r="Z126" s="38"/>
      <c r="AA126" s="38"/>
      <c r="AB126" s="38"/>
      <c r="AC126" s="38"/>
      <c r="AD126" s="38"/>
      <c r="AE126" s="38"/>
      <c r="AR126" s="233" t="s">
        <v>141</v>
      </c>
      <c r="AT126" s="233" t="s">
        <v>136</v>
      </c>
      <c r="AU126" s="233" t="s">
        <v>85</v>
      </c>
      <c r="AY126" s="17" t="s">
        <v>133</v>
      </c>
      <c r="BE126" s="234">
        <f>IF(O126="základní",K126,0)</f>
        <v>0</v>
      </c>
      <c r="BF126" s="234">
        <f>IF(O126="snížená",K126,0)</f>
        <v>0</v>
      </c>
      <c r="BG126" s="234">
        <f>IF(O126="zákl. přenesená",K126,0)</f>
        <v>0</v>
      </c>
      <c r="BH126" s="234">
        <f>IF(O126="sníž. přenesená",K126,0)</f>
        <v>0</v>
      </c>
      <c r="BI126" s="234">
        <f>IF(O126="nulová",K126,0)</f>
        <v>0</v>
      </c>
      <c r="BJ126" s="17" t="s">
        <v>83</v>
      </c>
      <c r="BK126" s="234">
        <f>ROUND(P126*H126,2)</f>
        <v>0</v>
      </c>
      <c r="BL126" s="17" t="s">
        <v>141</v>
      </c>
      <c r="BM126" s="233" t="s">
        <v>495</v>
      </c>
    </row>
    <row r="127" spans="1:47" s="2" customFormat="1" ht="12">
      <c r="A127" s="38"/>
      <c r="B127" s="39"/>
      <c r="C127" s="40"/>
      <c r="D127" s="235" t="s">
        <v>143</v>
      </c>
      <c r="E127" s="40"/>
      <c r="F127" s="236" t="s">
        <v>158</v>
      </c>
      <c r="G127" s="40"/>
      <c r="H127" s="40"/>
      <c r="I127" s="237"/>
      <c r="J127" s="237"/>
      <c r="K127" s="40"/>
      <c r="L127" s="40"/>
      <c r="M127" s="44"/>
      <c r="N127" s="238"/>
      <c r="O127" s="239"/>
      <c r="P127" s="91"/>
      <c r="Q127" s="91"/>
      <c r="R127" s="91"/>
      <c r="S127" s="91"/>
      <c r="T127" s="91"/>
      <c r="U127" s="91"/>
      <c r="V127" s="91"/>
      <c r="W127" s="91"/>
      <c r="X127" s="92"/>
      <c r="Y127" s="38"/>
      <c r="Z127" s="38"/>
      <c r="AA127" s="38"/>
      <c r="AB127" s="38"/>
      <c r="AC127" s="38"/>
      <c r="AD127" s="38"/>
      <c r="AE127" s="38"/>
      <c r="AT127" s="17" t="s">
        <v>143</v>
      </c>
      <c r="AU127" s="17" t="s">
        <v>85</v>
      </c>
    </row>
    <row r="128" spans="1:51" s="13" customFormat="1" ht="12">
      <c r="A128" s="13"/>
      <c r="B128" s="241"/>
      <c r="C128" s="242"/>
      <c r="D128" s="235" t="s">
        <v>147</v>
      </c>
      <c r="E128" s="243" t="s">
        <v>1</v>
      </c>
      <c r="F128" s="244" t="s">
        <v>496</v>
      </c>
      <c r="G128" s="242"/>
      <c r="H128" s="245">
        <v>12.3</v>
      </c>
      <c r="I128" s="246"/>
      <c r="J128" s="246"/>
      <c r="K128" s="242"/>
      <c r="L128" s="242"/>
      <c r="M128" s="247"/>
      <c r="N128" s="248"/>
      <c r="O128" s="249"/>
      <c r="P128" s="249"/>
      <c r="Q128" s="249"/>
      <c r="R128" s="249"/>
      <c r="S128" s="249"/>
      <c r="T128" s="249"/>
      <c r="U128" s="249"/>
      <c r="V128" s="249"/>
      <c r="W128" s="249"/>
      <c r="X128" s="250"/>
      <c r="Y128" s="13"/>
      <c r="Z128" s="13"/>
      <c r="AA128" s="13"/>
      <c r="AB128" s="13"/>
      <c r="AC128" s="13"/>
      <c r="AD128" s="13"/>
      <c r="AE128" s="13"/>
      <c r="AT128" s="251" t="s">
        <v>147</v>
      </c>
      <c r="AU128" s="251" t="s">
        <v>85</v>
      </c>
      <c r="AV128" s="13" t="s">
        <v>85</v>
      </c>
      <c r="AW128" s="13" t="s">
        <v>5</v>
      </c>
      <c r="AX128" s="13" t="s">
        <v>83</v>
      </c>
      <c r="AY128" s="251" t="s">
        <v>133</v>
      </c>
    </row>
    <row r="129" spans="1:65" s="2" customFormat="1" ht="24.15" customHeight="1">
      <c r="A129" s="38"/>
      <c r="B129" s="39"/>
      <c r="C129" s="221" t="s">
        <v>85</v>
      </c>
      <c r="D129" s="221" t="s">
        <v>136</v>
      </c>
      <c r="E129" s="222" t="s">
        <v>497</v>
      </c>
      <c r="F129" s="223" t="s">
        <v>498</v>
      </c>
      <c r="G129" s="224" t="s">
        <v>139</v>
      </c>
      <c r="H129" s="225">
        <v>16.4</v>
      </c>
      <c r="I129" s="226"/>
      <c r="J129" s="226"/>
      <c r="K129" s="227">
        <f>ROUND(P129*H129,2)</f>
        <v>0</v>
      </c>
      <c r="L129" s="223" t="s">
        <v>140</v>
      </c>
      <c r="M129" s="44"/>
      <c r="N129" s="228" t="s">
        <v>1</v>
      </c>
      <c r="O129" s="229" t="s">
        <v>38</v>
      </c>
      <c r="P129" s="230">
        <f>I129+J129</f>
        <v>0</v>
      </c>
      <c r="Q129" s="230">
        <f>ROUND(I129*H129,2)</f>
        <v>0</v>
      </c>
      <c r="R129" s="230">
        <f>ROUND(J129*H129,2)</f>
        <v>0</v>
      </c>
      <c r="S129" s="91"/>
      <c r="T129" s="231">
        <f>S129*H129</f>
        <v>0</v>
      </c>
      <c r="U129" s="231">
        <v>0</v>
      </c>
      <c r="V129" s="231">
        <f>U129*H129</f>
        <v>0</v>
      </c>
      <c r="W129" s="231">
        <v>0.22</v>
      </c>
      <c r="X129" s="232">
        <f>W129*H129</f>
        <v>3.6079999999999997</v>
      </c>
      <c r="Y129" s="38"/>
      <c r="Z129" s="38"/>
      <c r="AA129" s="38"/>
      <c r="AB129" s="38"/>
      <c r="AC129" s="38"/>
      <c r="AD129" s="38"/>
      <c r="AE129" s="38"/>
      <c r="AR129" s="233" t="s">
        <v>141</v>
      </c>
      <c r="AT129" s="233" t="s">
        <v>136</v>
      </c>
      <c r="AU129" s="233" t="s">
        <v>85</v>
      </c>
      <c r="AY129" s="17" t="s">
        <v>133</v>
      </c>
      <c r="BE129" s="234">
        <f>IF(O129="základní",K129,0)</f>
        <v>0</v>
      </c>
      <c r="BF129" s="234">
        <f>IF(O129="snížená",K129,0)</f>
        <v>0</v>
      </c>
      <c r="BG129" s="234">
        <f>IF(O129="zákl. přenesená",K129,0)</f>
        <v>0</v>
      </c>
      <c r="BH129" s="234">
        <f>IF(O129="sníž. přenesená",K129,0)</f>
        <v>0</v>
      </c>
      <c r="BI129" s="234">
        <f>IF(O129="nulová",K129,0)</f>
        <v>0</v>
      </c>
      <c r="BJ129" s="17" t="s">
        <v>83</v>
      </c>
      <c r="BK129" s="234">
        <f>ROUND(P129*H129,2)</f>
        <v>0</v>
      </c>
      <c r="BL129" s="17" t="s">
        <v>141</v>
      </c>
      <c r="BM129" s="233" t="s">
        <v>499</v>
      </c>
    </row>
    <row r="130" spans="1:47" s="2" customFormat="1" ht="12">
      <c r="A130" s="38"/>
      <c r="B130" s="39"/>
      <c r="C130" s="40"/>
      <c r="D130" s="235" t="s">
        <v>143</v>
      </c>
      <c r="E130" s="40"/>
      <c r="F130" s="236" t="s">
        <v>500</v>
      </c>
      <c r="G130" s="40"/>
      <c r="H130" s="40"/>
      <c r="I130" s="237"/>
      <c r="J130" s="237"/>
      <c r="K130" s="40"/>
      <c r="L130" s="40"/>
      <c r="M130" s="44"/>
      <c r="N130" s="238"/>
      <c r="O130" s="239"/>
      <c r="P130" s="91"/>
      <c r="Q130" s="91"/>
      <c r="R130" s="91"/>
      <c r="S130" s="91"/>
      <c r="T130" s="91"/>
      <c r="U130" s="91"/>
      <c r="V130" s="91"/>
      <c r="W130" s="91"/>
      <c r="X130" s="92"/>
      <c r="Y130" s="38"/>
      <c r="Z130" s="38"/>
      <c r="AA130" s="38"/>
      <c r="AB130" s="38"/>
      <c r="AC130" s="38"/>
      <c r="AD130" s="38"/>
      <c r="AE130" s="38"/>
      <c r="AT130" s="17" t="s">
        <v>143</v>
      </c>
      <c r="AU130" s="17" t="s">
        <v>85</v>
      </c>
    </row>
    <row r="131" spans="1:51" s="13" customFormat="1" ht="12">
      <c r="A131" s="13"/>
      <c r="B131" s="241"/>
      <c r="C131" s="242"/>
      <c r="D131" s="235" t="s">
        <v>147</v>
      </c>
      <c r="E131" s="243" t="s">
        <v>1</v>
      </c>
      <c r="F131" s="244" t="s">
        <v>501</v>
      </c>
      <c r="G131" s="242"/>
      <c r="H131" s="245">
        <v>16.4</v>
      </c>
      <c r="I131" s="246"/>
      <c r="J131" s="246"/>
      <c r="K131" s="242"/>
      <c r="L131" s="242"/>
      <c r="M131" s="247"/>
      <c r="N131" s="248"/>
      <c r="O131" s="249"/>
      <c r="P131" s="249"/>
      <c r="Q131" s="249"/>
      <c r="R131" s="249"/>
      <c r="S131" s="249"/>
      <c r="T131" s="249"/>
      <c r="U131" s="249"/>
      <c r="V131" s="249"/>
      <c r="W131" s="249"/>
      <c r="X131" s="250"/>
      <c r="Y131" s="13"/>
      <c r="Z131" s="13"/>
      <c r="AA131" s="13"/>
      <c r="AB131" s="13"/>
      <c r="AC131" s="13"/>
      <c r="AD131" s="13"/>
      <c r="AE131" s="13"/>
      <c r="AT131" s="251" t="s">
        <v>147</v>
      </c>
      <c r="AU131" s="251" t="s">
        <v>85</v>
      </c>
      <c r="AV131" s="13" t="s">
        <v>85</v>
      </c>
      <c r="AW131" s="13" t="s">
        <v>5</v>
      </c>
      <c r="AX131" s="13" t="s">
        <v>83</v>
      </c>
      <c r="AY131" s="251" t="s">
        <v>133</v>
      </c>
    </row>
    <row r="132" spans="1:65" s="2" customFormat="1" ht="12">
      <c r="A132" s="38"/>
      <c r="B132" s="39"/>
      <c r="C132" s="221" t="s">
        <v>154</v>
      </c>
      <c r="D132" s="221" t="s">
        <v>136</v>
      </c>
      <c r="E132" s="222" t="s">
        <v>502</v>
      </c>
      <c r="F132" s="223" t="s">
        <v>503</v>
      </c>
      <c r="G132" s="224" t="s">
        <v>139</v>
      </c>
      <c r="H132" s="225">
        <v>16.4</v>
      </c>
      <c r="I132" s="226"/>
      <c r="J132" s="226"/>
      <c r="K132" s="227">
        <f>ROUND(P132*H132,2)</f>
        <v>0</v>
      </c>
      <c r="L132" s="223" t="s">
        <v>140</v>
      </c>
      <c r="M132" s="44"/>
      <c r="N132" s="228" t="s">
        <v>1</v>
      </c>
      <c r="O132" s="229" t="s">
        <v>38</v>
      </c>
      <c r="P132" s="230">
        <f>I132+J132</f>
        <v>0</v>
      </c>
      <c r="Q132" s="230">
        <f>ROUND(I132*H132,2)</f>
        <v>0</v>
      </c>
      <c r="R132" s="230">
        <f>ROUND(J132*H132,2)</f>
        <v>0</v>
      </c>
      <c r="S132" s="91"/>
      <c r="T132" s="231">
        <f>S132*H132</f>
        <v>0</v>
      </c>
      <c r="U132" s="231">
        <v>4.058E-05</v>
      </c>
      <c r="V132" s="231">
        <f>U132*H132</f>
        <v>0.0006655119999999999</v>
      </c>
      <c r="W132" s="231">
        <v>0.115</v>
      </c>
      <c r="X132" s="232">
        <f>W132*H132</f>
        <v>1.886</v>
      </c>
      <c r="Y132" s="38"/>
      <c r="Z132" s="38"/>
      <c r="AA132" s="38"/>
      <c r="AB132" s="38"/>
      <c r="AC132" s="38"/>
      <c r="AD132" s="38"/>
      <c r="AE132" s="38"/>
      <c r="AR132" s="233" t="s">
        <v>141</v>
      </c>
      <c r="AT132" s="233" t="s">
        <v>136</v>
      </c>
      <c r="AU132" s="233" t="s">
        <v>85</v>
      </c>
      <c r="AY132" s="17" t="s">
        <v>133</v>
      </c>
      <c r="BE132" s="234">
        <f>IF(O132="základní",K132,0)</f>
        <v>0</v>
      </c>
      <c r="BF132" s="234">
        <f>IF(O132="snížená",K132,0)</f>
        <v>0</v>
      </c>
      <c r="BG132" s="234">
        <f>IF(O132="zákl. přenesená",K132,0)</f>
        <v>0</v>
      </c>
      <c r="BH132" s="234">
        <f>IF(O132="sníž. přenesená",K132,0)</f>
        <v>0</v>
      </c>
      <c r="BI132" s="234">
        <f>IF(O132="nulová",K132,0)</f>
        <v>0</v>
      </c>
      <c r="BJ132" s="17" t="s">
        <v>83</v>
      </c>
      <c r="BK132" s="234">
        <f>ROUND(P132*H132,2)</f>
        <v>0</v>
      </c>
      <c r="BL132" s="17" t="s">
        <v>141</v>
      </c>
      <c r="BM132" s="233" t="s">
        <v>504</v>
      </c>
    </row>
    <row r="133" spans="1:47" s="2" customFormat="1" ht="12">
      <c r="A133" s="38"/>
      <c r="B133" s="39"/>
      <c r="C133" s="40"/>
      <c r="D133" s="235" t="s">
        <v>143</v>
      </c>
      <c r="E133" s="40"/>
      <c r="F133" s="236" t="s">
        <v>505</v>
      </c>
      <c r="G133" s="40"/>
      <c r="H133" s="40"/>
      <c r="I133" s="237"/>
      <c r="J133" s="237"/>
      <c r="K133" s="40"/>
      <c r="L133" s="40"/>
      <c r="M133" s="44"/>
      <c r="N133" s="238"/>
      <c r="O133" s="239"/>
      <c r="P133" s="91"/>
      <c r="Q133" s="91"/>
      <c r="R133" s="91"/>
      <c r="S133" s="91"/>
      <c r="T133" s="91"/>
      <c r="U133" s="91"/>
      <c r="V133" s="91"/>
      <c r="W133" s="91"/>
      <c r="X133" s="92"/>
      <c r="Y133" s="38"/>
      <c r="Z133" s="38"/>
      <c r="AA133" s="38"/>
      <c r="AB133" s="38"/>
      <c r="AC133" s="38"/>
      <c r="AD133" s="38"/>
      <c r="AE133" s="38"/>
      <c r="AT133" s="17" t="s">
        <v>143</v>
      </c>
      <c r="AU133" s="17" t="s">
        <v>85</v>
      </c>
    </row>
    <row r="134" spans="1:51" s="13" customFormat="1" ht="12">
      <c r="A134" s="13"/>
      <c r="B134" s="241"/>
      <c r="C134" s="242"/>
      <c r="D134" s="235" t="s">
        <v>147</v>
      </c>
      <c r="E134" s="243" t="s">
        <v>1</v>
      </c>
      <c r="F134" s="244" t="s">
        <v>501</v>
      </c>
      <c r="G134" s="242"/>
      <c r="H134" s="245">
        <v>16.4</v>
      </c>
      <c r="I134" s="246"/>
      <c r="J134" s="246"/>
      <c r="K134" s="242"/>
      <c r="L134" s="242"/>
      <c r="M134" s="247"/>
      <c r="N134" s="248"/>
      <c r="O134" s="249"/>
      <c r="P134" s="249"/>
      <c r="Q134" s="249"/>
      <c r="R134" s="249"/>
      <c r="S134" s="249"/>
      <c r="T134" s="249"/>
      <c r="U134" s="249"/>
      <c r="V134" s="249"/>
      <c r="W134" s="249"/>
      <c r="X134" s="250"/>
      <c r="Y134" s="13"/>
      <c r="Z134" s="13"/>
      <c r="AA134" s="13"/>
      <c r="AB134" s="13"/>
      <c r="AC134" s="13"/>
      <c r="AD134" s="13"/>
      <c r="AE134" s="13"/>
      <c r="AT134" s="251" t="s">
        <v>147</v>
      </c>
      <c r="AU134" s="251" t="s">
        <v>85</v>
      </c>
      <c r="AV134" s="13" t="s">
        <v>85</v>
      </c>
      <c r="AW134" s="13" t="s">
        <v>5</v>
      </c>
      <c r="AX134" s="13" t="s">
        <v>83</v>
      </c>
      <c r="AY134" s="251" t="s">
        <v>133</v>
      </c>
    </row>
    <row r="135" spans="1:65" s="2" customFormat="1" ht="12">
      <c r="A135" s="38"/>
      <c r="B135" s="39"/>
      <c r="C135" s="221" t="s">
        <v>454</v>
      </c>
      <c r="D135" s="221" t="s">
        <v>136</v>
      </c>
      <c r="E135" s="222" t="s">
        <v>506</v>
      </c>
      <c r="F135" s="223" t="s">
        <v>507</v>
      </c>
      <c r="G135" s="224" t="s">
        <v>139</v>
      </c>
      <c r="H135" s="225">
        <v>210</v>
      </c>
      <c r="I135" s="226"/>
      <c r="J135" s="226"/>
      <c r="K135" s="227">
        <f>ROUND(P135*H135,2)</f>
        <v>0</v>
      </c>
      <c r="L135" s="223" t="s">
        <v>140</v>
      </c>
      <c r="M135" s="44"/>
      <c r="N135" s="228" t="s">
        <v>1</v>
      </c>
      <c r="O135" s="229" t="s">
        <v>38</v>
      </c>
      <c r="P135" s="230">
        <f>I135+J135</f>
        <v>0</v>
      </c>
      <c r="Q135" s="230">
        <f>ROUND(I135*H135,2)</f>
        <v>0</v>
      </c>
      <c r="R135" s="230">
        <f>ROUND(J135*H135,2)</f>
        <v>0</v>
      </c>
      <c r="S135" s="91"/>
      <c r="T135" s="231">
        <f>S135*H135</f>
        <v>0</v>
      </c>
      <c r="U135" s="231">
        <v>0</v>
      </c>
      <c r="V135" s="231">
        <f>U135*H135</f>
        <v>0</v>
      </c>
      <c r="W135" s="231">
        <v>0</v>
      </c>
      <c r="X135" s="232">
        <f>W135*H135</f>
        <v>0</v>
      </c>
      <c r="Y135" s="38"/>
      <c r="Z135" s="38"/>
      <c r="AA135" s="38"/>
      <c r="AB135" s="38"/>
      <c r="AC135" s="38"/>
      <c r="AD135" s="38"/>
      <c r="AE135" s="38"/>
      <c r="AR135" s="233" t="s">
        <v>141</v>
      </c>
      <c r="AT135" s="233" t="s">
        <v>136</v>
      </c>
      <c r="AU135" s="233" t="s">
        <v>85</v>
      </c>
      <c r="AY135" s="17" t="s">
        <v>133</v>
      </c>
      <c r="BE135" s="234">
        <f>IF(O135="základní",K135,0)</f>
        <v>0</v>
      </c>
      <c r="BF135" s="234">
        <f>IF(O135="snížená",K135,0)</f>
        <v>0</v>
      </c>
      <c r="BG135" s="234">
        <f>IF(O135="zákl. přenesená",K135,0)</f>
        <v>0</v>
      </c>
      <c r="BH135" s="234">
        <f>IF(O135="sníž. přenesená",K135,0)</f>
        <v>0</v>
      </c>
      <c r="BI135" s="234">
        <f>IF(O135="nulová",K135,0)</f>
        <v>0</v>
      </c>
      <c r="BJ135" s="17" t="s">
        <v>83</v>
      </c>
      <c r="BK135" s="234">
        <f>ROUND(P135*H135,2)</f>
        <v>0</v>
      </c>
      <c r="BL135" s="17" t="s">
        <v>141</v>
      </c>
      <c r="BM135" s="233" t="s">
        <v>508</v>
      </c>
    </row>
    <row r="136" spans="1:47" s="2" customFormat="1" ht="12">
      <c r="A136" s="38"/>
      <c r="B136" s="39"/>
      <c r="C136" s="40"/>
      <c r="D136" s="235" t="s">
        <v>143</v>
      </c>
      <c r="E136" s="40"/>
      <c r="F136" s="236" t="s">
        <v>509</v>
      </c>
      <c r="G136" s="40"/>
      <c r="H136" s="40"/>
      <c r="I136" s="237"/>
      <c r="J136" s="237"/>
      <c r="K136" s="40"/>
      <c r="L136" s="40"/>
      <c r="M136" s="44"/>
      <c r="N136" s="238"/>
      <c r="O136" s="239"/>
      <c r="P136" s="91"/>
      <c r="Q136" s="91"/>
      <c r="R136" s="91"/>
      <c r="S136" s="91"/>
      <c r="T136" s="91"/>
      <c r="U136" s="91"/>
      <c r="V136" s="91"/>
      <c r="W136" s="91"/>
      <c r="X136" s="92"/>
      <c r="Y136" s="38"/>
      <c r="Z136" s="38"/>
      <c r="AA136" s="38"/>
      <c r="AB136" s="38"/>
      <c r="AC136" s="38"/>
      <c r="AD136" s="38"/>
      <c r="AE136" s="38"/>
      <c r="AT136" s="17" t="s">
        <v>143</v>
      </c>
      <c r="AU136" s="17" t="s">
        <v>85</v>
      </c>
    </row>
    <row r="137" spans="1:47" s="2" customFormat="1" ht="12">
      <c r="A137" s="38"/>
      <c r="B137" s="39"/>
      <c r="C137" s="40"/>
      <c r="D137" s="235" t="s">
        <v>145</v>
      </c>
      <c r="E137" s="40"/>
      <c r="F137" s="240" t="s">
        <v>165</v>
      </c>
      <c r="G137" s="40"/>
      <c r="H137" s="40"/>
      <c r="I137" s="237"/>
      <c r="J137" s="237"/>
      <c r="K137" s="40"/>
      <c r="L137" s="40"/>
      <c r="M137" s="44"/>
      <c r="N137" s="238"/>
      <c r="O137" s="239"/>
      <c r="P137" s="91"/>
      <c r="Q137" s="91"/>
      <c r="R137" s="91"/>
      <c r="S137" s="91"/>
      <c r="T137" s="91"/>
      <c r="U137" s="91"/>
      <c r="V137" s="91"/>
      <c r="W137" s="91"/>
      <c r="X137" s="92"/>
      <c r="Y137" s="38"/>
      <c r="Z137" s="38"/>
      <c r="AA137" s="38"/>
      <c r="AB137" s="38"/>
      <c r="AC137" s="38"/>
      <c r="AD137" s="38"/>
      <c r="AE137" s="38"/>
      <c r="AT137" s="17" t="s">
        <v>145</v>
      </c>
      <c r="AU137" s="17" t="s">
        <v>85</v>
      </c>
    </row>
    <row r="138" spans="1:51" s="13" customFormat="1" ht="12">
      <c r="A138" s="13"/>
      <c r="B138" s="241"/>
      <c r="C138" s="242"/>
      <c r="D138" s="235" t="s">
        <v>147</v>
      </c>
      <c r="E138" s="243" t="s">
        <v>1</v>
      </c>
      <c r="F138" s="244" t="s">
        <v>510</v>
      </c>
      <c r="G138" s="242"/>
      <c r="H138" s="245">
        <v>210</v>
      </c>
      <c r="I138" s="246"/>
      <c r="J138" s="246"/>
      <c r="K138" s="242"/>
      <c r="L138" s="242"/>
      <c r="M138" s="247"/>
      <c r="N138" s="248"/>
      <c r="O138" s="249"/>
      <c r="P138" s="249"/>
      <c r="Q138" s="249"/>
      <c r="R138" s="249"/>
      <c r="S138" s="249"/>
      <c r="T138" s="249"/>
      <c r="U138" s="249"/>
      <c r="V138" s="249"/>
      <c r="W138" s="249"/>
      <c r="X138" s="250"/>
      <c r="Y138" s="13"/>
      <c r="Z138" s="13"/>
      <c r="AA138" s="13"/>
      <c r="AB138" s="13"/>
      <c r="AC138" s="13"/>
      <c r="AD138" s="13"/>
      <c r="AE138" s="13"/>
      <c r="AT138" s="251" t="s">
        <v>147</v>
      </c>
      <c r="AU138" s="251" t="s">
        <v>85</v>
      </c>
      <c r="AV138" s="13" t="s">
        <v>85</v>
      </c>
      <c r="AW138" s="13" t="s">
        <v>5</v>
      </c>
      <c r="AX138" s="13" t="s">
        <v>83</v>
      </c>
      <c r="AY138" s="251" t="s">
        <v>133</v>
      </c>
    </row>
    <row r="139" spans="1:65" s="2" customFormat="1" ht="33" customHeight="1">
      <c r="A139" s="38"/>
      <c r="B139" s="39"/>
      <c r="C139" s="221" t="s">
        <v>400</v>
      </c>
      <c r="D139" s="221" t="s">
        <v>136</v>
      </c>
      <c r="E139" s="222" t="s">
        <v>511</v>
      </c>
      <c r="F139" s="223" t="s">
        <v>512</v>
      </c>
      <c r="G139" s="224" t="s">
        <v>170</v>
      </c>
      <c r="H139" s="225">
        <v>84</v>
      </c>
      <c r="I139" s="226"/>
      <c r="J139" s="226"/>
      <c r="K139" s="227">
        <f>ROUND(P139*H139,2)</f>
        <v>0</v>
      </c>
      <c r="L139" s="223" t="s">
        <v>140</v>
      </c>
      <c r="M139" s="44"/>
      <c r="N139" s="228" t="s">
        <v>1</v>
      </c>
      <c r="O139" s="229" t="s">
        <v>38</v>
      </c>
      <c r="P139" s="230">
        <f>I139+J139</f>
        <v>0</v>
      </c>
      <c r="Q139" s="230">
        <f>ROUND(I139*H139,2)</f>
        <v>0</v>
      </c>
      <c r="R139" s="230">
        <f>ROUND(J139*H139,2)</f>
        <v>0</v>
      </c>
      <c r="S139" s="91"/>
      <c r="T139" s="231">
        <f>S139*H139</f>
        <v>0</v>
      </c>
      <c r="U139" s="231">
        <v>0</v>
      </c>
      <c r="V139" s="231">
        <f>U139*H139</f>
        <v>0</v>
      </c>
      <c r="W139" s="231">
        <v>0</v>
      </c>
      <c r="X139" s="232">
        <f>W139*H139</f>
        <v>0</v>
      </c>
      <c r="Y139" s="38"/>
      <c r="Z139" s="38"/>
      <c r="AA139" s="38"/>
      <c r="AB139" s="38"/>
      <c r="AC139" s="38"/>
      <c r="AD139" s="38"/>
      <c r="AE139" s="38"/>
      <c r="AR139" s="233" t="s">
        <v>141</v>
      </c>
      <c r="AT139" s="233" t="s">
        <v>136</v>
      </c>
      <c r="AU139" s="233" t="s">
        <v>85</v>
      </c>
      <c r="AY139" s="17" t="s">
        <v>133</v>
      </c>
      <c r="BE139" s="234">
        <f>IF(O139="základní",K139,0)</f>
        <v>0</v>
      </c>
      <c r="BF139" s="234">
        <f>IF(O139="snížená",K139,0)</f>
        <v>0</v>
      </c>
      <c r="BG139" s="234">
        <f>IF(O139="zákl. přenesená",K139,0)</f>
        <v>0</v>
      </c>
      <c r="BH139" s="234">
        <f>IF(O139="sníž. přenesená",K139,0)</f>
        <v>0</v>
      </c>
      <c r="BI139" s="234">
        <f>IF(O139="nulová",K139,0)</f>
        <v>0</v>
      </c>
      <c r="BJ139" s="17" t="s">
        <v>83</v>
      </c>
      <c r="BK139" s="234">
        <f>ROUND(P139*H139,2)</f>
        <v>0</v>
      </c>
      <c r="BL139" s="17" t="s">
        <v>141</v>
      </c>
      <c r="BM139" s="233" t="s">
        <v>513</v>
      </c>
    </row>
    <row r="140" spans="1:47" s="2" customFormat="1" ht="12">
      <c r="A140" s="38"/>
      <c r="B140" s="39"/>
      <c r="C140" s="40"/>
      <c r="D140" s="235" t="s">
        <v>143</v>
      </c>
      <c r="E140" s="40"/>
      <c r="F140" s="236" t="s">
        <v>514</v>
      </c>
      <c r="G140" s="40"/>
      <c r="H140" s="40"/>
      <c r="I140" s="237"/>
      <c r="J140" s="237"/>
      <c r="K140" s="40"/>
      <c r="L140" s="40"/>
      <c r="M140" s="44"/>
      <c r="N140" s="238"/>
      <c r="O140" s="239"/>
      <c r="P140" s="91"/>
      <c r="Q140" s="91"/>
      <c r="R140" s="91"/>
      <c r="S140" s="91"/>
      <c r="T140" s="91"/>
      <c r="U140" s="91"/>
      <c r="V140" s="91"/>
      <c r="W140" s="91"/>
      <c r="X140" s="92"/>
      <c r="Y140" s="38"/>
      <c r="Z140" s="38"/>
      <c r="AA140" s="38"/>
      <c r="AB140" s="38"/>
      <c r="AC140" s="38"/>
      <c r="AD140" s="38"/>
      <c r="AE140" s="38"/>
      <c r="AT140" s="17" t="s">
        <v>143</v>
      </c>
      <c r="AU140" s="17" t="s">
        <v>85</v>
      </c>
    </row>
    <row r="141" spans="1:47" s="2" customFormat="1" ht="12">
      <c r="A141" s="38"/>
      <c r="B141" s="39"/>
      <c r="C141" s="40"/>
      <c r="D141" s="235" t="s">
        <v>145</v>
      </c>
      <c r="E141" s="40"/>
      <c r="F141" s="240" t="s">
        <v>173</v>
      </c>
      <c r="G141" s="40"/>
      <c r="H141" s="40"/>
      <c r="I141" s="237"/>
      <c r="J141" s="237"/>
      <c r="K141" s="40"/>
      <c r="L141" s="40"/>
      <c r="M141" s="44"/>
      <c r="N141" s="238"/>
      <c r="O141" s="239"/>
      <c r="P141" s="91"/>
      <c r="Q141" s="91"/>
      <c r="R141" s="91"/>
      <c r="S141" s="91"/>
      <c r="T141" s="91"/>
      <c r="U141" s="91"/>
      <c r="V141" s="91"/>
      <c r="W141" s="91"/>
      <c r="X141" s="92"/>
      <c r="Y141" s="38"/>
      <c r="Z141" s="38"/>
      <c r="AA141" s="38"/>
      <c r="AB141" s="38"/>
      <c r="AC141" s="38"/>
      <c r="AD141" s="38"/>
      <c r="AE141" s="38"/>
      <c r="AT141" s="17" t="s">
        <v>145</v>
      </c>
      <c r="AU141" s="17" t="s">
        <v>85</v>
      </c>
    </row>
    <row r="142" spans="1:51" s="13" customFormat="1" ht="12">
      <c r="A142" s="13"/>
      <c r="B142" s="241"/>
      <c r="C142" s="242"/>
      <c r="D142" s="235" t="s">
        <v>147</v>
      </c>
      <c r="E142" s="243" t="s">
        <v>1</v>
      </c>
      <c r="F142" s="244" t="s">
        <v>515</v>
      </c>
      <c r="G142" s="242"/>
      <c r="H142" s="245">
        <v>84</v>
      </c>
      <c r="I142" s="246"/>
      <c r="J142" s="246"/>
      <c r="K142" s="242"/>
      <c r="L142" s="242"/>
      <c r="M142" s="247"/>
      <c r="N142" s="248"/>
      <c r="O142" s="249"/>
      <c r="P142" s="249"/>
      <c r="Q142" s="249"/>
      <c r="R142" s="249"/>
      <c r="S142" s="249"/>
      <c r="T142" s="249"/>
      <c r="U142" s="249"/>
      <c r="V142" s="249"/>
      <c r="W142" s="249"/>
      <c r="X142" s="250"/>
      <c r="Y142" s="13"/>
      <c r="Z142" s="13"/>
      <c r="AA142" s="13"/>
      <c r="AB142" s="13"/>
      <c r="AC142" s="13"/>
      <c r="AD142" s="13"/>
      <c r="AE142" s="13"/>
      <c r="AT142" s="251" t="s">
        <v>147</v>
      </c>
      <c r="AU142" s="251" t="s">
        <v>85</v>
      </c>
      <c r="AV142" s="13" t="s">
        <v>85</v>
      </c>
      <c r="AW142" s="13" t="s">
        <v>5</v>
      </c>
      <c r="AX142" s="13" t="s">
        <v>83</v>
      </c>
      <c r="AY142" s="251" t="s">
        <v>133</v>
      </c>
    </row>
    <row r="143" spans="1:65" s="2" customFormat="1" ht="33" customHeight="1">
      <c r="A143" s="38"/>
      <c r="B143" s="39"/>
      <c r="C143" s="221" t="s">
        <v>406</v>
      </c>
      <c r="D143" s="221" t="s">
        <v>136</v>
      </c>
      <c r="E143" s="222" t="s">
        <v>192</v>
      </c>
      <c r="F143" s="223" t="s">
        <v>193</v>
      </c>
      <c r="G143" s="224" t="s">
        <v>170</v>
      </c>
      <c r="H143" s="225">
        <v>112.76</v>
      </c>
      <c r="I143" s="226"/>
      <c r="J143" s="226"/>
      <c r="K143" s="227">
        <f>ROUND(P143*H143,2)</f>
        <v>0</v>
      </c>
      <c r="L143" s="223" t="s">
        <v>140</v>
      </c>
      <c r="M143" s="44"/>
      <c r="N143" s="228" t="s">
        <v>1</v>
      </c>
      <c r="O143" s="229" t="s">
        <v>38</v>
      </c>
      <c r="P143" s="230">
        <f>I143+J143</f>
        <v>0</v>
      </c>
      <c r="Q143" s="230">
        <f>ROUND(I143*H143,2)</f>
        <v>0</v>
      </c>
      <c r="R143" s="230">
        <f>ROUND(J143*H143,2)</f>
        <v>0</v>
      </c>
      <c r="S143" s="91"/>
      <c r="T143" s="231">
        <f>S143*H143</f>
        <v>0</v>
      </c>
      <c r="U143" s="231">
        <v>0</v>
      </c>
      <c r="V143" s="231">
        <f>U143*H143</f>
        <v>0</v>
      </c>
      <c r="W143" s="231">
        <v>0</v>
      </c>
      <c r="X143" s="232">
        <f>W143*H143</f>
        <v>0</v>
      </c>
      <c r="Y143" s="38"/>
      <c r="Z143" s="38"/>
      <c r="AA143" s="38"/>
      <c r="AB143" s="38"/>
      <c r="AC143" s="38"/>
      <c r="AD143" s="38"/>
      <c r="AE143" s="38"/>
      <c r="AR143" s="233" t="s">
        <v>141</v>
      </c>
      <c r="AT143" s="233" t="s">
        <v>136</v>
      </c>
      <c r="AU143" s="233" t="s">
        <v>85</v>
      </c>
      <c r="AY143" s="17" t="s">
        <v>133</v>
      </c>
      <c r="BE143" s="234">
        <f>IF(O143="základní",K143,0)</f>
        <v>0</v>
      </c>
      <c r="BF143" s="234">
        <f>IF(O143="snížená",K143,0)</f>
        <v>0</v>
      </c>
      <c r="BG143" s="234">
        <f>IF(O143="zákl. přenesená",K143,0)</f>
        <v>0</v>
      </c>
      <c r="BH143" s="234">
        <f>IF(O143="sníž. přenesená",K143,0)</f>
        <v>0</v>
      </c>
      <c r="BI143" s="234">
        <f>IF(O143="nulová",K143,0)</f>
        <v>0</v>
      </c>
      <c r="BJ143" s="17" t="s">
        <v>83</v>
      </c>
      <c r="BK143" s="234">
        <f>ROUND(P143*H143,2)</f>
        <v>0</v>
      </c>
      <c r="BL143" s="17" t="s">
        <v>141</v>
      </c>
      <c r="BM143" s="233" t="s">
        <v>516</v>
      </c>
    </row>
    <row r="144" spans="1:47" s="2" customFormat="1" ht="12">
      <c r="A144" s="38"/>
      <c r="B144" s="39"/>
      <c r="C144" s="40"/>
      <c r="D144" s="235" t="s">
        <v>143</v>
      </c>
      <c r="E144" s="40"/>
      <c r="F144" s="236" t="s">
        <v>195</v>
      </c>
      <c r="G144" s="40"/>
      <c r="H144" s="40"/>
      <c r="I144" s="237"/>
      <c r="J144" s="237"/>
      <c r="K144" s="40"/>
      <c r="L144" s="40"/>
      <c r="M144" s="44"/>
      <c r="N144" s="238"/>
      <c r="O144" s="239"/>
      <c r="P144" s="91"/>
      <c r="Q144" s="91"/>
      <c r="R144" s="91"/>
      <c r="S144" s="91"/>
      <c r="T144" s="91"/>
      <c r="U144" s="91"/>
      <c r="V144" s="91"/>
      <c r="W144" s="91"/>
      <c r="X144" s="92"/>
      <c r="Y144" s="38"/>
      <c r="Z144" s="38"/>
      <c r="AA144" s="38"/>
      <c r="AB144" s="38"/>
      <c r="AC144" s="38"/>
      <c r="AD144" s="38"/>
      <c r="AE144" s="38"/>
      <c r="AT144" s="17" t="s">
        <v>143</v>
      </c>
      <c r="AU144" s="17" t="s">
        <v>85</v>
      </c>
    </row>
    <row r="145" spans="1:47" s="2" customFormat="1" ht="12">
      <c r="A145" s="38"/>
      <c r="B145" s="39"/>
      <c r="C145" s="40"/>
      <c r="D145" s="235" t="s">
        <v>145</v>
      </c>
      <c r="E145" s="40"/>
      <c r="F145" s="240" t="s">
        <v>196</v>
      </c>
      <c r="G145" s="40"/>
      <c r="H145" s="40"/>
      <c r="I145" s="237"/>
      <c r="J145" s="237"/>
      <c r="K145" s="40"/>
      <c r="L145" s="40"/>
      <c r="M145" s="44"/>
      <c r="N145" s="238"/>
      <c r="O145" s="239"/>
      <c r="P145" s="91"/>
      <c r="Q145" s="91"/>
      <c r="R145" s="91"/>
      <c r="S145" s="91"/>
      <c r="T145" s="91"/>
      <c r="U145" s="91"/>
      <c r="V145" s="91"/>
      <c r="W145" s="91"/>
      <c r="X145" s="92"/>
      <c r="Y145" s="38"/>
      <c r="Z145" s="38"/>
      <c r="AA145" s="38"/>
      <c r="AB145" s="38"/>
      <c r="AC145" s="38"/>
      <c r="AD145" s="38"/>
      <c r="AE145" s="38"/>
      <c r="AT145" s="17" t="s">
        <v>145</v>
      </c>
      <c r="AU145" s="17" t="s">
        <v>85</v>
      </c>
    </row>
    <row r="146" spans="1:51" s="13" customFormat="1" ht="12">
      <c r="A146" s="13"/>
      <c r="B146" s="241"/>
      <c r="C146" s="242"/>
      <c r="D146" s="235" t="s">
        <v>147</v>
      </c>
      <c r="E146" s="243" t="s">
        <v>1</v>
      </c>
      <c r="F146" s="244" t="s">
        <v>517</v>
      </c>
      <c r="G146" s="242"/>
      <c r="H146" s="245">
        <v>112.76</v>
      </c>
      <c r="I146" s="246"/>
      <c r="J146" s="246"/>
      <c r="K146" s="242"/>
      <c r="L146" s="242"/>
      <c r="M146" s="247"/>
      <c r="N146" s="248"/>
      <c r="O146" s="249"/>
      <c r="P146" s="249"/>
      <c r="Q146" s="249"/>
      <c r="R146" s="249"/>
      <c r="S146" s="249"/>
      <c r="T146" s="249"/>
      <c r="U146" s="249"/>
      <c r="V146" s="249"/>
      <c r="W146" s="249"/>
      <c r="X146" s="250"/>
      <c r="Y146" s="13"/>
      <c r="Z146" s="13"/>
      <c r="AA146" s="13"/>
      <c r="AB146" s="13"/>
      <c r="AC146" s="13"/>
      <c r="AD146" s="13"/>
      <c r="AE146" s="13"/>
      <c r="AT146" s="251" t="s">
        <v>147</v>
      </c>
      <c r="AU146" s="251" t="s">
        <v>85</v>
      </c>
      <c r="AV146" s="13" t="s">
        <v>85</v>
      </c>
      <c r="AW146" s="13" t="s">
        <v>5</v>
      </c>
      <c r="AX146" s="13" t="s">
        <v>83</v>
      </c>
      <c r="AY146" s="251" t="s">
        <v>133</v>
      </c>
    </row>
    <row r="147" spans="1:65" s="2" customFormat="1" ht="12">
      <c r="A147" s="38"/>
      <c r="B147" s="39"/>
      <c r="C147" s="221" t="s">
        <v>411</v>
      </c>
      <c r="D147" s="221" t="s">
        <v>136</v>
      </c>
      <c r="E147" s="222" t="s">
        <v>199</v>
      </c>
      <c r="F147" s="223" t="s">
        <v>200</v>
      </c>
      <c r="G147" s="224" t="s">
        <v>170</v>
      </c>
      <c r="H147" s="225">
        <v>112.76</v>
      </c>
      <c r="I147" s="226"/>
      <c r="J147" s="226"/>
      <c r="K147" s="227">
        <f>ROUND(P147*H147,2)</f>
        <v>0</v>
      </c>
      <c r="L147" s="223" t="s">
        <v>140</v>
      </c>
      <c r="M147" s="44"/>
      <c r="N147" s="228" t="s">
        <v>1</v>
      </c>
      <c r="O147" s="229" t="s">
        <v>38</v>
      </c>
      <c r="P147" s="230">
        <f>I147+J147</f>
        <v>0</v>
      </c>
      <c r="Q147" s="230">
        <f>ROUND(I147*H147,2)</f>
        <v>0</v>
      </c>
      <c r="R147" s="230">
        <f>ROUND(J147*H147,2)</f>
        <v>0</v>
      </c>
      <c r="S147" s="91"/>
      <c r="T147" s="231">
        <f>S147*H147</f>
        <v>0</v>
      </c>
      <c r="U147" s="231">
        <v>0</v>
      </c>
      <c r="V147" s="231">
        <f>U147*H147</f>
        <v>0</v>
      </c>
      <c r="W147" s="231">
        <v>0</v>
      </c>
      <c r="X147" s="232">
        <f>W147*H147</f>
        <v>0</v>
      </c>
      <c r="Y147" s="38"/>
      <c r="Z147" s="38"/>
      <c r="AA147" s="38"/>
      <c r="AB147" s="38"/>
      <c r="AC147" s="38"/>
      <c r="AD147" s="38"/>
      <c r="AE147" s="38"/>
      <c r="AR147" s="233" t="s">
        <v>141</v>
      </c>
      <c r="AT147" s="233" t="s">
        <v>136</v>
      </c>
      <c r="AU147" s="233" t="s">
        <v>85</v>
      </c>
      <c r="AY147" s="17" t="s">
        <v>133</v>
      </c>
      <c r="BE147" s="234">
        <f>IF(O147="základní",K147,0)</f>
        <v>0</v>
      </c>
      <c r="BF147" s="234">
        <f>IF(O147="snížená",K147,0)</f>
        <v>0</v>
      </c>
      <c r="BG147" s="234">
        <f>IF(O147="zákl. přenesená",K147,0)</f>
        <v>0</v>
      </c>
      <c r="BH147" s="234">
        <f>IF(O147="sníž. přenesená",K147,0)</f>
        <v>0</v>
      </c>
      <c r="BI147" s="234">
        <f>IF(O147="nulová",K147,0)</f>
        <v>0</v>
      </c>
      <c r="BJ147" s="17" t="s">
        <v>83</v>
      </c>
      <c r="BK147" s="234">
        <f>ROUND(P147*H147,2)</f>
        <v>0</v>
      </c>
      <c r="BL147" s="17" t="s">
        <v>141</v>
      </c>
      <c r="BM147" s="233" t="s">
        <v>518</v>
      </c>
    </row>
    <row r="148" spans="1:47" s="2" customFormat="1" ht="12">
      <c r="A148" s="38"/>
      <c r="B148" s="39"/>
      <c r="C148" s="40"/>
      <c r="D148" s="235" t="s">
        <v>143</v>
      </c>
      <c r="E148" s="40"/>
      <c r="F148" s="236" t="s">
        <v>202</v>
      </c>
      <c r="G148" s="40"/>
      <c r="H148" s="40"/>
      <c r="I148" s="237"/>
      <c r="J148" s="237"/>
      <c r="K148" s="40"/>
      <c r="L148" s="40"/>
      <c r="M148" s="44"/>
      <c r="N148" s="238"/>
      <c r="O148" s="239"/>
      <c r="P148" s="91"/>
      <c r="Q148" s="91"/>
      <c r="R148" s="91"/>
      <c r="S148" s="91"/>
      <c r="T148" s="91"/>
      <c r="U148" s="91"/>
      <c r="V148" s="91"/>
      <c r="W148" s="91"/>
      <c r="X148" s="92"/>
      <c r="Y148" s="38"/>
      <c r="Z148" s="38"/>
      <c r="AA148" s="38"/>
      <c r="AB148" s="38"/>
      <c r="AC148" s="38"/>
      <c r="AD148" s="38"/>
      <c r="AE148" s="38"/>
      <c r="AT148" s="17" t="s">
        <v>143</v>
      </c>
      <c r="AU148" s="17" t="s">
        <v>85</v>
      </c>
    </row>
    <row r="149" spans="1:47" s="2" customFormat="1" ht="12">
      <c r="A149" s="38"/>
      <c r="B149" s="39"/>
      <c r="C149" s="40"/>
      <c r="D149" s="235" t="s">
        <v>145</v>
      </c>
      <c r="E149" s="40"/>
      <c r="F149" s="240" t="s">
        <v>196</v>
      </c>
      <c r="G149" s="40"/>
      <c r="H149" s="40"/>
      <c r="I149" s="237"/>
      <c r="J149" s="237"/>
      <c r="K149" s="40"/>
      <c r="L149" s="40"/>
      <c r="M149" s="44"/>
      <c r="N149" s="238"/>
      <c r="O149" s="239"/>
      <c r="P149" s="91"/>
      <c r="Q149" s="91"/>
      <c r="R149" s="91"/>
      <c r="S149" s="91"/>
      <c r="T149" s="91"/>
      <c r="U149" s="91"/>
      <c r="V149" s="91"/>
      <c r="W149" s="91"/>
      <c r="X149" s="92"/>
      <c r="Y149" s="38"/>
      <c r="Z149" s="38"/>
      <c r="AA149" s="38"/>
      <c r="AB149" s="38"/>
      <c r="AC149" s="38"/>
      <c r="AD149" s="38"/>
      <c r="AE149" s="38"/>
      <c r="AT149" s="17" t="s">
        <v>145</v>
      </c>
      <c r="AU149" s="17" t="s">
        <v>85</v>
      </c>
    </row>
    <row r="150" spans="1:51" s="13" customFormat="1" ht="12">
      <c r="A150" s="13"/>
      <c r="B150" s="241"/>
      <c r="C150" s="242"/>
      <c r="D150" s="235" t="s">
        <v>147</v>
      </c>
      <c r="E150" s="243" t="s">
        <v>1</v>
      </c>
      <c r="F150" s="244" t="s">
        <v>517</v>
      </c>
      <c r="G150" s="242"/>
      <c r="H150" s="245">
        <v>112.76</v>
      </c>
      <c r="I150" s="246"/>
      <c r="J150" s="246"/>
      <c r="K150" s="242"/>
      <c r="L150" s="242"/>
      <c r="M150" s="247"/>
      <c r="N150" s="248"/>
      <c r="O150" s="249"/>
      <c r="P150" s="249"/>
      <c r="Q150" s="249"/>
      <c r="R150" s="249"/>
      <c r="S150" s="249"/>
      <c r="T150" s="249"/>
      <c r="U150" s="249"/>
      <c r="V150" s="249"/>
      <c r="W150" s="249"/>
      <c r="X150" s="250"/>
      <c r="Y150" s="13"/>
      <c r="Z150" s="13"/>
      <c r="AA150" s="13"/>
      <c r="AB150" s="13"/>
      <c r="AC150" s="13"/>
      <c r="AD150" s="13"/>
      <c r="AE150" s="13"/>
      <c r="AT150" s="251" t="s">
        <v>147</v>
      </c>
      <c r="AU150" s="251" t="s">
        <v>85</v>
      </c>
      <c r="AV150" s="13" t="s">
        <v>85</v>
      </c>
      <c r="AW150" s="13" t="s">
        <v>5</v>
      </c>
      <c r="AX150" s="13" t="s">
        <v>83</v>
      </c>
      <c r="AY150" s="251" t="s">
        <v>133</v>
      </c>
    </row>
    <row r="151" spans="1:65" s="2" customFormat="1" ht="12">
      <c r="A151" s="38"/>
      <c r="B151" s="39"/>
      <c r="C151" s="221" t="s">
        <v>415</v>
      </c>
      <c r="D151" s="221" t="s">
        <v>136</v>
      </c>
      <c r="E151" s="222" t="s">
        <v>204</v>
      </c>
      <c r="F151" s="223" t="s">
        <v>205</v>
      </c>
      <c r="G151" s="224" t="s">
        <v>170</v>
      </c>
      <c r="H151" s="225">
        <v>12</v>
      </c>
      <c r="I151" s="226"/>
      <c r="J151" s="226"/>
      <c r="K151" s="227">
        <f>ROUND(P151*H151,2)</f>
        <v>0</v>
      </c>
      <c r="L151" s="223" t="s">
        <v>140</v>
      </c>
      <c r="M151" s="44"/>
      <c r="N151" s="228" t="s">
        <v>1</v>
      </c>
      <c r="O151" s="229" t="s">
        <v>38</v>
      </c>
      <c r="P151" s="230">
        <f>I151+J151</f>
        <v>0</v>
      </c>
      <c r="Q151" s="230">
        <f>ROUND(I151*H151,2)</f>
        <v>0</v>
      </c>
      <c r="R151" s="230">
        <f>ROUND(J151*H151,2)</f>
        <v>0</v>
      </c>
      <c r="S151" s="91"/>
      <c r="T151" s="231">
        <f>S151*H151</f>
        <v>0</v>
      </c>
      <c r="U151" s="231">
        <v>0</v>
      </c>
      <c r="V151" s="231">
        <f>U151*H151</f>
        <v>0</v>
      </c>
      <c r="W151" s="231">
        <v>0</v>
      </c>
      <c r="X151" s="232">
        <f>W151*H151</f>
        <v>0</v>
      </c>
      <c r="Y151" s="38"/>
      <c r="Z151" s="38"/>
      <c r="AA151" s="38"/>
      <c r="AB151" s="38"/>
      <c r="AC151" s="38"/>
      <c r="AD151" s="38"/>
      <c r="AE151" s="38"/>
      <c r="AR151" s="233" t="s">
        <v>141</v>
      </c>
      <c r="AT151" s="233" t="s">
        <v>136</v>
      </c>
      <c r="AU151" s="233" t="s">
        <v>85</v>
      </c>
      <c r="AY151" s="17" t="s">
        <v>133</v>
      </c>
      <c r="BE151" s="234">
        <f>IF(O151="základní",K151,0)</f>
        <v>0</v>
      </c>
      <c r="BF151" s="234">
        <f>IF(O151="snížená",K151,0)</f>
        <v>0</v>
      </c>
      <c r="BG151" s="234">
        <f>IF(O151="zákl. přenesená",K151,0)</f>
        <v>0</v>
      </c>
      <c r="BH151" s="234">
        <f>IF(O151="sníž. přenesená",K151,0)</f>
        <v>0</v>
      </c>
      <c r="BI151" s="234">
        <f>IF(O151="nulová",K151,0)</f>
        <v>0</v>
      </c>
      <c r="BJ151" s="17" t="s">
        <v>83</v>
      </c>
      <c r="BK151" s="234">
        <f>ROUND(P151*H151,2)</f>
        <v>0</v>
      </c>
      <c r="BL151" s="17" t="s">
        <v>141</v>
      </c>
      <c r="BM151" s="233" t="s">
        <v>519</v>
      </c>
    </row>
    <row r="152" spans="1:47" s="2" customFormat="1" ht="12">
      <c r="A152" s="38"/>
      <c r="B152" s="39"/>
      <c r="C152" s="40"/>
      <c r="D152" s="235" t="s">
        <v>143</v>
      </c>
      <c r="E152" s="40"/>
      <c r="F152" s="236" t="s">
        <v>207</v>
      </c>
      <c r="G152" s="40"/>
      <c r="H152" s="40"/>
      <c r="I152" s="237"/>
      <c r="J152" s="237"/>
      <c r="K152" s="40"/>
      <c r="L152" s="40"/>
      <c r="M152" s="44"/>
      <c r="N152" s="238"/>
      <c r="O152" s="239"/>
      <c r="P152" s="91"/>
      <c r="Q152" s="91"/>
      <c r="R152" s="91"/>
      <c r="S152" s="91"/>
      <c r="T152" s="91"/>
      <c r="U152" s="91"/>
      <c r="V152" s="91"/>
      <c r="W152" s="91"/>
      <c r="X152" s="92"/>
      <c r="Y152" s="38"/>
      <c r="Z152" s="38"/>
      <c r="AA152" s="38"/>
      <c r="AB152" s="38"/>
      <c r="AC152" s="38"/>
      <c r="AD152" s="38"/>
      <c r="AE152" s="38"/>
      <c r="AT152" s="17" t="s">
        <v>143</v>
      </c>
      <c r="AU152" s="17" t="s">
        <v>85</v>
      </c>
    </row>
    <row r="153" spans="1:47" s="2" customFormat="1" ht="12">
      <c r="A153" s="38"/>
      <c r="B153" s="39"/>
      <c r="C153" s="40"/>
      <c r="D153" s="235" t="s">
        <v>145</v>
      </c>
      <c r="E153" s="40"/>
      <c r="F153" s="240" t="s">
        <v>208</v>
      </c>
      <c r="G153" s="40"/>
      <c r="H153" s="40"/>
      <c r="I153" s="237"/>
      <c r="J153" s="237"/>
      <c r="K153" s="40"/>
      <c r="L153" s="40"/>
      <c r="M153" s="44"/>
      <c r="N153" s="238"/>
      <c r="O153" s="239"/>
      <c r="P153" s="91"/>
      <c r="Q153" s="91"/>
      <c r="R153" s="91"/>
      <c r="S153" s="91"/>
      <c r="T153" s="91"/>
      <c r="U153" s="91"/>
      <c r="V153" s="91"/>
      <c r="W153" s="91"/>
      <c r="X153" s="92"/>
      <c r="Y153" s="38"/>
      <c r="Z153" s="38"/>
      <c r="AA153" s="38"/>
      <c r="AB153" s="38"/>
      <c r="AC153" s="38"/>
      <c r="AD153" s="38"/>
      <c r="AE153" s="38"/>
      <c r="AT153" s="17" t="s">
        <v>145</v>
      </c>
      <c r="AU153" s="17" t="s">
        <v>85</v>
      </c>
    </row>
    <row r="154" spans="1:51" s="13" customFormat="1" ht="12">
      <c r="A154" s="13"/>
      <c r="B154" s="241"/>
      <c r="C154" s="242"/>
      <c r="D154" s="235" t="s">
        <v>147</v>
      </c>
      <c r="E154" s="243" t="s">
        <v>1</v>
      </c>
      <c r="F154" s="244" t="s">
        <v>520</v>
      </c>
      <c r="G154" s="242"/>
      <c r="H154" s="245">
        <v>12</v>
      </c>
      <c r="I154" s="246"/>
      <c r="J154" s="246"/>
      <c r="K154" s="242"/>
      <c r="L154" s="242"/>
      <c r="M154" s="247"/>
      <c r="N154" s="248"/>
      <c r="O154" s="249"/>
      <c r="P154" s="249"/>
      <c r="Q154" s="249"/>
      <c r="R154" s="249"/>
      <c r="S154" s="249"/>
      <c r="T154" s="249"/>
      <c r="U154" s="249"/>
      <c r="V154" s="249"/>
      <c r="W154" s="249"/>
      <c r="X154" s="250"/>
      <c r="Y154" s="13"/>
      <c r="Z154" s="13"/>
      <c r="AA154" s="13"/>
      <c r="AB154" s="13"/>
      <c r="AC154" s="13"/>
      <c r="AD154" s="13"/>
      <c r="AE154" s="13"/>
      <c r="AT154" s="251" t="s">
        <v>147</v>
      </c>
      <c r="AU154" s="251" t="s">
        <v>85</v>
      </c>
      <c r="AV154" s="13" t="s">
        <v>85</v>
      </c>
      <c r="AW154" s="13" t="s">
        <v>5</v>
      </c>
      <c r="AX154" s="13" t="s">
        <v>83</v>
      </c>
      <c r="AY154" s="251" t="s">
        <v>133</v>
      </c>
    </row>
    <row r="155" spans="1:65" s="2" customFormat="1" ht="33" customHeight="1">
      <c r="A155" s="38"/>
      <c r="B155" s="39"/>
      <c r="C155" s="221" t="s">
        <v>521</v>
      </c>
      <c r="D155" s="221" t="s">
        <v>136</v>
      </c>
      <c r="E155" s="222" t="s">
        <v>211</v>
      </c>
      <c r="F155" s="223" t="s">
        <v>212</v>
      </c>
      <c r="G155" s="224" t="s">
        <v>170</v>
      </c>
      <c r="H155" s="225">
        <v>90.528</v>
      </c>
      <c r="I155" s="226"/>
      <c r="J155" s="226"/>
      <c r="K155" s="227">
        <f>ROUND(P155*H155,2)</f>
        <v>0</v>
      </c>
      <c r="L155" s="223" t="s">
        <v>140</v>
      </c>
      <c r="M155" s="44"/>
      <c r="N155" s="228" t="s">
        <v>1</v>
      </c>
      <c r="O155" s="229" t="s">
        <v>38</v>
      </c>
      <c r="P155" s="230">
        <f>I155+J155</f>
        <v>0</v>
      </c>
      <c r="Q155" s="230">
        <f>ROUND(I155*H155,2)</f>
        <v>0</v>
      </c>
      <c r="R155" s="230">
        <f>ROUND(J155*H155,2)</f>
        <v>0</v>
      </c>
      <c r="S155" s="91"/>
      <c r="T155" s="231">
        <f>S155*H155</f>
        <v>0</v>
      </c>
      <c r="U155" s="231">
        <v>0</v>
      </c>
      <c r="V155" s="231">
        <f>U155*H155</f>
        <v>0</v>
      </c>
      <c r="W155" s="231">
        <v>0</v>
      </c>
      <c r="X155" s="232">
        <f>W155*H155</f>
        <v>0</v>
      </c>
      <c r="Y155" s="38"/>
      <c r="Z155" s="38"/>
      <c r="AA155" s="38"/>
      <c r="AB155" s="38"/>
      <c r="AC155" s="38"/>
      <c r="AD155" s="38"/>
      <c r="AE155" s="38"/>
      <c r="AR155" s="233" t="s">
        <v>141</v>
      </c>
      <c r="AT155" s="233" t="s">
        <v>136</v>
      </c>
      <c r="AU155" s="233" t="s">
        <v>85</v>
      </c>
      <c r="AY155" s="17" t="s">
        <v>133</v>
      </c>
      <c r="BE155" s="234">
        <f>IF(O155="základní",K155,0)</f>
        <v>0</v>
      </c>
      <c r="BF155" s="234">
        <f>IF(O155="snížená",K155,0)</f>
        <v>0</v>
      </c>
      <c r="BG155" s="234">
        <f>IF(O155="zákl. přenesená",K155,0)</f>
        <v>0</v>
      </c>
      <c r="BH155" s="234">
        <f>IF(O155="sníž. přenesená",K155,0)</f>
        <v>0</v>
      </c>
      <c r="BI155" s="234">
        <f>IF(O155="nulová",K155,0)</f>
        <v>0</v>
      </c>
      <c r="BJ155" s="17" t="s">
        <v>83</v>
      </c>
      <c r="BK155" s="234">
        <f>ROUND(P155*H155,2)</f>
        <v>0</v>
      </c>
      <c r="BL155" s="17" t="s">
        <v>141</v>
      </c>
      <c r="BM155" s="233" t="s">
        <v>522</v>
      </c>
    </row>
    <row r="156" spans="1:47" s="2" customFormat="1" ht="12">
      <c r="A156" s="38"/>
      <c r="B156" s="39"/>
      <c r="C156" s="40"/>
      <c r="D156" s="235" t="s">
        <v>143</v>
      </c>
      <c r="E156" s="40"/>
      <c r="F156" s="236" t="s">
        <v>214</v>
      </c>
      <c r="G156" s="40"/>
      <c r="H156" s="40"/>
      <c r="I156" s="237"/>
      <c r="J156" s="237"/>
      <c r="K156" s="40"/>
      <c r="L156" s="40"/>
      <c r="M156" s="44"/>
      <c r="N156" s="238"/>
      <c r="O156" s="239"/>
      <c r="P156" s="91"/>
      <c r="Q156" s="91"/>
      <c r="R156" s="91"/>
      <c r="S156" s="91"/>
      <c r="T156" s="91"/>
      <c r="U156" s="91"/>
      <c r="V156" s="91"/>
      <c r="W156" s="91"/>
      <c r="X156" s="92"/>
      <c r="Y156" s="38"/>
      <c r="Z156" s="38"/>
      <c r="AA156" s="38"/>
      <c r="AB156" s="38"/>
      <c r="AC156" s="38"/>
      <c r="AD156" s="38"/>
      <c r="AE156" s="38"/>
      <c r="AT156" s="17" t="s">
        <v>143</v>
      </c>
      <c r="AU156" s="17" t="s">
        <v>85</v>
      </c>
    </row>
    <row r="157" spans="1:47" s="2" customFormat="1" ht="12">
      <c r="A157" s="38"/>
      <c r="B157" s="39"/>
      <c r="C157" s="40"/>
      <c r="D157" s="235" t="s">
        <v>145</v>
      </c>
      <c r="E157" s="40"/>
      <c r="F157" s="240" t="s">
        <v>215</v>
      </c>
      <c r="G157" s="40"/>
      <c r="H157" s="40"/>
      <c r="I157" s="237"/>
      <c r="J157" s="237"/>
      <c r="K157" s="40"/>
      <c r="L157" s="40"/>
      <c r="M157" s="44"/>
      <c r="N157" s="238"/>
      <c r="O157" s="239"/>
      <c r="P157" s="91"/>
      <c r="Q157" s="91"/>
      <c r="R157" s="91"/>
      <c r="S157" s="91"/>
      <c r="T157" s="91"/>
      <c r="U157" s="91"/>
      <c r="V157" s="91"/>
      <c r="W157" s="91"/>
      <c r="X157" s="92"/>
      <c r="Y157" s="38"/>
      <c r="Z157" s="38"/>
      <c r="AA157" s="38"/>
      <c r="AB157" s="38"/>
      <c r="AC157" s="38"/>
      <c r="AD157" s="38"/>
      <c r="AE157" s="38"/>
      <c r="AT157" s="17" t="s">
        <v>145</v>
      </c>
      <c r="AU157" s="17" t="s">
        <v>85</v>
      </c>
    </row>
    <row r="158" spans="1:51" s="13" customFormat="1" ht="12">
      <c r="A158" s="13"/>
      <c r="B158" s="241"/>
      <c r="C158" s="242"/>
      <c r="D158" s="235" t="s">
        <v>147</v>
      </c>
      <c r="E158" s="243" t="s">
        <v>1</v>
      </c>
      <c r="F158" s="244" t="s">
        <v>523</v>
      </c>
      <c r="G158" s="242"/>
      <c r="H158" s="245">
        <v>90.528</v>
      </c>
      <c r="I158" s="246"/>
      <c r="J158" s="246"/>
      <c r="K158" s="242"/>
      <c r="L158" s="242"/>
      <c r="M158" s="247"/>
      <c r="N158" s="248"/>
      <c r="O158" s="249"/>
      <c r="P158" s="249"/>
      <c r="Q158" s="249"/>
      <c r="R158" s="249"/>
      <c r="S158" s="249"/>
      <c r="T158" s="249"/>
      <c r="U158" s="249"/>
      <c r="V158" s="249"/>
      <c r="W158" s="249"/>
      <c r="X158" s="250"/>
      <c r="Y158" s="13"/>
      <c r="Z158" s="13"/>
      <c r="AA158" s="13"/>
      <c r="AB158" s="13"/>
      <c r="AC158" s="13"/>
      <c r="AD158" s="13"/>
      <c r="AE158" s="13"/>
      <c r="AT158" s="251" t="s">
        <v>147</v>
      </c>
      <c r="AU158" s="251" t="s">
        <v>85</v>
      </c>
      <c r="AV158" s="13" t="s">
        <v>85</v>
      </c>
      <c r="AW158" s="13" t="s">
        <v>5</v>
      </c>
      <c r="AX158" s="13" t="s">
        <v>83</v>
      </c>
      <c r="AY158" s="251" t="s">
        <v>133</v>
      </c>
    </row>
    <row r="159" spans="1:65" s="2" customFormat="1" ht="16.5" customHeight="1">
      <c r="A159" s="38"/>
      <c r="B159" s="39"/>
      <c r="C159" s="263" t="s">
        <v>524</v>
      </c>
      <c r="D159" s="263" t="s">
        <v>217</v>
      </c>
      <c r="E159" s="264" t="s">
        <v>218</v>
      </c>
      <c r="F159" s="265" t="s">
        <v>219</v>
      </c>
      <c r="G159" s="266" t="s">
        <v>220</v>
      </c>
      <c r="H159" s="267">
        <v>235.373</v>
      </c>
      <c r="I159" s="268"/>
      <c r="J159" s="269"/>
      <c r="K159" s="270">
        <f>ROUND(P159*H159,2)</f>
        <v>0</v>
      </c>
      <c r="L159" s="265" t="s">
        <v>221</v>
      </c>
      <c r="M159" s="271"/>
      <c r="N159" s="272" t="s">
        <v>1</v>
      </c>
      <c r="O159" s="229" t="s">
        <v>38</v>
      </c>
      <c r="P159" s="230">
        <f>I159+J159</f>
        <v>0</v>
      </c>
      <c r="Q159" s="230">
        <f>ROUND(I159*H159,2)</f>
        <v>0</v>
      </c>
      <c r="R159" s="230">
        <f>ROUND(J159*H159,2)</f>
        <v>0</v>
      </c>
      <c r="S159" s="91"/>
      <c r="T159" s="231">
        <f>S159*H159</f>
        <v>0</v>
      </c>
      <c r="U159" s="231">
        <v>1</v>
      </c>
      <c r="V159" s="231">
        <f>U159*H159</f>
        <v>235.373</v>
      </c>
      <c r="W159" s="231">
        <v>0</v>
      </c>
      <c r="X159" s="232">
        <f>W159*H159</f>
        <v>0</v>
      </c>
      <c r="Y159" s="38"/>
      <c r="Z159" s="38"/>
      <c r="AA159" s="38"/>
      <c r="AB159" s="38"/>
      <c r="AC159" s="38"/>
      <c r="AD159" s="38"/>
      <c r="AE159" s="38"/>
      <c r="AR159" s="233" t="s">
        <v>222</v>
      </c>
      <c r="AT159" s="233" t="s">
        <v>217</v>
      </c>
      <c r="AU159" s="233" t="s">
        <v>85</v>
      </c>
      <c r="AY159" s="17" t="s">
        <v>133</v>
      </c>
      <c r="BE159" s="234">
        <f>IF(O159="základní",K159,0)</f>
        <v>0</v>
      </c>
      <c r="BF159" s="234">
        <f>IF(O159="snížená",K159,0)</f>
        <v>0</v>
      </c>
      <c r="BG159" s="234">
        <f>IF(O159="zákl. přenesená",K159,0)</f>
        <v>0</v>
      </c>
      <c r="BH159" s="234">
        <f>IF(O159="sníž. přenesená",K159,0)</f>
        <v>0</v>
      </c>
      <c r="BI159" s="234">
        <f>IF(O159="nulová",K159,0)</f>
        <v>0</v>
      </c>
      <c r="BJ159" s="17" t="s">
        <v>83</v>
      </c>
      <c r="BK159" s="234">
        <f>ROUND(P159*H159,2)</f>
        <v>0</v>
      </c>
      <c r="BL159" s="17" t="s">
        <v>141</v>
      </c>
      <c r="BM159" s="233" t="s">
        <v>525</v>
      </c>
    </row>
    <row r="160" spans="1:51" s="13" customFormat="1" ht="12">
      <c r="A160" s="13"/>
      <c r="B160" s="241"/>
      <c r="C160" s="242"/>
      <c r="D160" s="235" t="s">
        <v>147</v>
      </c>
      <c r="E160" s="243" t="s">
        <v>1</v>
      </c>
      <c r="F160" s="244" t="s">
        <v>526</v>
      </c>
      <c r="G160" s="242"/>
      <c r="H160" s="245">
        <v>235.373</v>
      </c>
      <c r="I160" s="246"/>
      <c r="J160" s="246"/>
      <c r="K160" s="242"/>
      <c r="L160" s="242"/>
      <c r="M160" s="247"/>
      <c r="N160" s="248"/>
      <c r="O160" s="249"/>
      <c r="P160" s="249"/>
      <c r="Q160" s="249"/>
      <c r="R160" s="249"/>
      <c r="S160" s="249"/>
      <c r="T160" s="249"/>
      <c r="U160" s="249"/>
      <c r="V160" s="249"/>
      <c r="W160" s="249"/>
      <c r="X160" s="250"/>
      <c r="Y160" s="13"/>
      <c r="Z160" s="13"/>
      <c r="AA160" s="13"/>
      <c r="AB160" s="13"/>
      <c r="AC160" s="13"/>
      <c r="AD160" s="13"/>
      <c r="AE160" s="13"/>
      <c r="AT160" s="251" t="s">
        <v>147</v>
      </c>
      <c r="AU160" s="251" t="s">
        <v>85</v>
      </c>
      <c r="AV160" s="13" t="s">
        <v>85</v>
      </c>
      <c r="AW160" s="13" t="s">
        <v>5</v>
      </c>
      <c r="AX160" s="13" t="s">
        <v>83</v>
      </c>
      <c r="AY160" s="251" t="s">
        <v>133</v>
      </c>
    </row>
    <row r="161" spans="1:51" s="15" customFormat="1" ht="12">
      <c r="A161" s="15"/>
      <c r="B161" s="273"/>
      <c r="C161" s="274"/>
      <c r="D161" s="235" t="s">
        <v>147</v>
      </c>
      <c r="E161" s="275" t="s">
        <v>1</v>
      </c>
      <c r="F161" s="276" t="s">
        <v>225</v>
      </c>
      <c r="G161" s="274"/>
      <c r="H161" s="275" t="s">
        <v>1</v>
      </c>
      <c r="I161" s="277"/>
      <c r="J161" s="277"/>
      <c r="K161" s="274"/>
      <c r="L161" s="274"/>
      <c r="M161" s="278"/>
      <c r="N161" s="279"/>
      <c r="O161" s="280"/>
      <c r="P161" s="280"/>
      <c r="Q161" s="280"/>
      <c r="R161" s="280"/>
      <c r="S161" s="280"/>
      <c r="T161" s="280"/>
      <c r="U161" s="280"/>
      <c r="V161" s="280"/>
      <c r="W161" s="280"/>
      <c r="X161" s="281"/>
      <c r="Y161" s="15"/>
      <c r="Z161" s="15"/>
      <c r="AA161" s="15"/>
      <c r="AB161" s="15"/>
      <c r="AC161" s="15"/>
      <c r="AD161" s="15"/>
      <c r="AE161" s="15"/>
      <c r="AT161" s="282" t="s">
        <v>147</v>
      </c>
      <c r="AU161" s="282" t="s">
        <v>85</v>
      </c>
      <c r="AV161" s="15" t="s">
        <v>83</v>
      </c>
      <c r="AW161" s="15" t="s">
        <v>5</v>
      </c>
      <c r="AX161" s="15" t="s">
        <v>75</v>
      </c>
      <c r="AY161" s="282" t="s">
        <v>133</v>
      </c>
    </row>
    <row r="162" spans="1:65" s="2" customFormat="1" ht="24.15" customHeight="1">
      <c r="A162" s="38"/>
      <c r="B162" s="39"/>
      <c r="C162" s="221" t="s">
        <v>527</v>
      </c>
      <c r="D162" s="221" t="s">
        <v>136</v>
      </c>
      <c r="E162" s="222" t="s">
        <v>227</v>
      </c>
      <c r="F162" s="223" t="s">
        <v>228</v>
      </c>
      <c r="G162" s="224" t="s">
        <v>170</v>
      </c>
      <c r="H162" s="225">
        <v>112.76</v>
      </c>
      <c r="I162" s="226"/>
      <c r="J162" s="226"/>
      <c r="K162" s="227">
        <f>ROUND(P162*H162,2)</f>
        <v>0</v>
      </c>
      <c r="L162" s="223" t="s">
        <v>140</v>
      </c>
      <c r="M162" s="44"/>
      <c r="N162" s="228" t="s">
        <v>1</v>
      </c>
      <c r="O162" s="229" t="s">
        <v>38</v>
      </c>
      <c r="P162" s="230">
        <f>I162+J162</f>
        <v>0</v>
      </c>
      <c r="Q162" s="230">
        <f>ROUND(I162*H162,2)</f>
        <v>0</v>
      </c>
      <c r="R162" s="230">
        <f>ROUND(J162*H162,2)</f>
        <v>0</v>
      </c>
      <c r="S162" s="91"/>
      <c r="T162" s="231">
        <f>S162*H162</f>
        <v>0</v>
      </c>
      <c r="U162" s="231">
        <v>0</v>
      </c>
      <c r="V162" s="231">
        <f>U162*H162</f>
        <v>0</v>
      </c>
      <c r="W162" s="231">
        <v>0</v>
      </c>
      <c r="X162" s="232">
        <f>W162*H162</f>
        <v>0</v>
      </c>
      <c r="Y162" s="38"/>
      <c r="Z162" s="38"/>
      <c r="AA162" s="38"/>
      <c r="AB162" s="38"/>
      <c r="AC162" s="38"/>
      <c r="AD162" s="38"/>
      <c r="AE162" s="38"/>
      <c r="AR162" s="233" t="s">
        <v>141</v>
      </c>
      <c r="AT162" s="233" t="s">
        <v>136</v>
      </c>
      <c r="AU162" s="233" t="s">
        <v>85</v>
      </c>
      <c r="AY162" s="17" t="s">
        <v>133</v>
      </c>
      <c r="BE162" s="234">
        <f>IF(O162="základní",K162,0)</f>
        <v>0</v>
      </c>
      <c r="BF162" s="234">
        <f>IF(O162="snížená",K162,0)</f>
        <v>0</v>
      </c>
      <c r="BG162" s="234">
        <f>IF(O162="zákl. přenesená",K162,0)</f>
        <v>0</v>
      </c>
      <c r="BH162" s="234">
        <f>IF(O162="sníž. přenesená",K162,0)</f>
        <v>0</v>
      </c>
      <c r="BI162" s="234">
        <f>IF(O162="nulová",K162,0)</f>
        <v>0</v>
      </c>
      <c r="BJ162" s="17" t="s">
        <v>83</v>
      </c>
      <c r="BK162" s="234">
        <f>ROUND(P162*H162,2)</f>
        <v>0</v>
      </c>
      <c r="BL162" s="17" t="s">
        <v>141</v>
      </c>
      <c r="BM162" s="233" t="s">
        <v>528</v>
      </c>
    </row>
    <row r="163" spans="1:47" s="2" customFormat="1" ht="12">
      <c r="A163" s="38"/>
      <c r="B163" s="39"/>
      <c r="C163" s="40"/>
      <c r="D163" s="235" t="s">
        <v>143</v>
      </c>
      <c r="E163" s="40"/>
      <c r="F163" s="236" t="s">
        <v>230</v>
      </c>
      <c r="G163" s="40"/>
      <c r="H163" s="40"/>
      <c r="I163" s="237"/>
      <c r="J163" s="237"/>
      <c r="K163" s="40"/>
      <c r="L163" s="40"/>
      <c r="M163" s="44"/>
      <c r="N163" s="238"/>
      <c r="O163" s="239"/>
      <c r="P163" s="91"/>
      <c r="Q163" s="91"/>
      <c r="R163" s="91"/>
      <c r="S163" s="91"/>
      <c r="T163" s="91"/>
      <c r="U163" s="91"/>
      <c r="V163" s="91"/>
      <c r="W163" s="91"/>
      <c r="X163" s="92"/>
      <c r="Y163" s="38"/>
      <c r="Z163" s="38"/>
      <c r="AA163" s="38"/>
      <c r="AB163" s="38"/>
      <c r="AC163" s="38"/>
      <c r="AD163" s="38"/>
      <c r="AE163" s="38"/>
      <c r="AT163" s="17" t="s">
        <v>143</v>
      </c>
      <c r="AU163" s="17" t="s">
        <v>85</v>
      </c>
    </row>
    <row r="164" spans="1:65" s="2" customFormat="1" ht="12">
      <c r="A164" s="38"/>
      <c r="B164" s="39"/>
      <c r="C164" s="221" t="s">
        <v>425</v>
      </c>
      <c r="D164" s="221" t="s">
        <v>136</v>
      </c>
      <c r="E164" s="222" t="s">
        <v>233</v>
      </c>
      <c r="F164" s="223" t="s">
        <v>234</v>
      </c>
      <c r="G164" s="224" t="s">
        <v>220</v>
      </c>
      <c r="H164" s="225">
        <v>1088.259</v>
      </c>
      <c r="I164" s="226"/>
      <c r="J164" s="226"/>
      <c r="K164" s="227">
        <f>ROUND(P164*H164,2)</f>
        <v>0</v>
      </c>
      <c r="L164" s="223" t="s">
        <v>140</v>
      </c>
      <c r="M164" s="44"/>
      <c r="N164" s="228" t="s">
        <v>1</v>
      </c>
      <c r="O164" s="229" t="s">
        <v>38</v>
      </c>
      <c r="P164" s="230">
        <f>I164+J164</f>
        <v>0</v>
      </c>
      <c r="Q164" s="230">
        <f>ROUND(I164*H164,2)</f>
        <v>0</v>
      </c>
      <c r="R164" s="230">
        <f>ROUND(J164*H164,2)</f>
        <v>0</v>
      </c>
      <c r="S164" s="91"/>
      <c r="T164" s="231">
        <f>S164*H164</f>
        <v>0</v>
      </c>
      <c r="U164" s="231">
        <v>0</v>
      </c>
      <c r="V164" s="231">
        <f>U164*H164</f>
        <v>0</v>
      </c>
      <c r="W164" s="231">
        <v>0</v>
      </c>
      <c r="X164" s="232">
        <f>W164*H164</f>
        <v>0</v>
      </c>
      <c r="Y164" s="38"/>
      <c r="Z164" s="38"/>
      <c r="AA164" s="38"/>
      <c r="AB164" s="38"/>
      <c r="AC164" s="38"/>
      <c r="AD164" s="38"/>
      <c r="AE164" s="38"/>
      <c r="AR164" s="233" t="s">
        <v>141</v>
      </c>
      <c r="AT164" s="233" t="s">
        <v>136</v>
      </c>
      <c r="AU164" s="233" t="s">
        <v>85</v>
      </c>
      <c r="AY164" s="17" t="s">
        <v>133</v>
      </c>
      <c r="BE164" s="234">
        <f>IF(O164="základní",K164,0)</f>
        <v>0</v>
      </c>
      <c r="BF164" s="234">
        <f>IF(O164="snížená",K164,0)</f>
        <v>0</v>
      </c>
      <c r="BG164" s="234">
        <f>IF(O164="zákl. přenesená",K164,0)</f>
        <v>0</v>
      </c>
      <c r="BH164" s="234">
        <f>IF(O164="sníž. přenesená",K164,0)</f>
        <v>0</v>
      </c>
      <c r="BI164" s="234">
        <f>IF(O164="nulová",K164,0)</f>
        <v>0</v>
      </c>
      <c r="BJ164" s="17" t="s">
        <v>83</v>
      </c>
      <c r="BK164" s="234">
        <f>ROUND(P164*H164,2)</f>
        <v>0</v>
      </c>
      <c r="BL164" s="17" t="s">
        <v>141</v>
      </c>
      <c r="BM164" s="233" t="s">
        <v>529</v>
      </c>
    </row>
    <row r="165" spans="1:47" s="2" customFormat="1" ht="12">
      <c r="A165" s="38"/>
      <c r="B165" s="39"/>
      <c r="C165" s="40"/>
      <c r="D165" s="235" t="s">
        <v>143</v>
      </c>
      <c r="E165" s="40"/>
      <c r="F165" s="236" t="s">
        <v>236</v>
      </c>
      <c r="G165" s="40"/>
      <c r="H165" s="40"/>
      <c r="I165" s="237"/>
      <c r="J165" s="237"/>
      <c r="K165" s="40"/>
      <c r="L165" s="40"/>
      <c r="M165" s="44"/>
      <c r="N165" s="238"/>
      <c r="O165" s="239"/>
      <c r="P165" s="91"/>
      <c r="Q165" s="91"/>
      <c r="R165" s="91"/>
      <c r="S165" s="91"/>
      <c r="T165" s="91"/>
      <c r="U165" s="91"/>
      <c r="V165" s="91"/>
      <c r="W165" s="91"/>
      <c r="X165" s="92"/>
      <c r="Y165" s="38"/>
      <c r="Z165" s="38"/>
      <c r="AA165" s="38"/>
      <c r="AB165" s="38"/>
      <c r="AC165" s="38"/>
      <c r="AD165" s="38"/>
      <c r="AE165" s="38"/>
      <c r="AT165" s="17" t="s">
        <v>143</v>
      </c>
      <c r="AU165" s="17" t="s">
        <v>85</v>
      </c>
    </row>
    <row r="166" spans="1:47" s="2" customFormat="1" ht="12">
      <c r="A166" s="38"/>
      <c r="B166" s="39"/>
      <c r="C166" s="40"/>
      <c r="D166" s="235" t="s">
        <v>145</v>
      </c>
      <c r="E166" s="40"/>
      <c r="F166" s="240" t="s">
        <v>237</v>
      </c>
      <c r="G166" s="40"/>
      <c r="H166" s="40"/>
      <c r="I166" s="237"/>
      <c r="J166" s="237"/>
      <c r="K166" s="40"/>
      <c r="L166" s="40"/>
      <c r="M166" s="44"/>
      <c r="N166" s="238"/>
      <c r="O166" s="239"/>
      <c r="P166" s="91"/>
      <c r="Q166" s="91"/>
      <c r="R166" s="91"/>
      <c r="S166" s="91"/>
      <c r="T166" s="91"/>
      <c r="U166" s="91"/>
      <c r="V166" s="91"/>
      <c r="W166" s="91"/>
      <c r="X166" s="92"/>
      <c r="Y166" s="38"/>
      <c r="Z166" s="38"/>
      <c r="AA166" s="38"/>
      <c r="AB166" s="38"/>
      <c r="AC166" s="38"/>
      <c r="AD166" s="38"/>
      <c r="AE166" s="38"/>
      <c r="AT166" s="17" t="s">
        <v>145</v>
      </c>
      <c r="AU166" s="17" t="s">
        <v>85</v>
      </c>
    </row>
    <row r="167" spans="1:65" s="2" customFormat="1" ht="12">
      <c r="A167" s="38"/>
      <c r="B167" s="39"/>
      <c r="C167" s="221" t="s">
        <v>530</v>
      </c>
      <c r="D167" s="221" t="s">
        <v>136</v>
      </c>
      <c r="E167" s="222" t="s">
        <v>531</v>
      </c>
      <c r="F167" s="223" t="s">
        <v>532</v>
      </c>
      <c r="G167" s="224" t="s">
        <v>170</v>
      </c>
      <c r="H167" s="225">
        <v>38.84</v>
      </c>
      <c r="I167" s="226"/>
      <c r="J167" s="226"/>
      <c r="K167" s="227">
        <f>ROUND(P167*H167,2)</f>
        <v>0</v>
      </c>
      <c r="L167" s="223" t="s">
        <v>140</v>
      </c>
      <c r="M167" s="44"/>
      <c r="N167" s="228" t="s">
        <v>1</v>
      </c>
      <c r="O167" s="229" t="s">
        <v>38</v>
      </c>
      <c r="P167" s="230">
        <f>I167+J167</f>
        <v>0</v>
      </c>
      <c r="Q167" s="230">
        <f>ROUND(I167*H167,2)</f>
        <v>0</v>
      </c>
      <c r="R167" s="230">
        <f>ROUND(J167*H167,2)</f>
        <v>0</v>
      </c>
      <c r="S167" s="91"/>
      <c r="T167" s="231">
        <f>S167*H167</f>
        <v>0</v>
      </c>
      <c r="U167" s="231">
        <v>0</v>
      </c>
      <c r="V167" s="231">
        <f>U167*H167</f>
        <v>0</v>
      </c>
      <c r="W167" s="231">
        <v>0</v>
      </c>
      <c r="X167" s="232">
        <f>W167*H167</f>
        <v>0</v>
      </c>
      <c r="Y167" s="38"/>
      <c r="Z167" s="38"/>
      <c r="AA167" s="38"/>
      <c r="AB167" s="38"/>
      <c r="AC167" s="38"/>
      <c r="AD167" s="38"/>
      <c r="AE167" s="38"/>
      <c r="AR167" s="233" t="s">
        <v>141</v>
      </c>
      <c r="AT167" s="233" t="s">
        <v>136</v>
      </c>
      <c r="AU167" s="233" t="s">
        <v>85</v>
      </c>
      <c r="AY167" s="17" t="s">
        <v>133</v>
      </c>
      <c r="BE167" s="234">
        <f>IF(O167="základní",K167,0)</f>
        <v>0</v>
      </c>
      <c r="BF167" s="234">
        <f>IF(O167="snížená",K167,0)</f>
        <v>0</v>
      </c>
      <c r="BG167" s="234">
        <f>IF(O167="zákl. přenesená",K167,0)</f>
        <v>0</v>
      </c>
      <c r="BH167" s="234">
        <f>IF(O167="sníž. přenesená",K167,0)</f>
        <v>0</v>
      </c>
      <c r="BI167" s="234">
        <f>IF(O167="nulová",K167,0)</f>
        <v>0</v>
      </c>
      <c r="BJ167" s="17" t="s">
        <v>83</v>
      </c>
      <c r="BK167" s="234">
        <f>ROUND(P167*H167,2)</f>
        <v>0</v>
      </c>
      <c r="BL167" s="17" t="s">
        <v>141</v>
      </c>
      <c r="BM167" s="233" t="s">
        <v>533</v>
      </c>
    </row>
    <row r="168" spans="1:47" s="2" customFormat="1" ht="12">
      <c r="A168" s="38"/>
      <c r="B168" s="39"/>
      <c r="C168" s="40"/>
      <c r="D168" s="235" t="s">
        <v>143</v>
      </c>
      <c r="E168" s="40"/>
      <c r="F168" s="236" t="s">
        <v>534</v>
      </c>
      <c r="G168" s="40"/>
      <c r="H168" s="40"/>
      <c r="I168" s="237"/>
      <c r="J168" s="237"/>
      <c r="K168" s="40"/>
      <c r="L168" s="40"/>
      <c r="M168" s="44"/>
      <c r="N168" s="238"/>
      <c r="O168" s="239"/>
      <c r="P168" s="91"/>
      <c r="Q168" s="91"/>
      <c r="R168" s="91"/>
      <c r="S168" s="91"/>
      <c r="T168" s="91"/>
      <c r="U168" s="91"/>
      <c r="V168" s="91"/>
      <c r="W168" s="91"/>
      <c r="X168" s="92"/>
      <c r="Y168" s="38"/>
      <c r="Z168" s="38"/>
      <c r="AA168" s="38"/>
      <c r="AB168" s="38"/>
      <c r="AC168" s="38"/>
      <c r="AD168" s="38"/>
      <c r="AE168" s="38"/>
      <c r="AT168" s="17" t="s">
        <v>143</v>
      </c>
      <c r="AU168" s="17" t="s">
        <v>85</v>
      </c>
    </row>
    <row r="169" spans="1:51" s="13" customFormat="1" ht="12">
      <c r="A169" s="13"/>
      <c r="B169" s="241"/>
      <c r="C169" s="242"/>
      <c r="D169" s="235" t="s">
        <v>147</v>
      </c>
      <c r="E169" s="243" t="s">
        <v>1</v>
      </c>
      <c r="F169" s="244" t="s">
        <v>535</v>
      </c>
      <c r="G169" s="242"/>
      <c r="H169" s="245">
        <v>38.84</v>
      </c>
      <c r="I169" s="246"/>
      <c r="J169" s="246"/>
      <c r="K169" s="242"/>
      <c r="L169" s="242"/>
      <c r="M169" s="247"/>
      <c r="N169" s="248"/>
      <c r="O169" s="249"/>
      <c r="P169" s="249"/>
      <c r="Q169" s="249"/>
      <c r="R169" s="249"/>
      <c r="S169" s="249"/>
      <c r="T169" s="249"/>
      <c r="U169" s="249"/>
      <c r="V169" s="249"/>
      <c r="W169" s="249"/>
      <c r="X169" s="250"/>
      <c r="Y169" s="13"/>
      <c r="Z169" s="13"/>
      <c r="AA169" s="13"/>
      <c r="AB169" s="13"/>
      <c r="AC169" s="13"/>
      <c r="AD169" s="13"/>
      <c r="AE169" s="13"/>
      <c r="AT169" s="251" t="s">
        <v>147</v>
      </c>
      <c r="AU169" s="251" t="s">
        <v>85</v>
      </c>
      <c r="AV169" s="13" t="s">
        <v>85</v>
      </c>
      <c r="AW169" s="13" t="s">
        <v>5</v>
      </c>
      <c r="AX169" s="13" t="s">
        <v>83</v>
      </c>
      <c r="AY169" s="251" t="s">
        <v>133</v>
      </c>
    </row>
    <row r="170" spans="1:65" s="2" customFormat="1" ht="12">
      <c r="A170" s="38"/>
      <c r="B170" s="39"/>
      <c r="C170" s="221" t="s">
        <v>429</v>
      </c>
      <c r="D170" s="221" t="s">
        <v>136</v>
      </c>
      <c r="E170" s="222" t="s">
        <v>246</v>
      </c>
      <c r="F170" s="223" t="s">
        <v>247</v>
      </c>
      <c r="G170" s="224" t="s">
        <v>139</v>
      </c>
      <c r="H170" s="225">
        <v>44</v>
      </c>
      <c r="I170" s="226"/>
      <c r="J170" s="226"/>
      <c r="K170" s="227">
        <f>ROUND(P170*H170,2)</f>
        <v>0</v>
      </c>
      <c r="L170" s="223" t="s">
        <v>140</v>
      </c>
      <c r="M170" s="44"/>
      <c r="N170" s="228" t="s">
        <v>1</v>
      </c>
      <c r="O170" s="229" t="s">
        <v>38</v>
      </c>
      <c r="P170" s="230">
        <f>I170+J170</f>
        <v>0</v>
      </c>
      <c r="Q170" s="230">
        <f>ROUND(I170*H170,2)</f>
        <v>0</v>
      </c>
      <c r="R170" s="230">
        <f>ROUND(J170*H170,2)</f>
        <v>0</v>
      </c>
      <c r="S170" s="91"/>
      <c r="T170" s="231">
        <f>S170*H170</f>
        <v>0</v>
      </c>
      <c r="U170" s="231">
        <v>0</v>
      </c>
      <c r="V170" s="231">
        <f>U170*H170</f>
        <v>0</v>
      </c>
      <c r="W170" s="231">
        <v>0</v>
      </c>
      <c r="X170" s="232">
        <f>W170*H170</f>
        <v>0</v>
      </c>
      <c r="Y170" s="38"/>
      <c r="Z170" s="38"/>
      <c r="AA170" s="38"/>
      <c r="AB170" s="38"/>
      <c r="AC170" s="38"/>
      <c r="AD170" s="38"/>
      <c r="AE170" s="38"/>
      <c r="AR170" s="233" t="s">
        <v>141</v>
      </c>
      <c r="AT170" s="233" t="s">
        <v>136</v>
      </c>
      <c r="AU170" s="233" t="s">
        <v>85</v>
      </c>
      <c r="AY170" s="17" t="s">
        <v>133</v>
      </c>
      <c r="BE170" s="234">
        <f>IF(O170="základní",K170,0)</f>
        <v>0</v>
      </c>
      <c r="BF170" s="234">
        <f>IF(O170="snížená",K170,0)</f>
        <v>0</v>
      </c>
      <c r="BG170" s="234">
        <f>IF(O170="zákl. přenesená",K170,0)</f>
        <v>0</v>
      </c>
      <c r="BH170" s="234">
        <f>IF(O170="sníž. přenesená",K170,0)</f>
        <v>0</v>
      </c>
      <c r="BI170" s="234">
        <f>IF(O170="nulová",K170,0)</f>
        <v>0</v>
      </c>
      <c r="BJ170" s="17" t="s">
        <v>83</v>
      </c>
      <c r="BK170" s="234">
        <f>ROUND(P170*H170,2)</f>
        <v>0</v>
      </c>
      <c r="BL170" s="17" t="s">
        <v>141</v>
      </c>
      <c r="BM170" s="233" t="s">
        <v>536</v>
      </c>
    </row>
    <row r="171" spans="1:47" s="2" customFormat="1" ht="12">
      <c r="A171" s="38"/>
      <c r="B171" s="39"/>
      <c r="C171" s="40"/>
      <c r="D171" s="235" t="s">
        <v>143</v>
      </c>
      <c r="E171" s="40"/>
      <c r="F171" s="236" t="s">
        <v>249</v>
      </c>
      <c r="G171" s="40"/>
      <c r="H171" s="40"/>
      <c r="I171" s="237"/>
      <c r="J171" s="237"/>
      <c r="K171" s="40"/>
      <c r="L171" s="40"/>
      <c r="M171" s="44"/>
      <c r="N171" s="238"/>
      <c r="O171" s="239"/>
      <c r="P171" s="91"/>
      <c r="Q171" s="91"/>
      <c r="R171" s="91"/>
      <c r="S171" s="91"/>
      <c r="T171" s="91"/>
      <c r="U171" s="91"/>
      <c r="V171" s="91"/>
      <c r="W171" s="91"/>
      <c r="X171" s="92"/>
      <c r="Y171" s="38"/>
      <c r="Z171" s="38"/>
      <c r="AA171" s="38"/>
      <c r="AB171" s="38"/>
      <c r="AC171" s="38"/>
      <c r="AD171" s="38"/>
      <c r="AE171" s="38"/>
      <c r="AT171" s="17" t="s">
        <v>143</v>
      </c>
      <c r="AU171" s="17" t="s">
        <v>85</v>
      </c>
    </row>
    <row r="172" spans="1:47" s="2" customFormat="1" ht="12">
      <c r="A172" s="38"/>
      <c r="B172" s="39"/>
      <c r="C172" s="40"/>
      <c r="D172" s="235" t="s">
        <v>145</v>
      </c>
      <c r="E172" s="40"/>
      <c r="F172" s="240" t="s">
        <v>250</v>
      </c>
      <c r="G172" s="40"/>
      <c r="H172" s="40"/>
      <c r="I172" s="237"/>
      <c r="J172" s="237"/>
      <c r="K172" s="40"/>
      <c r="L172" s="40"/>
      <c r="M172" s="44"/>
      <c r="N172" s="238"/>
      <c r="O172" s="239"/>
      <c r="P172" s="91"/>
      <c r="Q172" s="91"/>
      <c r="R172" s="91"/>
      <c r="S172" s="91"/>
      <c r="T172" s="91"/>
      <c r="U172" s="91"/>
      <c r="V172" s="91"/>
      <c r="W172" s="91"/>
      <c r="X172" s="92"/>
      <c r="Y172" s="38"/>
      <c r="Z172" s="38"/>
      <c r="AA172" s="38"/>
      <c r="AB172" s="38"/>
      <c r="AC172" s="38"/>
      <c r="AD172" s="38"/>
      <c r="AE172" s="38"/>
      <c r="AT172" s="17" t="s">
        <v>145</v>
      </c>
      <c r="AU172" s="17" t="s">
        <v>85</v>
      </c>
    </row>
    <row r="173" spans="1:51" s="13" customFormat="1" ht="12">
      <c r="A173" s="13"/>
      <c r="B173" s="241"/>
      <c r="C173" s="242"/>
      <c r="D173" s="235" t="s">
        <v>147</v>
      </c>
      <c r="E173" s="243" t="s">
        <v>1</v>
      </c>
      <c r="F173" s="244" t="s">
        <v>537</v>
      </c>
      <c r="G173" s="242"/>
      <c r="H173" s="245">
        <v>44</v>
      </c>
      <c r="I173" s="246"/>
      <c r="J173" s="246"/>
      <c r="K173" s="242"/>
      <c r="L173" s="242"/>
      <c r="M173" s="247"/>
      <c r="N173" s="248"/>
      <c r="O173" s="249"/>
      <c r="P173" s="249"/>
      <c r="Q173" s="249"/>
      <c r="R173" s="249"/>
      <c r="S173" s="249"/>
      <c r="T173" s="249"/>
      <c r="U173" s="249"/>
      <c r="V173" s="249"/>
      <c r="W173" s="249"/>
      <c r="X173" s="250"/>
      <c r="Y173" s="13"/>
      <c r="Z173" s="13"/>
      <c r="AA173" s="13"/>
      <c r="AB173" s="13"/>
      <c r="AC173" s="13"/>
      <c r="AD173" s="13"/>
      <c r="AE173" s="13"/>
      <c r="AT173" s="251" t="s">
        <v>147</v>
      </c>
      <c r="AU173" s="251" t="s">
        <v>85</v>
      </c>
      <c r="AV173" s="13" t="s">
        <v>85</v>
      </c>
      <c r="AW173" s="13" t="s">
        <v>5</v>
      </c>
      <c r="AX173" s="13" t="s">
        <v>83</v>
      </c>
      <c r="AY173" s="251" t="s">
        <v>133</v>
      </c>
    </row>
    <row r="174" spans="1:65" s="2" customFormat="1" ht="12">
      <c r="A174" s="38"/>
      <c r="B174" s="39"/>
      <c r="C174" s="221" t="s">
        <v>538</v>
      </c>
      <c r="D174" s="221" t="s">
        <v>136</v>
      </c>
      <c r="E174" s="222" t="s">
        <v>252</v>
      </c>
      <c r="F174" s="223" t="s">
        <v>253</v>
      </c>
      <c r="G174" s="224" t="s">
        <v>139</v>
      </c>
      <c r="H174" s="225">
        <v>47.35</v>
      </c>
      <c r="I174" s="226"/>
      <c r="J174" s="226"/>
      <c r="K174" s="227">
        <f>ROUND(P174*H174,2)</f>
        <v>0</v>
      </c>
      <c r="L174" s="223" t="s">
        <v>140</v>
      </c>
      <c r="M174" s="44"/>
      <c r="N174" s="228" t="s">
        <v>1</v>
      </c>
      <c r="O174" s="229" t="s">
        <v>38</v>
      </c>
      <c r="P174" s="230">
        <f>I174+J174</f>
        <v>0</v>
      </c>
      <c r="Q174" s="230">
        <f>ROUND(I174*H174,2)</f>
        <v>0</v>
      </c>
      <c r="R174" s="230">
        <f>ROUND(J174*H174,2)</f>
        <v>0</v>
      </c>
      <c r="S174" s="91"/>
      <c r="T174" s="231">
        <f>S174*H174</f>
        <v>0</v>
      </c>
      <c r="U174" s="231">
        <v>0</v>
      </c>
      <c r="V174" s="231">
        <f>U174*H174</f>
        <v>0</v>
      </c>
      <c r="W174" s="231">
        <v>0</v>
      </c>
      <c r="X174" s="232">
        <f>W174*H174</f>
        <v>0</v>
      </c>
      <c r="Y174" s="38"/>
      <c r="Z174" s="38"/>
      <c r="AA174" s="38"/>
      <c r="AB174" s="38"/>
      <c r="AC174" s="38"/>
      <c r="AD174" s="38"/>
      <c r="AE174" s="38"/>
      <c r="AR174" s="233" t="s">
        <v>141</v>
      </c>
      <c r="AT174" s="233" t="s">
        <v>136</v>
      </c>
      <c r="AU174" s="233" t="s">
        <v>85</v>
      </c>
      <c r="AY174" s="17" t="s">
        <v>133</v>
      </c>
      <c r="BE174" s="234">
        <f>IF(O174="základní",K174,0)</f>
        <v>0</v>
      </c>
      <c r="BF174" s="234">
        <f>IF(O174="snížená",K174,0)</f>
        <v>0</v>
      </c>
      <c r="BG174" s="234">
        <f>IF(O174="zákl. přenesená",K174,0)</f>
        <v>0</v>
      </c>
      <c r="BH174" s="234">
        <f>IF(O174="sníž. přenesená",K174,0)</f>
        <v>0</v>
      </c>
      <c r="BI174" s="234">
        <f>IF(O174="nulová",K174,0)</f>
        <v>0</v>
      </c>
      <c r="BJ174" s="17" t="s">
        <v>83</v>
      </c>
      <c r="BK174" s="234">
        <f>ROUND(P174*H174,2)</f>
        <v>0</v>
      </c>
      <c r="BL174" s="17" t="s">
        <v>141</v>
      </c>
      <c r="BM174" s="233" t="s">
        <v>539</v>
      </c>
    </row>
    <row r="175" spans="1:47" s="2" customFormat="1" ht="12">
      <c r="A175" s="38"/>
      <c r="B175" s="39"/>
      <c r="C175" s="40"/>
      <c r="D175" s="235" t="s">
        <v>143</v>
      </c>
      <c r="E175" s="40"/>
      <c r="F175" s="236" t="s">
        <v>255</v>
      </c>
      <c r="G175" s="40"/>
      <c r="H175" s="40"/>
      <c r="I175" s="237"/>
      <c r="J175" s="237"/>
      <c r="K175" s="40"/>
      <c r="L175" s="40"/>
      <c r="M175" s="44"/>
      <c r="N175" s="238"/>
      <c r="O175" s="239"/>
      <c r="P175" s="91"/>
      <c r="Q175" s="91"/>
      <c r="R175" s="91"/>
      <c r="S175" s="91"/>
      <c r="T175" s="91"/>
      <c r="U175" s="91"/>
      <c r="V175" s="91"/>
      <c r="W175" s="91"/>
      <c r="X175" s="92"/>
      <c r="Y175" s="38"/>
      <c r="Z175" s="38"/>
      <c r="AA175" s="38"/>
      <c r="AB175" s="38"/>
      <c r="AC175" s="38"/>
      <c r="AD175" s="38"/>
      <c r="AE175" s="38"/>
      <c r="AT175" s="17" t="s">
        <v>143</v>
      </c>
      <c r="AU175" s="17" t="s">
        <v>85</v>
      </c>
    </row>
    <row r="176" spans="1:51" s="13" customFormat="1" ht="12">
      <c r="A176" s="13"/>
      <c r="B176" s="241"/>
      <c r="C176" s="242"/>
      <c r="D176" s="235" t="s">
        <v>147</v>
      </c>
      <c r="E176" s="243" t="s">
        <v>1</v>
      </c>
      <c r="F176" s="244" t="s">
        <v>537</v>
      </c>
      <c r="G176" s="242"/>
      <c r="H176" s="245">
        <v>44</v>
      </c>
      <c r="I176" s="246"/>
      <c r="J176" s="246"/>
      <c r="K176" s="242"/>
      <c r="L176" s="242"/>
      <c r="M176" s="247"/>
      <c r="N176" s="248"/>
      <c r="O176" s="249"/>
      <c r="P176" s="249"/>
      <c r="Q176" s="249"/>
      <c r="R176" s="249"/>
      <c r="S176" s="249"/>
      <c r="T176" s="249"/>
      <c r="U176" s="249"/>
      <c r="V176" s="249"/>
      <c r="W176" s="249"/>
      <c r="X176" s="250"/>
      <c r="Y176" s="13"/>
      <c r="Z176" s="13"/>
      <c r="AA176" s="13"/>
      <c r="AB176" s="13"/>
      <c r="AC176" s="13"/>
      <c r="AD176" s="13"/>
      <c r="AE176" s="13"/>
      <c r="AT176" s="251" t="s">
        <v>147</v>
      </c>
      <c r="AU176" s="251" t="s">
        <v>85</v>
      </c>
      <c r="AV176" s="13" t="s">
        <v>85</v>
      </c>
      <c r="AW176" s="13" t="s">
        <v>5</v>
      </c>
      <c r="AX176" s="13" t="s">
        <v>75</v>
      </c>
      <c r="AY176" s="251" t="s">
        <v>133</v>
      </c>
    </row>
    <row r="177" spans="1:51" s="13" customFormat="1" ht="12">
      <c r="A177" s="13"/>
      <c r="B177" s="241"/>
      <c r="C177" s="242"/>
      <c r="D177" s="235" t="s">
        <v>147</v>
      </c>
      <c r="E177" s="243" t="s">
        <v>1</v>
      </c>
      <c r="F177" s="244" t="s">
        <v>540</v>
      </c>
      <c r="G177" s="242"/>
      <c r="H177" s="245">
        <v>3.35</v>
      </c>
      <c r="I177" s="246"/>
      <c r="J177" s="246"/>
      <c r="K177" s="242"/>
      <c r="L177" s="242"/>
      <c r="M177" s="247"/>
      <c r="N177" s="248"/>
      <c r="O177" s="249"/>
      <c r="P177" s="249"/>
      <c r="Q177" s="249"/>
      <c r="R177" s="249"/>
      <c r="S177" s="249"/>
      <c r="T177" s="249"/>
      <c r="U177" s="249"/>
      <c r="V177" s="249"/>
      <c r="W177" s="249"/>
      <c r="X177" s="250"/>
      <c r="Y177" s="13"/>
      <c r="Z177" s="13"/>
      <c r="AA177" s="13"/>
      <c r="AB177" s="13"/>
      <c r="AC177" s="13"/>
      <c r="AD177" s="13"/>
      <c r="AE177" s="13"/>
      <c r="AT177" s="251" t="s">
        <v>147</v>
      </c>
      <c r="AU177" s="251" t="s">
        <v>85</v>
      </c>
      <c r="AV177" s="13" t="s">
        <v>85</v>
      </c>
      <c r="AW177" s="13" t="s">
        <v>5</v>
      </c>
      <c r="AX177" s="13" t="s">
        <v>75</v>
      </c>
      <c r="AY177" s="251" t="s">
        <v>133</v>
      </c>
    </row>
    <row r="178" spans="1:51" s="14" customFormat="1" ht="12">
      <c r="A178" s="14"/>
      <c r="B178" s="252"/>
      <c r="C178" s="253"/>
      <c r="D178" s="235" t="s">
        <v>147</v>
      </c>
      <c r="E178" s="254" t="s">
        <v>1</v>
      </c>
      <c r="F178" s="255" t="s">
        <v>183</v>
      </c>
      <c r="G178" s="253"/>
      <c r="H178" s="256">
        <v>47.35</v>
      </c>
      <c r="I178" s="257"/>
      <c r="J178" s="257"/>
      <c r="K178" s="253"/>
      <c r="L178" s="253"/>
      <c r="M178" s="258"/>
      <c r="N178" s="259"/>
      <c r="O178" s="260"/>
      <c r="P178" s="260"/>
      <c r="Q178" s="260"/>
      <c r="R178" s="260"/>
      <c r="S178" s="260"/>
      <c r="T178" s="260"/>
      <c r="U178" s="260"/>
      <c r="V178" s="260"/>
      <c r="W178" s="260"/>
      <c r="X178" s="261"/>
      <c r="Y178" s="14"/>
      <c r="Z178" s="14"/>
      <c r="AA178" s="14"/>
      <c r="AB178" s="14"/>
      <c r="AC178" s="14"/>
      <c r="AD178" s="14"/>
      <c r="AE178" s="14"/>
      <c r="AT178" s="262" t="s">
        <v>147</v>
      </c>
      <c r="AU178" s="262" t="s">
        <v>85</v>
      </c>
      <c r="AV178" s="14" t="s">
        <v>141</v>
      </c>
      <c r="AW178" s="14" t="s">
        <v>5</v>
      </c>
      <c r="AX178" s="14" t="s">
        <v>83</v>
      </c>
      <c r="AY178" s="262" t="s">
        <v>133</v>
      </c>
    </row>
    <row r="179" spans="1:65" s="2" customFormat="1" ht="24.15" customHeight="1">
      <c r="A179" s="38"/>
      <c r="B179" s="39"/>
      <c r="C179" s="263" t="s">
        <v>226</v>
      </c>
      <c r="D179" s="263" t="s">
        <v>217</v>
      </c>
      <c r="E179" s="264" t="s">
        <v>258</v>
      </c>
      <c r="F179" s="265" t="s">
        <v>259</v>
      </c>
      <c r="G179" s="266" t="s">
        <v>260</v>
      </c>
      <c r="H179" s="267">
        <v>1.184</v>
      </c>
      <c r="I179" s="268"/>
      <c r="J179" s="269"/>
      <c r="K179" s="270">
        <f>ROUND(P179*H179,2)</f>
        <v>0</v>
      </c>
      <c r="L179" s="265" t="s">
        <v>140</v>
      </c>
      <c r="M179" s="271"/>
      <c r="N179" s="272" t="s">
        <v>1</v>
      </c>
      <c r="O179" s="229" t="s">
        <v>38</v>
      </c>
      <c r="P179" s="230">
        <f>I179+J179</f>
        <v>0</v>
      </c>
      <c r="Q179" s="230">
        <f>ROUND(I179*H179,2)</f>
        <v>0</v>
      </c>
      <c r="R179" s="230">
        <f>ROUND(J179*H179,2)</f>
        <v>0</v>
      </c>
      <c r="S179" s="91"/>
      <c r="T179" s="231">
        <f>S179*H179</f>
        <v>0</v>
      </c>
      <c r="U179" s="231">
        <v>0.001</v>
      </c>
      <c r="V179" s="231">
        <f>U179*H179</f>
        <v>0.001184</v>
      </c>
      <c r="W179" s="231">
        <v>0</v>
      </c>
      <c r="X179" s="232">
        <f>W179*H179</f>
        <v>0</v>
      </c>
      <c r="Y179" s="38"/>
      <c r="Z179" s="38"/>
      <c r="AA179" s="38"/>
      <c r="AB179" s="38"/>
      <c r="AC179" s="38"/>
      <c r="AD179" s="38"/>
      <c r="AE179" s="38"/>
      <c r="AR179" s="233" t="s">
        <v>222</v>
      </c>
      <c r="AT179" s="233" t="s">
        <v>217</v>
      </c>
      <c r="AU179" s="233" t="s">
        <v>85</v>
      </c>
      <c r="AY179" s="17" t="s">
        <v>133</v>
      </c>
      <c r="BE179" s="234">
        <f>IF(O179="základní",K179,0)</f>
        <v>0</v>
      </c>
      <c r="BF179" s="234">
        <f>IF(O179="snížená",K179,0)</f>
        <v>0</v>
      </c>
      <c r="BG179" s="234">
        <f>IF(O179="zákl. přenesená",K179,0)</f>
        <v>0</v>
      </c>
      <c r="BH179" s="234">
        <f>IF(O179="sníž. přenesená",K179,0)</f>
        <v>0</v>
      </c>
      <c r="BI179" s="234">
        <f>IF(O179="nulová",K179,0)</f>
        <v>0</v>
      </c>
      <c r="BJ179" s="17" t="s">
        <v>83</v>
      </c>
      <c r="BK179" s="234">
        <f>ROUND(P179*H179,2)</f>
        <v>0</v>
      </c>
      <c r="BL179" s="17" t="s">
        <v>141</v>
      </c>
      <c r="BM179" s="233" t="s">
        <v>541</v>
      </c>
    </row>
    <row r="180" spans="1:47" s="2" customFormat="1" ht="12">
      <c r="A180" s="38"/>
      <c r="B180" s="39"/>
      <c r="C180" s="40"/>
      <c r="D180" s="235" t="s">
        <v>143</v>
      </c>
      <c r="E180" s="40"/>
      <c r="F180" s="236" t="s">
        <v>259</v>
      </c>
      <c r="G180" s="40"/>
      <c r="H180" s="40"/>
      <c r="I180" s="237"/>
      <c r="J180" s="237"/>
      <c r="K180" s="40"/>
      <c r="L180" s="40"/>
      <c r="M180" s="44"/>
      <c r="N180" s="238"/>
      <c r="O180" s="239"/>
      <c r="P180" s="91"/>
      <c r="Q180" s="91"/>
      <c r="R180" s="91"/>
      <c r="S180" s="91"/>
      <c r="T180" s="91"/>
      <c r="U180" s="91"/>
      <c r="V180" s="91"/>
      <c r="W180" s="91"/>
      <c r="X180" s="92"/>
      <c r="Y180" s="38"/>
      <c r="Z180" s="38"/>
      <c r="AA180" s="38"/>
      <c r="AB180" s="38"/>
      <c r="AC180" s="38"/>
      <c r="AD180" s="38"/>
      <c r="AE180" s="38"/>
      <c r="AT180" s="17" t="s">
        <v>143</v>
      </c>
      <c r="AU180" s="17" t="s">
        <v>85</v>
      </c>
    </row>
    <row r="181" spans="1:65" s="2" customFormat="1" ht="12">
      <c r="A181" s="38"/>
      <c r="B181" s="39"/>
      <c r="C181" s="221" t="s">
        <v>435</v>
      </c>
      <c r="D181" s="221" t="s">
        <v>136</v>
      </c>
      <c r="E181" s="222" t="s">
        <v>272</v>
      </c>
      <c r="F181" s="223" t="s">
        <v>273</v>
      </c>
      <c r="G181" s="224" t="s">
        <v>139</v>
      </c>
      <c r="H181" s="225">
        <v>420.58</v>
      </c>
      <c r="I181" s="226"/>
      <c r="J181" s="226"/>
      <c r="K181" s="227">
        <f>ROUND(P181*H181,2)</f>
        <v>0</v>
      </c>
      <c r="L181" s="223" t="s">
        <v>140</v>
      </c>
      <c r="M181" s="44"/>
      <c r="N181" s="228" t="s">
        <v>1</v>
      </c>
      <c r="O181" s="229" t="s">
        <v>38</v>
      </c>
      <c r="P181" s="230">
        <f>I181+J181</f>
        <v>0</v>
      </c>
      <c r="Q181" s="230">
        <f>ROUND(I181*H181,2)</f>
        <v>0</v>
      </c>
      <c r="R181" s="230">
        <f>ROUND(J181*H181,2)</f>
        <v>0</v>
      </c>
      <c r="S181" s="91"/>
      <c r="T181" s="231">
        <f>S181*H181</f>
        <v>0</v>
      </c>
      <c r="U181" s="231">
        <v>0</v>
      </c>
      <c r="V181" s="231">
        <f>U181*H181</f>
        <v>0</v>
      </c>
      <c r="W181" s="231">
        <v>0</v>
      </c>
      <c r="X181" s="232">
        <f>W181*H181</f>
        <v>0</v>
      </c>
      <c r="Y181" s="38"/>
      <c r="Z181" s="38"/>
      <c r="AA181" s="38"/>
      <c r="AB181" s="38"/>
      <c r="AC181" s="38"/>
      <c r="AD181" s="38"/>
      <c r="AE181" s="38"/>
      <c r="AR181" s="233" t="s">
        <v>141</v>
      </c>
      <c r="AT181" s="233" t="s">
        <v>136</v>
      </c>
      <c r="AU181" s="233" t="s">
        <v>85</v>
      </c>
      <c r="AY181" s="17" t="s">
        <v>133</v>
      </c>
      <c r="BE181" s="234">
        <f>IF(O181="základní",K181,0)</f>
        <v>0</v>
      </c>
      <c r="BF181" s="234">
        <f>IF(O181="snížená",K181,0)</f>
        <v>0</v>
      </c>
      <c r="BG181" s="234">
        <f>IF(O181="zákl. přenesená",K181,0)</f>
        <v>0</v>
      </c>
      <c r="BH181" s="234">
        <f>IF(O181="sníž. přenesená",K181,0)</f>
        <v>0</v>
      </c>
      <c r="BI181" s="234">
        <f>IF(O181="nulová",K181,0)</f>
        <v>0</v>
      </c>
      <c r="BJ181" s="17" t="s">
        <v>83</v>
      </c>
      <c r="BK181" s="234">
        <f>ROUND(P181*H181,2)</f>
        <v>0</v>
      </c>
      <c r="BL181" s="17" t="s">
        <v>141</v>
      </c>
      <c r="BM181" s="233" t="s">
        <v>542</v>
      </c>
    </row>
    <row r="182" spans="1:47" s="2" customFormat="1" ht="12">
      <c r="A182" s="38"/>
      <c r="B182" s="39"/>
      <c r="C182" s="40"/>
      <c r="D182" s="235" t="s">
        <v>143</v>
      </c>
      <c r="E182" s="40"/>
      <c r="F182" s="236" t="s">
        <v>275</v>
      </c>
      <c r="G182" s="40"/>
      <c r="H182" s="40"/>
      <c r="I182" s="237"/>
      <c r="J182" s="237"/>
      <c r="K182" s="40"/>
      <c r="L182" s="40"/>
      <c r="M182" s="44"/>
      <c r="N182" s="238"/>
      <c r="O182" s="239"/>
      <c r="P182" s="91"/>
      <c r="Q182" s="91"/>
      <c r="R182" s="91"/>
      <c r="S182" s="91"/>
      <c r="T182" s="91"/>
      <c r="U182" s="91"/>
      <c r="V182" s="91"/>
      <c r="W182" s="91"/>
      <c r="X182" s="92"/>
      <c r="Y182" s="38"/>
      <c r="Z182" s="38"/>
      <c r="AA182" s="38"/>
      <c r="AB182" s="38"/>
      <c r="AC182" s="38"/>
      <c r="AD182" s="38"/>
      <c r="AE182" s="38"/>
      <c r="AT182" s="17" t="s">
        <v>143</v>
      </c>
      <c r="AU182" s="17" t="s">
        <v>85</v>
      </c>
    </row>
    <row r="183" spans="1:47" s="2" customFormat="1" ht="12">
      <c r="A183" s="38"/>
      <c r="B183" s="39"/>
      <c r="C183" s="40"/>
      <c r="D183" s="235" t="s">
        <v>145</v>
      </c>
      <c r="E183" s="40"/>
      <c r="F183" s="240" t="s">
        <v>276</v>
      </c>
      <c r="G183" s="40"/>
      <c r="H183" s="40"/>
      <c r="I183" s="237"/>
      <c r="J183" s="237"/>
      <c r="K183" s="40"/>
      <c r="L183" s="40"/>
      <c r="M183" s="44"/>
      <c r="N183" s="238"/>
      <c r="O183" s="239"/>
      <c r="P183" s="91"/>
      <c r="Q183" s="91"/>
      <c r="R183" s="91"/>
      <c r="S183" s="91"/>
      <c r="T183" s="91"/>
      <c r="U183" s="91"/>
      <c r="V183" s="91"/>
      <c r="W183" s="91"/>
      <c r="X183" s="92"/>
      <c r="Y183" s="38"/>
      <c r="Z183" s="38"/>
      <c r="AA183" s="38"/>
      <c r="AB183" s="38"/>
      <c r="AC183" s="38"/>
      <c r="AD183" s="38"/>
      <c r="AE183" s="38"/>
      <c r="AT183" s="17" t="s">
        <v>145</v>
      </c>
      <c r="AU183" s="17" t="s">
        <v>85</v>
      </c>
    </row>
    <row r="184" spans="1:51" s="13" customFormat="1" ht="12">
      <c r="A184" s="13"/>
      <c r="B184" s="241"/>
      <c r="C184" s="242"/>
      <c r="D184" s="235" t="s">
        <v>147</v>
      </c>
      <c r="E184" s="243" t="s">
        <v>1</v>
      </c>
      <c r="F184" s="244" t="s">
        <v>543</v>
      </c>
      <c r="G184" s="242"/>
      <c r="H184" s="245">
        <v>200.08</v>
      </c>
      <c r="I184" s="246"/>
      <c r="J184" s="246"/>
      <c r="K184" s="242"/>
      <c r="L184" s="242"/>
      <c r="M184" s="247"/>
      <c r="N184" s="248"/>
      <c r="O184" s="249"/>
      <c r="P184" s="249"/>
      <c r="Q184" s="249"/>
      <c r="R184" s="249"/>
      <c r="S184" s="249"/>
      <c r="T184" s="249"/>
      <c r="U184" s="249"/>
      <c r="V184" s="249"/>
      <c r="W184" s="249"/>
      <c r="X184" s="250"/>
      <c r="Y184" s="13"/>
      <c r="Z184" s="13"/>
      <c r="AA184" s="13"/>
      <c r="AB184" s="13"/>
      <c r="AC184" s="13"/>
      <c r="AD184" s="13"/>
      <c r="AE184" s="13"/>
      <c r="AT184" s="251" t="s">
        <v>147</v>
      </c>
      <c r="AU184" s="251" t="s">
        <v>85</v>
      </c>
      <c r="AV184" s="13" t="s">
        <v>85</v>
      </c>
      <c r="AW184" s="13" t="s">
        <v>5</v>
      </c>
      <c r="AX184" s="13" t="s">
        <v>75</v>
      </c>
      <c r="AY184" s="251" t="s">
        <v>133</v>
      </c>
    </row>
    <row r="185" spans="1:51" s="13" customFormat="1" ht="12">
      <c r="A185" s="13"/>
      <c r="B185" s="241"/>
      <c r="C185" s="242"/>
      <c r="D185" s="235" t="s">
        <v>147</v>
      </c>
      <c r="E185" s="243" t="s">
        <v>1</v>
      </c>
      <c r="F185" s="244" t="s">
        <v>544</v>
      </c>
      <c r="G185" s="242"/>
      <c r="H185" s="245">
        <v>220.5</v>
      </c>
      <c r="I185" s="246"/>
      <c r="J185" s="246"/>
      <c r="K185" s="242"/>
      <c r="L185" s="242"/>
      <c r="M185" s="247"/>
      <c r="N185" s="248"/>
      <c r="O185" s="249"/>
      <c r="P185" s="249"/>
      <c r="Q185" s="249"/>
      <c r="R185" s="249"/>
      <c r="S185" s="249"/>
      <c r="T185" s="249"/>
      <c r="U185" s="249"/>
      <c r="V185" s="249"/>
      <c r="W185" s="249"/>
      <c r="X185" s="250"/>
      <c r="Y185" s="13"/>
      <c r="Z185" s="13"/>
      <c r="AA185" s="13"/>
      <c r="AB185" s="13"/>
      <c r="AC185" s="13"/>
      <c r="AD185" s="13"/>
      <c r="AE185" s="13"/>
      <c r="AT185" s="251" t="s">
        <v>147</v>
      </c>
      <c r="AU185" s="251" t="s">
        <v>85</v>
      </c>
      <c r="AV185" s="13" t="s">
        <v>85</v>
      </c>
      <c r="AW185" s="13" t="s">
        <v>5</v>
      </c>
      <c r="AX185" s="13" t="s">
        <v>75</v>
      </c>
      <c r="AY185" s="251" t="s">
        <v>133</v>
      </c>
    </row>
    <row r="186" spans="1:51" s="14" customFormat="1" ht="12">
      <c r="A186" s="14"/>
      <c r="B186" s="252"/>
      <c r="C186" s="253"/>
      <c r="D186" s="235" t="s">
        <v>147</v>
      </c>
      <c r="E186" s="254" t="s">
        <v>1</v>
      </c>
      <c r="F186" s="255" t="s">
        <v>183</v>
      </c>
      <c r="G186" s="253"/>
      <c r="H186" s="256">
        <v>420.58000000000004</v>
      </c>
      <c r="I186" s="257"/>
      <c r="J186" s="257"/>
      <c r="K186" s="253"/>
      <c r="L186" s="253"/>
      <c r="M186" s="258"/>
      <c r="N186" s="259"/>
      <c r="O186" s="260"/>
      <c r="P186" s="260"/>
      <c r="Q186" s="260"/>
      <c r="R186" s="260"/>
      <c r="S186" s="260"/>
      <c r="T186" s="260"/>
      <c r="U186" s="260"/>
      <c r="V186" s="260"/>
      <c r="W186" s="260"/>
      <c r="X186" s="261"/>
      <c r="Y186" s="14"/>
      <c r="Z186" s="14"/>
      <c r="AA186" s="14"/>
      <c r="AB186" s="14"/>
      <c r="AC186" s="14"/>
      <c r="AD186" s="14"/>
      <c r="AE186" s="14"/>
      <c r="AT186" s="262" t="s">
        <v>147</v>
      </c>
      <c r="AU186" s="262" t="s">
        <v>85</v>
      </c>
      <c r="AV186" s="14" t="s">
        <v>141</v>
      </c>
      <c r="AW186" s="14" t="s">
        <v>5</v>
      </c>
      <c r="AX186" s="14" t="s">
        <v>83</v>
      </c>
      <c r="AY186" s="262" t="s">
        <v>133</v>
      </c>
    </row>
    <row r="187" spans="1:63" s="12" customFormat="1" ht="22.8" customHeight="1">
      <c r="A187" s="12"/>
      <c r="B187" s="204"/>
      <c r="C187" s="205"/>
      <c r="D187" s="206" t="s">
        <v>74</v>
      </c>
      <c r="E187" s="219" t="s">
        <v>85</v>
      </c>
      <c r="F187" s="219" t="s">
        <v>293</v>
      </c>
      <c r="G187" s="205"/>
      <c r="H187" s="205"/>
      <c r="I187" s="208"/>
      <c r="J187" s="208"/>
      <c r="K187" s="220">
        <f>BK187</f>
        <v>0</v>
      </c>
      <c r="L187" s="205"/>
      <c r="M187" s="210"/>
      <c r="N187" s="211"/>
      <c r="O187" s="212"/>
      <c r="P187" s="212"/>
      <c r="Q187" s="213">
        <f>SUM(Q188:Q195)</f>
        <v>0</v>
      </c>
      <c r="R187" s="213">
        <f>SUM(R188:R195)</f>
        <v>0</v>
      </c>
      <c r="S187" s="212"/>
      <c r="T187" s="214">
        <f>SUM(T188:T195)</f>
        <v>0</v>
      </c>
      <c r="U187" s="212"/>
      <c r="V187" s="214">
        <f>SUM(V188:V195)</f>
        <v>0.07441875</v>
      </c>
      <c r="W187" s="212"/>
      <c r="X187" s="215">
        <f>SUM(X188:X195)</f>
        <v>0</v>
      </c>
      <c r="Y187" s="12"/>
      <c r="Z187" s="12"/>
      <c r="AA187" s="12"/>
      <c r="AB187" s="12"/>
      <c r="AC187" s="12"/>
      <c r="AD187" s="12"/>
      <c r="AE187" s="12"/>
      <c r="AR187" s="216" t="s">
        <v>83</v>
      </c>
      <c r="AT187" s="217" t="s">
        <v>74</v>
      </c>
      <c r="AU187" s="217" t="s">
        <v>83</v>
      </c>
      <c r="AY187" s="216" t="s">
        <v>133</v>
      </c>
      <c r="BK187" s="218">
        <f>SUM(BK188:BK195)</f>
        <v>0</v>
      </c>
    </row>
    <row r="188" spans="1:65" s="2" customFormat="1" ht="12">
      <c r="A188" s="38"/>
      <c r="B188" s="39"/>
      <c r="C188" s="221" t="s">
        <v>545</v>
      </c>
      <c r="D188" s="221" t="s">
        <v>136</v>
      </c>
      <c r="E188" s="222" t="s">
        <v>305</v>
      </c>
      <c r="F188" s="223" t="s">
        <v>306</v>
      </c>
      <c r="G188" s="224" t="s">
        <v>139</v>
      </c>
      <c r="H188" s="225">
        <v>220.5</v>
      </c>
      <c r="I188" s="226"/>
      <c r="J188" s="226"/>
      <c r="K188" s="227">
        <f>ROUND(P188*H188,2)</f>
        <v>0</v>
      </c>
      <c r="L188" s="223" t="s">
        <v>140</v>
      </c>
      <c r="M188" s="44"/>
      <c r="N188" s="228" t="s">
        <v>1</v>
      </c>
      <c r="O188" s="229" t="s">
        <v>38</v>
      </c>
      <c r="P188" s="230">
        <f>I188+J188</f>
        <v>0</v>
      </c>
      <c r="Q188" s="230">
        <f>ROUND(I188*H188,2)</f>
        <v>0</v>
      </c>
      <c r="R188" s="230">
        <f>ROUND(J188*H188,2)</f>
        <v>0</v>
      </c>
      <c r="S188" s="91"/>
      <c r="T188" s="231">
        <f>S188*H188</f>
        <v>0</v>
      </c>
      <c r="U188" s="231">
        <v>0.0001375</v>
      </c>
      <c r="V188" s="231">
        <f>U188*H188</f>
        <v>0.030318750000000002</v>
      </c>
      <c r="W188" s="231">
        <v>0</v>
      </c>
      <c r="X188" s="232">
        <f>W188*H188</f>
        <v>0</v>
      </c>
      <c r="Y188" s="38"/>
      <c r="Z188" s="38"/>
      <c r="AA188" s="38"/>
      <c r="AB188" s="38"/>
      <c r="AC188" s="38"/>
      <c r="AD188" s="38"/>
      <c r="AE188" s="38"/>
      <c r="AR188" s="233" t="s">
        <v>141</v>
      </c>
      <c r="AT188" s="233" t="s">
        <v>136</v>
      </c>
      <c r="AU188" s="233" t="s">
        <v>85</v>
      </c>
      <c r="AY188" s="17" t="s">
        <v>133</v>
      </c>
      <c r="BE188" s="234">
        <f>IF(O188="základní",K188,0)</f>
        <v>0</v>
      </c>
      <c r="BF188" s="234">
        <f>IF(O188="snížená",K188,0)</f>
        <v>0</v>
      </c>
      <c r="BG188" s="234">
        <f>IF(O188="zákl. přenesená",K188,0)</f>
        <v>0</v>
      </c>
      <c r="BH188" s="234">
        <f>IF(O188="sníž. přenesená",K188,0)</f>
        <v>0</v>
      </c>
      <c r="BI188" s="234">
        <f>IF(O188="nulová",K188,0)</f>
        <v>0</v>
      </c>
      <c r="BJ188" s="17" t="s">
        <v>83</v>
      </c>
      <c r="BK188" s="234">
        <f>ROUND(P188*H188,2)</f>
        <v>0</v>
      </c>
      <c r="BL188" s="17" t="s">
        <v>141</v>
      </c>
      <c r="BM188" s="233" t="s">
        <v>546</v>
      </c>
    </row>
    <row r="189" spans="1:47" s="2" customFormat="1" ht="12">
      <c r="A189" s="38"/>
      <c r="B189" s="39"/>
      <c r="C189" s="40"/>
      <c r="D189" s="235" t="s">
        <v>143</v>
      </c>
      <c r="E189" s="40"/>
      <c r="F189" s="236" t="s">
        <v>308</v>
      </c>
      <c r="G189" s="40"/>
      <c r="H189" s="40"/>
      <c r="I189" s="237"/>
      <c r="J189" s="237"/>
      <c r="K189" s="40"/>
      <c r="L189" s="40"/>
      <c r="M189" s="44"/>
      <c r="N189" s="238"/>
      <c r="O189" s="239"/>
      <c r="P189" s="91"/>
      <c r="Q189" s="91"/>
      <c r="R189" s="91"/>
      <c r="S189" s="91"/>
      <c r="T189" s="91"/>
      <c r="U189" s="91"/>
      <c r="V189" s="91"/>
      <c r="W189" s="91"/>
      <c r="X189" s="92"/>
      <c r="Y189" s="38"/>
      <c r="Z189" s="38"/>
      <c r="AA189" s="38"/>
      <c r="AB189" s="38"/>
      <c r="AC189" s="38"/>
      <c r="AD189" s="38"/>
      <c r="AE189" s="38"/>
      <c r="AT189" s="17" t="s">
        <v>143</v>
      </c>
      <c r="AU189" s="17" t="s">
        <v>85</v>
      </c>
    </row>
    <row r="190" spans="1:51" s="13" customFormat="1" ht="12">
      <c r="A190" s="13"/>
      <c r="B190" s="241"/>
      <c r="C190" s="242"/>
      <c r="D190" s="235" t="s">
        <v>147</v>
      </c>
      <c r="E190" s="243" t="s">
        <v>1</v>
      </c>
      <c r="F190" s="244" t="s">
        <v>547</v>
      </c>
      <c r="G190" s="242"/>
      <c r="H190" s="245">
        <v>220.5</v>
      </c>
      <c r="I190" s="246"/>
      <c r="J190" s="246"/>
      <c r="K190" s="242"/>
      <c r="L190" s="242"/>
      <c r="M190" s="247"/>
      <c r="N190" s="248"/>
      <c r="O190" s="249"/>
      <c r="P190" s="249"/>
      <c r="Q190" s="249"/>
      <c r="R190" s="249"/>
      <c r="S190" s="249"/>
      <c r="T190" s="249"/>
      <c r="U190" s="249"/>
      <c r="V190" s="249"/>
      <c r="W190" s="249"/>
      <c r="X190" s="250"/>
      <c r="Y190" s="13"/>
      <c r="Z190" s="13"/>
      <c r="AA190" s="13"/>
      <c r="AB190" s="13"/>
      <c r="AC190" s="13"/>
      <c r="AD190" s="13"/>
      <c r="AE190" s="13"/>
      <c r="AT190" s="251" t="s">
        <v>147</v>
      </c>
      <c r="AU190" s="251" t="s">
        <v>85</v>
      </c>
      <c r="AV190" s="13" t="s">
        <v>85</v>
      </c>
      <c r="AW190" s="13" t="s">
        <v>5</v>
      </c>
      <c r="AX190" s="13" t="s">
        <v>83</v>
      </c>
      <c r="AY190" s="251" t="s">
        <v>133</v>
      </c>
    </row>
    <row r="191" spans="1:65" s="2" customFormat="1" ht="12">
      <c r="A191" s="38"/>
      <c r="B191" s="39"/>
      <c r="C191" s="263" t="s">
        <v>548</v>
      </c>
      <c r="D191" s="263" t="s">
        <v>217</v>
      </c>
      <c r="E191" s="264" t="s">
        <v>549</v>
      </c>
      <c r="F191" s="265" t="s">
        <v>311</v>
      </c>
      <c r="G191" s="266" t="s">
        <v>139</v>
      </c>
      <c r="H191" s="267">
        <v>220.5</v>
      </c>
      <c r="I191" s="268"/>
      <c r="J191" s="269"/>
      <c r="K191" s="270">
        <f>ROUND(P191*H191,2)</f>
        <v>0</v>
      </c>
      <c r="L191" s="265" t="s">
        <v>221</v>
      </c>
      <c r="M191" s="271"/>
      <c r="N191" s="272" t="s">
        <v>1</v>
      </c>
      <c r="O191" s="229" t="s">
        <v>38</v>
      </c>
      <c r="P191" s="230">
        <f>I191+J191</f>
        <v>0</v>
      </c>
      <c r="Q191" s="230">
        <f>ROUND(I191*H191,2)</f>
        <v>0</v>
      </c>
      <c r="R191" s="230">
        <f>ROUND(J191*H191,2)</f>
        <v>0</v>
      </c>
      <c r="S191" s="91"/>
      <c r="T191" s="231">
        <f>S191*H191</f>
        <v>0</v>
      </c>
      <c r="U191" s="231">
        <v>0.0002</v>
      </c>
      <c r="V191" s="231">
        <f>U191*H191</f>
        <v>0.0441</v>
      </c>
      <c r="W191" s="231">
        <v>0</v>
      </c>
      <c r="X191" s="232">
        <f>W191*H191</f>
        <v>0</v>
      </c>
      <c r="Y191" s="38"/>
      <c r="Z191" s="38"/>
      <c r="AA191" s="38"/>
      <c r="AB191" s="38"/>
      <c r="AC191" s="38"/>
      <c r="AD191" s="38"/>
      <c r="AE191" s="38"/>
      <c r="AR191" s="233" t="s">
        <v>222</v>
      </c>
      <c r="AT191" s="233" t="s">
        <v>217</v>
      </c>
      <c r="AU191" s="233" t="s">
        <v>85</v>
      </c>
      <c r="AY191" s="17" t="s">
        <v>133</v>
      </c>
      <c r="BE191" s="234">
        <f>IF(O191="základní",K191,0)</f>
        <v>0</v>
      </c>
      <c r="BF191" s="234">
        <f>IF(O191="snížená",K191,0)</f>
        <v>0</v>
      </c>
      <c r="BG191" s="234">
        <f>IF(O191="zákl. přenesená",K191,0)</f>
        <v>0</v>
      </c>
      <c r="BH191" s="234">
        <f>IF(O191="sníž. přenesená",K191,0)</f>
        <v>0</v>
      </c>
      <c r="BI191" s="234">
        <f>IF(O191="nulová",K191,0)</f>
        <v>0</v>
      </c>
      <c r="BJ191" s="17" t="s">
        <v>83</v>
      </c>
      <c r="BK191" s="234">
        <f>ROUND(P191*H191,2)</f>
        <v>0</v>
      </c>
      <c r="BL191" s="17" t="s">
        <v>141</v>
      </c>
      <c r="BM191" s="233" t="s">
        <v>550</v>
      </c>
    </row>
    <row r="192" spans="1:47" s="2" customFormat="1" ht="12">
      <c r="A192" s="38"/>
      <c r="B192" s="39"/>
      <c r="C192" s="40"/>
      <c r="D192" s="235" t="s">
        <v>313</v>
      </c>
      <c r="E192" s="40"/>
      <c r="F192" s="240" t="s">
        <v>314</v>
      </c>
      <c r="G192" s="40"/>
      <c r="H192" s="40"/>
      <c r="I192" s="237"/>
      <c r="J192" s="237"/>
      <c r="K192" s="40"/>
      <c r="L192" s="40"/>
      <c r="M192" s="44"/>
      <c r="N192" s="238"/>
      <c r="O192" s="239"/>
      <c r="P192" s="91"/>
      <c r="Q192" s="91"/>
      <c r="R192" s="91"/>
      <c r="S192" s="91"/>
      <c r="T192" s="91"/>
      <c r="U192" s="91"/>
      <c r="V192" s="91"/>
      <c r="W192" s="91"/>
      <c r="X192" s="92"/>
      <c r="Y192" s="38"/>
      <c r="Z192" s="38"/>
      <c r="AA192" s="38"/>
      <c r="AB192" s="38"/>
      <c r="AC192" s="38"/>
      <c r="AD192" s="38"/>
      <c r="AE192" s="38"/>
      <c r="AT192" s="17" t="s">
        <v>313</v>
      </c>
      <c r="AU192" s="17" t="s">
        <v>85</v>
      </c>
    </row>
    <row r="193" spans="1:65" s="2" customFormat="1" ht="12">
      <c r="A193" s="38"/>
      <c r="B193" s="39"/>
      <c r="C193" s="221" t="s">
        <v>8</v>
      </c>
      <c r="D193" s="221" t="s">
        <v>136</v>
      </c>
      <c r="E193" s="222" t="s">
        <v>551</v>
      </c>
      <c r="F193" s="223" t="s">
        <v>552</v>
      </c>
      <c r="G193" s="224" t="s">
        <v>139</v>
      </c>
      <c r="H193" s="225">
        <v>220.5</v>
      </c>
      <c r="I193" s="226"/>
      <c r="J193" s="226"/>
      <c r="K193" s="227">
        <f>ROUND(P193*H193,2)</f>
        <v>0</v>
      </c>
      <c r="L193" s="223" t="s">
        <v>140</v>
      </c>
      <c r="M193" s="44"/>
      <c r="N193" s="228" t="s">
        <v>1</v>
      </c>
      <c r="O193" s="229" t="s">
        <v>38</v>
      </c>
      <c r="P193" s="230">
        <f>I193+J193</f>
        <v>0</v>
      </c>
      <c r="Q193" s="230">
        <f>ROUND(I193*H193,2)</f>
        <v>0</v>
      </c>
      <c r="R193" s="230">
        <f>ROUND(J193*H193,2)</f>
        <v>0</v>
      </c>
      <c r="S193" s="91"/>
      <c r="T193" s="231">
        <f>S193*H193</f>
        <v>0</v>
      </c>
      <c r="U193" s="231">
        <v>0</v>
      </c>
      <c r="V193" s="231">
        <f>U193*H193</f>
        <v>0</v>
      </c>
      <c r="W193" s="231">
        <v>0</v>
      </c>
      <c r="X193" s="232">
        <f>W193*H193</f>
        <v>0</v>
      </c>
      <c r="Y193" s="38"/>
      <c r="Z193" s="38"/>
      <c r="AA193" s="38"/>
      <c r="AB193" s="38"/>
      <c r="AC193" s="38"/>
      <c r="AD193" s="38"/>
      <c r="AE193" s="38"/>
      <c r="AR193" s="233" t="s">
        <v>141</v>
      </c>
      <c r="AT193" s="233" t="s">
        <v>136</v>
      </c>
      <c r="AU193" s="233" t="s">
        <v>85</v>
      </c>
      <c r="AY193" s="17" t="s">
        <v>133</v>
      </c>
      <c r="BE193" s="234">
        <f>IF(O193="základní",K193,0)</f>
        <v>0</v>
      </c>
      <c r="BF193" s="234">
        <f>IF(O193="snížená",K193,0)</f>
        <v>0</v>
      </c>
      <c r="BG193" s="234">
        <f>IF(O193="zákl. přenesená",K193,0)</f>
        <v>0</v>
      </c>
      <c r="BH193" s="234">
        <f>IF(O193="sníž. přenesená",K193,0)</f>
        <v>0</v>
      </c>
      <c r="BI193" s="234">
        <f>IF(O193="nulová",K193,0)</f>
        <v>0</v>
      </c>
      <c r="BJ193" s="17" t="s">
        <v>83</v>
      </c>
      <c r="BK193" s="234">
        <f>ROUND(P193*H193,2)</f>
        <v>0</v>
      </c>
      <c r="BL193" s="17" t="s">
        <v>141</v>
      </c>
      <c r="BM193" s="233" t="s">
        <v>553</v>
      </c>
    </row>
    <row r="194" spans="1:47" s="2" customFormat="1" ht="12">
      <c r="A194" s="38"/>
      <c r="B194" s="39"/>
      <c r="C194" s="40"/>
      <c r="D194" s="235" t="s">
        <v>143</v>
      </c>
      <c r="E194" s="40"/>
      <c r="F194" s="236" t="s">
        <v>554</v>
      </c>
      <c r="G194" s="40"/>
      <c r="H194" s="40"/>
      <c r="I194" s="237"/>
      <c r="J194" s="237"/>
      <c r="K194" s="40"/>
      <c r="L194" s="40"/>
      <c r="M194" s="44"/>
      <c r="N194" s="238"/>
      <c r="O194" s="239"/>
      <c r="P194" s="91"/>
      <c r="Q194" s="91"/>
      <c r="R194" s="91"/>
      <c r="S194" s="91"/>
      <c r="T194" s="91"/>
      <c r="U194" s="91"/>
      <c r="V194" s="91"/>
      <c r="W194" s="91"/>
      <c r="X194" s="92"/>
      <c r="Y194" s="38"/>
      <c r="Z194" s="38"/>
      <c r="AA194" s="38"/>
      <c r="AB194" s="38"/>
      <c r="AC194" s="38"/>
      <c r="AD194" s="38"/>
      <c r="AE194" s="38"/>
      <c r="AT194" s="17" t="s">
        <v>143</v>
      </c>
      <c r="AU194" s="17" t="s">
        <v>85</v>
      </c>
    </row>
    <row r="195" spans="1:51" s="13" customFormat="1" ht="12">
      <c r="A195" s="13"/>
      <c r="B195" s="241"/>
      <c r="C195" s="242"/>
      <c r="D195" s="235" t="s">
        <v>147</v>
      </c>
      <c r="E195" s="243" t="s">
        <v>1</v>
      </c>
      <c r="F195" s="244" t="s">
        <v>547</v>
      </c>
      <c r="G195" s="242"/>
      <c r="H195" s="245">
        <v>220.5</v>
      </c>
      <c r="I195" s="246"/>
      <c r="J195" s="246"/>
      <c r="K195" s="242"/>
      <c r="L195" s="242"/>
      <c r="M195" s="247"/>
      <c r="N195" s="248"/>
      <c r="O195" s="249"/>
      <c r="P195" s="249"/>
      <c r="Q195" s="249"/>
      <c r="R195" s="249"/>
      <c r="S195" s="249"/>
      <c r="T195" s="249"/>
      <c r="U195" s="249"/>
      <c r="V195" s="249"/>
      <c r="W195" s="249"/>
      <c r="X195" s="250"/>
      <c r="Y195" s="13"/>
      <c r="Z195" s="13"/>
      <c r="AA195" s="13"/>
      <c r="AB195" s="13"/>
      <c r="AC195" s="13"/>
      <c r="AD195" s="13"/>
      <c r="AE195" s="13"/>
      <c r="AT195" s="251" t="s">
        <v>147</v>
      </c>
      <c r="AU195" s="251" t="s">
        <v>85</v>
      </c>
      <c r="AV195" s="13" t="s">
        <v>85</v>
      </c>
      <c r="AW195" s="13" t="s">
        <v>5</v>
      </c>
      <c r="AX195" s="13" t="s">
        <v>83</v>
      </c>
      <c r="AY195" s="251" t="s">
        <v>133</v>
      </c>
    </row>
    <row r="196" spans="1:63" s="12" customFormat="1" ht="22.8" customHeight="1">
      <c r="A196" s="12"/>
      <c r="B196" s="204"/>
      <c r="C196" s="205"/>
      <c r="D196" s="206" t="s">
        <v>74</v>
      </c>
      <c r="E196" s="219" t="s">
        <v>345</v>
      </c>
      <c r="F196" s="219" t="s">
        <v>346</v>
      </c>
      <c r="G196" s="205"/>
      <c r="H196" s="205"/>
      <c r="I196" s="208"/>
      <c r="J196" s="208"/>
      <c r="K196" s="220">
        <f>BK196</f>
        <v>0</v>
      </c>
      <c r="L196" s="205"/>
      <c r="M196" s="210"/>
      <c r="N196" s="211"/>
      <c r="O196" s="212"/>
      <c r="P196" s="212"/>
      <c r="Q196" s="213">
        <f>SUM(Q197:Q217)</f>
        <v>0</v>
      </c>
      <c r="R196" s="213">
        <f>SUM(R197:R217)</f>
        <v>0</v>
      </c>
      <c r="S196" s="212"/>
      <c r="T196" s="214">
        <f>SUM(T197:T217)</f>
        <v>0</v>
      </c>
      <c r="U196" s="212"/>
      <c r="V196" s="214">
        <f>SUM(V197:V217)</f>
        <v>158.6271472</v>
      </c>
      <c r="W196" s="212"/>
      <c r="X196" s="215">
        <f>SUM(X197:X217)</f>
        <v>0</v>
      </c>
      <c r="Y196" s="12"/>
      <c r="Z196" s="12"/>
      <c r="AA196" s="12"/>
      <c r="AB196" s="12"/>
      <c r="AC196" s="12"/>
      <c r="AD196" s="12"/>
      <c r="AE196" s="12"/>
      <c r="AR196" s="216" t="s">
        <v>83</v>
      </c>
      <c r="AT196" s="217" t="s">
        <v>74</v>
      </c>
      <c r="AU196" s="217" t="s">
        <v>83</v>
      </c>
      <c r="AY196" s="216" t="s">
        <v>133</v>
      </c>
      <c r="BK196" s="218">
        <f>SUM(BK197:BK217)</f>
        <v>0</v>
      </c>
    </row>
    <row r="197" spans="1:65" s="2" customFormat="1" ht="24.15" customHeight="1">
      <c r="A197" s="38"/>
      <c r="B197" s="39"/>
      <c r="C197" s="221" t="s">
        <v>257</v>
      </c>
      <c r="D197" s="221" t="s">
        <v>136</v>
      </c>
      <c r="E197" s="222" t="s">
        <v>555</v>
      </c>
      <c r="F197" s="223" t="s">
        <v>556</v>
      </c>
      <c r="G197" s="224" t="s">
        <v>139</v>
      </c>
      <c r="H197" s="225">
        <v>188.6</v>
      </c>
      <c r="I197" s="226"/>
      <c r="J197" s="226"/>
      <c r="K197" s="227">
        <f>ROUND(P197*H197,2)</f>
        <v>0</v>
      </c>
      <c r="L197" s="223" t="s">
        <v>140</v>
      </c>
      <c r="M197" s="44"/>
      <c r="N197" s="228" t="s">
        <v>1</v>
      </c>
      <c r="O197" s="229" t="s">
        <v>38</v>
      </c>
      <c r="P197" s="230">
        <f>I197+J197</f>
        <v>0</v>
      </c>
      <c r="Q197" s="230">
        <f>ROUND(I197*H197,2)</f>
        <v>0</v>
      </c>
      <c r="R197" s="230">
        <f>ROUND(J197*H197,2)</f>
        <v>0</v>
      </c>
      <c r="S197" s="91"/>
      <c r="T197" s="231">
        <f>S197*H197</f>
        <v>0</v>
      </c>
      <c r="U197" s="231">
        <v>0.575</v>
      </c>
      <c r="V197" s="231">
        <f>U197*H197</f>
        <v>108.445</v>
      </c>
      <c r="W197" s="231">
        <v>0</v>
      </c>
      <c r="X197" s="232">
        <f>W197*H197</f>
        <v>0</v>
      </c>
      <c r="Y197" s="38"/>
      <c r="Z197" s="38"/>
      <c r="AA197" s="38"/>
      <c r="AB197" s="38"/>
      <c r="AC197" s="38"/>
      <c r="AD197" s="38"/>
      <c r="AE197" s="38"/>
      <c r="AR197" s="233" t="s">
        <v>141</v>
      </c>
      <c r="AT197" s="233" t="s">
        <v>136</v>
      </c>
      <c r="AU197" s="233" t="s">
        <v>85</v>
      </c>
      <c r="AY197" s="17" t="s">
        <v>133</v>
      </c>
      <c r="BE197" s="234">
        <f>IF(O197="základní",K197,0)</f>
        <v>0</v>
      </c>
      <c r="BF197" s="234">
        <f>IF(O197="snížená",K197,0)</f>
        <v>0</v>
      </c>
      <c r="BG197" s="234">
        <f>IF(O197="zákl. přenesená",K197,0)</f>
        <v>0</v>
      </c>
      <c r="BH197" s="234">
        <f>IF(O197="sníž. přenesená",K197,0)</f>
        <v>0</v>
      </c>
      <c r="BI197" s="234">
        <f>IF(O197="nulová",K197,0)</f>
        <v>0</v>
      </c>
      <c r="BJ197" s="17" t="s">
        <v>83</v>
      </c>
      <c r="BK197" s="234">
        <f>ROUND(P197*H197,2)</f>
        <v>0</v>
      </c>
      <c r="BL197" s="17" t="s">
        <v>141</v>
      </c>
      <c r="BM197" s="233" t="s">
        <v>557</v>
      </c>
    </row>
    <row r="198" spans="1:47" s="2" customFormat="1" ht="12">
      <c r="A198" s="38"/>
      <c r="B198" s="39"/>
      <c r="C198" s="40"/>
      <c r="D198" s="235" t="s">
        <v>143</v>
      </c>
      <c r="E198" s="40"/>
      <c r="F198" s="236" t="s">
        <v>558</v>
      </c>
      <c r="G198" s="40"/>
      <c r="H198" s="40"/>
      <c r="I198" s="237"/>
      <c r="J198" s="237"/>
      <c r="K198" s="40"/>
      <c r="L198" s="40"/>
      <c r="M198" s="44"/>
      <c r="N198" s="238"/>
      <c r="O198" s="239"/>
      <c r="P198" s="91"/>
      <c r="Q198" s="91"/>
      <c r="R198" s="91"/>
      <c r="S198" s="91"/>
      <c r="T198" s="91"/>
      <c r="U198" s="91"/>
      <c r="V198" s="91"/>
      <c r="W198" s="91"/>
      <c r="X198" s="92"/>
      <c r="Y198" s="38"/>
      <c r="Z198" s="38"/>
      <c r="AA198" s="38"/>
      <c r="AB198" s="38"/>
      <c r="AC198" s="38"/>
      <c r="AD198" s="38"/>
      <c r="AE198" s="38"/>
      <c r="AT198" s="17" t="s">
        <v>143</v>
      </c>
      <c r="AU198" s="17" t="s">
        <v>85</v>
      </c>
    </row>
    <row r="199" spans="1:51" s="13" customFormat="1" ht="12">
      <c r="A199" s="13"/>
      <c r="B199" s="241"/>
      <c r="C199" s="242"/>
      <c r="D199" s="235" t="s">
        <v>147</v>
      </c>
      <c r="E199" s="243" t="s">
        <v>1</v>
      </c>
      <c r="F199" s="244" t="s">
        <v>559</v>
      </c>
      <c r="G199" s="242"/>
      <c r="H199" s="245">
        <v>188.6</v>
      </c>
      <c r="I199" s="246"/>
      <c r="J199" s="246"/>
      <c r="K199" s="242"/>
      <c r="L199" s="242"/>
      <c r="M199" s="247"/>
      <c r="N199" s="248"/>
      <c r="O199" s="249"/>
      <c r="P199" s="249"/>
      <c r="Q199" s="249"/>
      <c r="R199" s="249"/>
      <c r="S199" s="249"/>
      <c r="T199" s="249"/>
      <c r="U199" s="249"/>
      <c r="V199" s="249"/>
      <c r="W199" s="249"/>
      <c r="X199" s="250"/>
      <c r="Y199" s="13"/>
      <c r="Z199" s="13"/>
      <c r="AA199" s="13"/>
      <c r="AB199" s="13"/>
      <c r="AC199" s="13"/>
      <c r="AD199" s="13"/>
      <c r="AE199" s="13"/>
      <c r="AT199" s="251" t="s">
        <v>147</v>
      </c>
      <c r="AU199" s="251" t="s">
        <v>85</v>
      </c>
      <c r="AV199" s="13" t="s">
        <v>85</v>
      </c>
      <c r="AW199" s="13" t="s">
        <v>5</v>
      </c>
      <c r="AX199" s="13" t="s">
        <v>83</v>
      </c>
      <c r="AY199" s="251" t="s">
        <v>133</v>
      </c>
    </row>
    <row r="200" spans="1:65" s="2" customFormat="1" ht="33" customHeight="1">
      <c r="A200" s="38"/>
      <c r="B200" s="39"/>
      <c r="C200" s="221" t="s">
        <v>262</v>
      </c>
      <c r="D200" s="221" t="s">
        <v>136</v>
      </c>
      <c r="E200" s="222" t="s">
        <v>360</v>
      </c>
      <c r="F200" s="223" t="s">
        <v>361</v>
      </c>
      <c r="G200" s="224" t="s">
        <v>139</v>
      </c>
      <c r="H200" s="225">
        <v>172.2</v>
      </c>
      <c r="I200" s="226"/>
      <c r="J200" s="226"/>
      <c r="K200" s="227">
        <f>ROUND(P200*H200,2)</f>
        <v>0</v>
      </c>
      <c r="L200" s="223" t="s">
        <v>140</v>
      </c>
      <c r="M200" s="44"/>
      <c r="N200" s="228" t="s">
        <v>1</v>
      </c>
      <c r="O200" s="229" t="s">
        <v>38</v>
      </c>
      <c r="P200" s="230">
        <f>I200+J200</f>
        <v>0</v>
      </c>
      <c r="Q200" s="230">
        <f>ROUND(I200*H200,2)</f>
        <v>0</v>
      </c>
      <c r="R200" s="230">
        <f>ROUND(J200*H200,2)</f>
        <v>0</v>
      </c>
      <c r="S200" s="91"/>
      <c r="T200" s="231">
        <f>S200*H200</f>
        <v>0</v>
      </c>
      <c r="U200" s="231">
        <v>0.18463</v>
      </c>
      <c r="V200" s="231">
        <f>U200*H200</f>
        <v>31.793285999999995</v>
      </c>
      <c r="W200" s="231">
        <v>0</v>
      </c>
      <c r="X200" s="232">
        <f>W200*H200</f>
        <v>0</v>
      </c>
      <c r="Y200" s="38"/>
      <c r="Z200" s="38"/>
      <c r="AA200" s="38"/>
      <c r="AB200" s="38"/>
      <c r="AC200" s="38"/>
      <c r="AD200" s="38"/>
      <c r="AE200" s="38"/>
      <c r="AR200" s="233" t="s">
        <v>141</v>
      </c>
      <c r="AT200" s="233" t="s">
        <v>136</v>
      </c>
      <c r="AU200" s="233" t="s">
        <v>85</v>
      </c>
      <c r="AY200" s="17" t="s">
        <v>133</v>
      </c>
      <c r="BE200" s="234">
        <f>IF(O200="základní",K200,0)</f>
        <v>0</v>
      </c>
      <c r="BF200" s="234">
        <f>IF(O200="snížená",K200,0)</f>
        <v>0</v>
      </c>
      <c r="BG200" s="234">
        <f>IF(O200="zákl. přenesená",K200,0)</f>
        <v>0</v>
      </c>
      <c r="BH200" s="234">
        <f>IF(O200="sníž. přenesená",K200,0)</f>
        <v>0</v>
      </c>
      <c r="BI200" s="234">
        <f>IF(O200="nulová",K200,0)</f>
        <v>0</v>
      </c>
      <c r="BJ200" s="17" t="s">
        <v>83</v>
      </c>
      <c r="BK200" s="234">
        <f>ROUND(P200*H200,2)</f>
        <v>0</v>
      </c>
      <c r="BL200" s="17" t="s">
        <v>141</v>
      </c>
      <c r="BM200" s="233" t="s">
        <v>560</v>
      </c>
    </row>
    <row r="201" spans="1:47" s="2" customFormat="1" ht="12">
      <c r="A201" s="38"/>
      <c r="B201" s="39"/>
      <c r="C201" s="40"/>
      <c r="D201" s="235" t="s">
        <v>143</v>
      </c>
      <c r="E201" s="40"/>
      <c r="F201" s="236" t="s">
        <v>363</v>
      </c>
      <c r="G201" s="40"/>
      <c r="H201" s="40"/>
      <c r="I201" s="237"/>
      <c r="J201" s="237"/>
      <c r="K201" s="40"/>
      <c r="L201" s="40"/>
      <c r="M201" s="44"/>
      <c r="N201" s="238"/>
      <c r="O201" s="239"/>
      <c r="P201" s="91"/>
      <c r="Q201" s="91"/>
      <c r="R201" s="91"/>
      <c r="S201" s="91"/>
      <c r="T201" s="91"/>
      <c r="U201" s="91"/>
      <c r="V201" s="91"/>
      <c r="W201" s="91"/>
      <c r="X201" s="92"/>
      <c r="Y201" s="38"/>
      <c r="Z201" s="38"/>
      <c r="AA201" s="38"/>
      <c r="AB201" s="38"/>
      <c r="AC201" s="38"/>
      <c r="AD201" s="38"/>
      <c r="AE201" s="38"/>
      <c r="AT201" s="17" t="s">
        <v>143</v>
      </c>
      <c r="AU201" s="17" t="s">
        <v>85</v>
      </c>
    </row>
    <row r="202" spans="1:51" s="13" customFormat="1" ht="12">
      <c r="A202" s="13"/>
      <c r="B202" s="241"/>
      <c r="C202" s="242"/>
      <c r="D202" s="235" t="s">
        <v>147</v>
      </c>
      <c r="E202" s="243" t="s">
        <v>1</v>
      </c>
      <c r="F202" s="244" t="s">
        <v>561</v>
      </c>
      <c r="G202" s="242"/>
      <c r="H202" s="245">
        <v>172.2</v>
      </c>
      <c r="I202" s="246"/>
      <c r="J202" s="246"/>
      <c r="K202" s="242"/>
      <c r="L202" s="242"/>
      <c r="M202" s="247"/>
      <c r="N202" s="248"/>
      <c r="O202" s="249"/>
      <c r="P202" s="249"/>
      <c r="Q202" s="249"/>
      <c r="R202" s="249"/>
      <c r="S202" s="249"/>
      <c r="T202" s="249"/>
      <c r="U202" s="249"/>
      <c r="V202" s="249"/>
      <c r="W202" s="249"/>
      <c r="X202" s="250"/>
      <c r="Y202" s="13"/>
      <c r="Z202" s="13"/>
      <c r="AA202" s="13"/>
      <c r="AB202" s="13"/>
      <c r="AC202" s="13"/>
      <c r="AD202" s="13"/>
      <c r="AE202" s="13"/>
      <c r="AT202" s="251" t="s">
        <v>147</v>
      </c>
      <c r="AU202" s="251" t="s">
        <v>85</v>
      </c>
      <c r="AV202" s="13" t="s">
        <v>85</v>
      </c>
      <c r="AW202" s="13" t="s">
        <v>5</v>
      </c>
      <c r="AX202" s="13" t="s">
        <v>83</v>
      </c>
      <c r="AY202" s="251" t="s">
        <v>133</v>
      </c>
    </row>
    <row r="203" spans="1:65" s="2" customFormat="1" ht="24.15" customHeight="1">
      <c r="A203" s="38"/>
      <c r="B203" s="39"/>
      <c r="C203" s="221" t="s">
        <v>267</v>
      </c>
      <c r="D203" s="221" t="s">
        <v>136</v>
      </c>
      <c r="E203" s="222" t="s">
        <v>367</v>
      </c>
      <c r="F203" s="223" t="s">
        <v>368</v>
      </c>
      <c r="G203" s="224" t="s">
        <v>170</v>
      </c>
      <c r="H203" s="225">
        <v>3.35</v>
      </c>
      <c r="I203" s="226"/>
      <c r="J203" s="226"/>
      <c r="K203" s="227">
        <f>ROUND(P203*H203,2)</f>
        <v>0</v>
      </c>
      <c r="L203" s="223" t="s">
        <v>140</v>
      </c>
      <c r="M203" s="44"/>
      <c r="N203" s="228" t="s">
        <v>1</v>
      </c>
      <c r="O203" s="229" t="s">
        <v>38</v>
      </c>
      <c r="P203" s="230">
        <f>I203+J203</f>
        <v>0</v>
      </c>
      <c r="Q203" s="230">
        <f>ROUND(I203*H203,2)</f>
        <v>0</v>
      </c>
      <c r="R203" s="230">
        <f>ROUND(J203*H203,2)</f>
        <v>0</v>
      </c>
      <c r="S203" s="91"/>
      <c r="T203" s="231">
        <f>S203*H203</f>
        <v>0</v>
      </c>
      <c r="U203" s="231">
        <v>0</v>
      </c>
      <c r="V203" s="231">
        <f>U203*H203</f>
        <v>0</v>
      </c>
      <c r="W203" s="231">
        <v>0</v>
      </c>
      <c r="X203" s="232">
        <f>W203*H203</f>
        <v>0</v>
      </c>
      <c r="Y203" s="38"/>
      <c r="Z203" s="38"/>
      <c r="AA203" s="38"/>
      <c r="AB203" s="38"/>
      <c r="AC203" s="38"/>
      <c r="AD203" s="38"/>
      <c r="AE203" s="38"/>
      <c r="AR203" s="233" t="s">
        <v>141</v>
      </c>
      <c r="AT203" s="233" t="s">
        <v>136</v>
      </c>
      <c r="AU203" s="233" t="s">
        <v>85</v>
      </c>
      <c r="AY203" s="17" t="s">
        <v>133</v>
      </c>
      <c r="BE203" s="234">
        <f>IF(O203="základní",K203,0)</f>
        <v>0</v>
      </c>
      <c r="BF203" s="234">
        <f>IF(O203="snížená",K203,0)</f>
        <v>0</v>
      </c>
      <c r="BG203" s="234">
        <f>IF(O203="zákl. přenesená",K203,0)</f>
        <v>0</v>
      </c>
      <c r="BH203" s="234">
        <f>IF(O203="sníž. přenesená",K203,0)</f>
        <v>0</v>
      </c>
      <c r="BI203" s="234">
        <f>IF(O203="nulová",K203,0)</f>
        <v>0</v>
      </c>
      <c r="BJ203" s="17" t="s">
        <v>83</v>
      </c>
      <c r="BK203" s="234">
        <f>ROUND(P203*H203,2)</f>
        <v>0</v>
      </c>
      <c r="BL203" s="17" t="s">
        <v>141</v>
      </c>
      <c r="BM203" s="233" t="s">
        <v>562</v>
      </c>
    </row>
    <row r="204" spans="1:47" s="2" customFormat="1" ht="12">
      <c r="A204" s="38"/>
      <c r="B204" s="39"/>
      <c r="C204" s="40"/>
      <c r="D204" s="235" t="s">
        <v>143</v>
      </c>
      <c r="E204" s="40"/>
      <c r="F204" s="236" t="s">
        <v>370</v>
      </c>
      <c r="G204" s="40"/>
      <c r="H204" s="40"/>
      <c r="I204" s="237"/>
      <c r="J204" s="237"/>
      <c r="K204" s="40"/>
      <c r="L204" s="40"/>
      <c r="M204" s="44"/>
      <c r="N204" s="238"/>
      <c r="O204" s="239"/>
      <c r="P204" s="91"/>
      <c r="Q204" s="91"/>
      <c r="R204" s="91"/>
      <c r="S204" s="91"/>
      <c r="T204" s="91"/>
      <c r="U204" s="91"/>
      <c r="V204" s="91"/>
      <c r="W204" s="91"/>
      <c r="X204" s="92"/>
      <c r="Y204" s="38"/>
      <c r="Z204" s="38"/>
      <c r="AA204" s="38"/>
      <c r="AB204" s="38"/>
      <c r="AC204" s="38"/>
      <c r="AD204" s="38"/>
      <c r="AE204" s="38"/>
      <c r="AT204" s="17" t="s">
        <v>143</v>
      </c>
      <c r="AU204" s="17" t="s">
        <v>85</v>
      </c>
    </row>
    <row r="205" spans="1:51" s="13" customFormat="1" ht="12">
      <c r="A205" s="13"/>
      <c r="B205" s="241"/>
      <c r="C205" s="242"/>
      <c r="D205" s="235" t="s">
        <v>147</v>
      </c>
      <c r="E205" s="243" t="s">
        <v>1</v>
      </c>
      <c r="F205" s="244" t="s">
        <v>540</v>
      </c>
      <c r="G205" s="242"/>
      <c r="H205" s="245">
        <v>3.35</v>
      </c>
      <c r="I205" s="246"/>
      <c r="J205" s="246"/>
      <c r="K205" s="242"/>
      <c r="L205" s="242"/>
      <c r="M205" s="247"/>
      <c r="N205" s="248"/>
      <c r="O205" s="249"/>
      <c r="P205" s="249"/>
      <c r="Q205" s="249"/>
      <c r="R205" s="249"/>
      <c r="S205" s="249"/>
      <c r="T205" s="249"/>
      <c r="U205" s="249"/>
      <c r="V205" s="249"/>
      <c r="W205" s="249"/>
      <c r="X205" s="250"/>
      <c r="Y205" s="13"/>
      <c r="Z205" s="13"/>
      <c r="AA205" s="13"/>
      <c r="AB205" s="13"/>
      <c r="AC205" s="13"/>
      <c r="AD205" s="13"/>
      <c r="AE205" s="13"/>
      <c r="AT205" s="251" t="s">
        <v>147</v>
      </c>
      <c r="AU205" s="251" t="s">
        <v>85</v>
      </c>
      <c r="AV205" s="13" t="s">
        <v>85</v>
      </c>
      <c r="AW205" s="13" t="s">
        <v>5</v>
      </c>
      <c r="AX205" s="13" t="s">
        <v>83</v>
      </c>
      <c r="AY205" s="251" t="s">
        <v>133</v>
      </c>
    </row>
    <row r="206" spans="1:65" s="2" customFormat="1" ht="12">
      <c r="A206" s="38"/>
      <c r="B206" s="39"/>
      <c r="C206" s="221" t="s">
        <v>563</v>
      </c>
      <c r="D206" s="221" t="s">
        <v>136</v>
      </c>
      <c r="E206" s="222" t="s">
        <v>373</v>
      </c>
      <c r="F206" s="223" t="s">
        <v>374</v>
      </c>
      <c r="G206" s="224" t="s">
        <v>139</v>
      </c>
      <c r="H206" s="225">
        <v>175.48</v>
      </c>
      <c r="I206" s="226"/>
      <c r="J206" s="226"/>
      <c r="K206" s="227">
        <f>ROUND(P206*H206,2)</f>
        <v>0</v>
      </c>
      <c r="L206" s="223" t="s">
        <v>140</v>
      </c>
      <c r="M206" s="44"/>
      <c r="N206" s="228" t="s">
        <v>1</v>
      </c>
      <c r="O206" s="229" t="s">
        <v>38</v>
      </c>
      <c r="P206" s="230">
        <f>I206+J206</f>
        <v>0</v>
      </c>
      <c r="Q206" s="230">
        <f>ROUND(I206*H206,2)</f>
        <v>0</v>
      </c>
      <c r="R206" s="230">
        <f>ROUND(J206*H206,2)</f>
        <v>0</v>
      </c>
      <c r="S206" s="91"/>
      <c r="T206" s="231">
        <f>S206*H206</f>
        <v>0</v>
      </c>
      <c r="U206" s="231">
        <v>0.00601</v>
      </c>
      <c r="V206" s="231">
        <f>U206*H206</f>
        <v>1.0546347999999999</v>
      </c>
      <c r="W206" s="231">
        <v>0</v>
      </c>
      <c r="X206" s="232">
        <f>W206*H206</f>
        <v>0</v>
      </c>
      <c r="Y206" s="38"/>
      <c r="Z206" s="38"/>
      <c r="AA206" s="38"/>
      <c r="AB206" s="38"/>
      <c r="AC206" s="38"/>
      <c r="AD206" s="38"/>
      <c r="AE206" s="38"/>
      <c r="AR206" s="233" t="s">
        <v>141</v>
      </c>
      <c r="AT206" s="233" t="s">
        <v>136</v>
      </c>
      <c r="AU206" s="233" t="s">
        <v>85</v>
      </c>
      <c r="AY206" s="17" t="s">
        <v>133</v>
      </c>
      <c r="BE206" s="234">
        <f>IF(O206="základní",K206,0)</f>
        <v>0</v>
      </c>
      <c r="BF206" s="234">
        <f>IF(O206="snížená",K206,0)</f>
        <v>0</v>
      </c>
      <c r="BG206" s="234">
        <f>IF(O206="zákl. přenesená",K206,0)</f>
        <v>0</v>
      </c>
      <c r="BH206" s="234">
        <f>IF(O206="sníž. přenesená",K206,0)</f>
        <v>0</v>
      </c>
      <c r="BI206" s="234">
        <f>IF(O206="nulová",K206,0)</f>
        <v>0</v>
      </c>
      <c r="BJ206" s="17" t="s">
        <v>83</v>
      </c>
      <c r="BK206" s="234">
        <f>ROUND(P206*H206,2)</f>
        <v>0</v>
      </c>
      <c r="BL206" s="17" t="s">
        <v>141</v>
      </c>
      <c r="BM206" s="233" t="s">
        <v>564</v>
      </c>
    </row>
    <row r="207" spans="1:47" s="2" customFormat="1" ht="12">
      <c r="A207" s="38"/>
      <c r="B207" s="39"/>
      <c r="C207" s="40"/>
      <c r="D207" s="235" t="s">
        <v>143</v>
      </c>
      <c r="E207" s="40"/>
      <c r="F207" s="236" t="s">
        <v>376</v>
      </c>
      <c r="G207" s="40"/>
      <c r="H207" s="40"/>
      <c r="I207" s="237"/>
      <c r="J207" s="237"/>
      <c r="K207" s="40"/>
      <c r="L207" s="40"/>
      <c r="M207" s="44"/>
      <c r="N207" s="238"/>
      <c r="O207" s="239"/>
      <c r="P207" s="91"/>
      <c r="Q207" s="91"/>
      <c r="R207" s="91"/>
      <c r="S207" s="91"/>
      <c r="T207" s="91"/>
      <c r="U207" s="91"/>
      <c r="V207" s="91"/>
      <c r="W207" s="91"/>
      <c r="X207" s="92"/>
      <c r="Y207" s="38"/>
      <c r="Z207" s="38"/>
      <c r="AA207" s="38"/>
      <c r="AB207" s="38"/>
      <c r="AC207" s="38"/>
      <c r="AD207" s="38"/>
      <c r="AE207" s="38"/>
      <c r="AT207" s="17" t="s">
        <v>143</v>
      </c>
      <c r="AU207" s="17" t="s">
        <v>85</v>
      </c>
    </row>
    <row r="208" spans="1:51" s="13" customFormat="1" ht="12">
      <c r="A208" s="13"/>
      <c r="B208" s="241"/>
      <c r="C208" s="242"/>
      <c r="D208" s="235" t="s">
        <v>147</v>
      </c>
      <c r="E208" s="243" t="s">
        <v>1</v>
      </c>
      <c r="F208" s="244" t="s">
        <v>565</v>
      </c>
      <c r="G208" s="242"/>
      <c r="H208" s="245">
        <v>175.48</v>
      </c>
      <c r="I208" s="246"/>
      <c r="J208" s="246"/>
      <c r="K208" s="242"/>
      <c r="L208" s="242"/>
      <c r="M208" s="247"/>
      <c r="N208" s="248"/>
      <c r="O208" s="249"/>
      <c r="P208" s="249"/>
      <c r="Q208" s="249"/>
      <c r="R208" s="249"/>
      <c r="S208" s="249"/>
      <c r="T208" s="249"/>
      <c r="U208" s="249"/>
      <c r="V208" s="249"/>
      <c r="W208" s="249"/>
      <c r="X208" s="250"/>
      <c r="Y208" s="13"/>
      <c r="Z208" s="13"/>
      <c r="AA208" s="13"/>
      <c r="AB208" s="13"/>
      <c r="AC208" s="13"/>
      <c r="AD208" s="13"/>
      <c r="AE208" s="13"/>
      <c r="AT208" s="251" t="s">
        <v>147</v>
      </c>
      <c r="AU208" s="251" t="s">
        <v>85</v>
      </c>
      <c r="AV208" s="13" t="s">
        <v>85</v>
      </c>
      <c r="AW208" s="13" t="s">
        <v>5</v>
      </c>
      <c r="AX208" s="13" t="s">
        <v>83</v>
      </c>
      <c r="AY208" s="251" t="s">
        <v>133</v>
      </c>
    </row>
    <row r="209" spans="1:65" s="2" customFormat="1" ht="12">
      <c r="A209" s="38"/>
      <c r="B209" s="39"/>
      <c r="C209" s="221" t="s">
        <v>279</v>
      </c>
      <c r="D209" s="221" t="s">
        <v>136</v>
      </c>
      <c r="E209" s="222" t="s">
        <v>380</v>
      </c>
      <c r="F209" s="223" t="s">
        <v>381</v>
      </c>
      <c r="G209" s="224" t="s">
        <v>139</v>
      </c>
      <c r="H209" s="225">
        <v>168.92</v>
      </c>
      <c r="I209" s="226"/>
      <c r="J209" s="226"/>
      <c r="K209" s="227">
        <f>ROUND(P209*H209,2)</f>
        <v>0</v>
      </c>
      <c r="L209" s="223" t="s">
        <v>140</v>
      </c>
      <c r="M209" s="44"/>
      <c r="N209" s="228" t="s">
        <v>1</v>
      </c>
      <c r="O209" s="229" t="s">
        <v>38</v>
      </c>
      <c r="P209" s="230">
        <f>I209+J209</f>
        <v>0</v>
      </c>
      <c r="Q209" s="230">
        <f>ROUND(I209*H209,2)</f>
        <v>0</v>
      </c>
      <c r="R209" s="230">
        <f>ROUND(J209*H209,2)</f>
        <v>0</v>
      </c>
      <c r="S209" s="91"/>
      <c r="T209" s="231">
        <f>S209*H209</f>
        <v>0</v>
      </c>
      <c r="U209" s="231">
        <v>0.00051</v>
      </c>
      <c r="V209" s="231">
        <f>U209*H209</f>
        <v>0.0861492</v>
      </c>
      <c r="W209" s="231">
        <v>0</v>
      </c>
      <c r="X209" s="232">
        <f>W209*H209</f>
        <v>0</v>
      </c>
      <c r="Y209" s="38"/>
      <c r="Z209" s="38"/>
      <c r="AA209" s="38"/>
      <c r="AB209" s="38"/>
      <c r="AC209" s="38"/>
      <c r="AD209" s="38"/>
      <c r="AE209" s="38"/>
      <c r="AR209" s="233" t="s">
        <v>141</v>
      </c>
      <c r="AT209" s="233" t="s">
        <v>136</v>
      </c>
      <c r="AU209" s="233" t="s">
        <v>85</v>
      </c>
      <c r="AY209" s="17" t="s">
        <v>133</v>
      </c>
      <c r="BE209" s="234">
        <f>IF(O209="základní",K209,0)</f>
        <v>0</v>
      </c>
      <c r="BF209" s="234">
        <f>IF(O209="snížená",K209,0)</f>
        <v>0</v>
      </c>
      <c r="BG209" s="234">
        <f>IF(O209="zákl. přenesená",K209,0)</f>
        <v>0</v>
      </c>
      <c r="BH209" s="234">
        <f>IF(O209="sníž. přenesená",K209,0)</f>
        <v>0</v>
      </c>
      <c r="BI209" s="234">
        <f>IF(O209="nulová",K209,0)</f>
        <v>0</v>
      </c>
      <c r="BJ209" s="17" t="s">
        <v>83</v>
      </c>
      <c r="BK209" s="234">
        <f>ROUND(P209*H209,2)</f>
        <v>0</v>
      </c>
      <c r="BL209" s="17" t="s">
        <v>141</v>
      </c>
      <c r="BM209" s="233" t="s">
        <v>566</v>
      </c>
    </row>
    <row r="210" spans="1:47" s="2" customFormat="1" ht="12">
      <c r="A210" s="38"/>
      <c r="B210" s="39"/>
      <c r="C210" s="40"/>
      <c r="D210" s="235" t="s">
        <v>143</v>
      </c>
      <c r="E210" s="40"/>
      <c r="F210" s="236" t="s">
        <v>383</v>
      </c>
      <c r="G210" s="40"/>
      <c r="H210" s="40"/>
      <c r="I210" s="237"/>
      <c r="J210" s="237"/>
      <c r="K210" s="40"/>
      <c r="L210" s="40"/>
      <c r="M210" s="44"/>
      <c r="N210" s="238"/>
      <c r="O210" s="239"/>
      <c r="P210" s="91"/>
      <c r="Q210" s="91"/>
      <c r="R210" s="91"/>
      <c r="S210" s="91"/>
      <c r="T210" s="91"/>
      <c r="U210" s="91"/>
      <c r="V210" s="91"/>
      <c r="W210" s="91"/>
      <c r="X210" s="92"/>
      <c r="Y210" s="38"/>
      <c r="Z210" s="38"/>
      <c r="AA210" s="38"/>
      <c r="AB210" s="38"/>
      <c r="AC210" s="38"/>
      <c r="AD210" s="38"/>
      <c r="AE210" s="38"/>
      <c r="AT210" s="17" t="s">
        <v>143</v>
      </c>
      <c r="AU210" s="17" t="s">
        <v>85</v>
      </c>
    </row>
    <row r="211" spans="1:51" s="13" customFormat="1" ht="12">
      <c r="A211" s="13"/>
      <c r="B211" s="241"/>
      <c r="C211" s="242"/>
      <c r="D211" s="235" t="s">
        <v>147</v>
      </c>
      <c r="E211" s="243" t="s">
        <v>1</v>
      </c>
      <c r="F211" s="244" t="s">
        <v>567</v>
      </c>
      <c r="G211" s="242"/>
      <c r="H211" s="245">
        <v>168.92</v>
      </c>
      <c r="I211" s="246"/>
      <c r="J211" s="246"/>
      <c r="K211" s="242"/>
      <c r="L211" s="242"/>
      <c r="M211" s="247"/>
      <c r="N211" s="248"/>
      <c r="O211" s="249"/>
      <c r="P211" s="249"/>
      <c r="Q211" s="249"/>
      <c r="R211" s="249"/>
      <c r="S211" s="249"/>
      <c r="T211" s="249"/>
      <c r="U211" s="249"/>
      <c r="V211" s="249"/>
      <c r="W211" s="249"/>
      <c r="X211" s="250"/>
      <c r="Y211" s="13"/>
      <c r="Z211" s="13"/>
      <c r="AA211" s="13"/>
      <c r="AB211" s="13"/>
      <c r="AC211" s="13"/>
      <c r="AD211" s="13"/>
      <c r="AE211" s="13"/>
      <c r="AT211" s="251" t="s">
        <v>147</v>
      </c>
      <c r="AU211" s="251" t="s">
        <v>85</v>
      </c>
      <c r="AV211" s="13" t="s">
        <v>85</v>
      </c>
      <c r="AW211" s="13" t="s">
        <v>5</v>
      </c>
      <c r="AX211" s="13" t="s">
        <v>83</v>
      </c>
      <c r="AY211" s="251" t="s">
        <v>133</v>
      </c>
    </row>
    <row r="212" spans="1:65" s="2" customFormat="1" ht="33" customHeight="1">
      <c r="A212" s="38"/>
      <c r="B212" s="39"/>
      <c r="C212" s="221" t="s">
        <v>294</v>
      </c>
      <c r="D212" s="221" t="s">
        <v>136</v>
      </c>
      <c r="E212" s="222" t="s">
        <v>568</v>
      </c>
      <c r="F212" s="223" t="s">
        <v>569</v>
      </c>
      <c r="G212" s="224" t="s">
        <v>139</v>
      </c>
      <c r="H212" s="225">
        <v>165.64</v>
      </c>
      <c r="I212" s="226"/>
      <c r="J212" s="226"/>
      <c r="K212" s="227">
        <f>ROUND(P212*H212,2)</f>
        <v>0</v>
      </c>
      <c r="L212" s="223" t="s">
        <v>140</v>
      </c>
      <c r="M212" s="44"/>
      <c r="N212" s="228" t="s">
        <v>1</v>
      </c>
      <c r="O212" s="229" t="s">
        <v>38</v>
      </c>
      <c r="P212" s="230">
        <f>I212+J212</f>
        <v>0</v>
      </c>
      <c r="Q212" s="230">
        <f>ROUND(I212*H212,2)</f>
        <v>0</v>
      </c>
      <c r="R212" s="230">
        <f>ROUND(J212*H212,2)</f>
        <v>0</v>
      </c>
      <c r="S212" s="91"/>
      <c r="T212" s="231">
        <f>S212*H212</f>
        <v>0</v>
      </c>
      <c r="U212" s="231">
        <v>0.10373</v>
      </c>
      <c r="V212" s="231">
        <f>U212*H212</f>
        <v>17.1818372</v>
      </c>
      <c r="W212" s="231">
        <v>0</v>
      </c>
      <c r="X212" s="232">
        <f>W212*H212</f>
        <v>0</v>
      </c>
      <c r="Y212" s="38"/>
      <c r="Z212" s="38"/>
      <c r="AA212" s="38"/>
      <c r="AB212" s="38"/>
      <c r="AC212" s="38"/>
      <c r="AD212" s="38"/>
      <c r="AE212" s="38"/>
      <c r="AR212" s="233" t="s">
        <v>141</v>
      </c>
      <c r="AT212" s="233" t="s">
        <v>136</v>
      </c>
      <c r="AU212" s="233" t="s">
        <v>85</v>
      </c>
      <c r="AY212" s="17" t="s">
        <v>133</v>
      </c>
      <c r="BE212" s="234">
        <f>IF(O212="základní",K212,0)</f>
        <v>0</v>
      </c>
      <c r="BF212" s="234">
        <f>IF(O212="snížená",K212,0)</f>
        <v>0</v>
      </c>
      <c r="BG212" s="234">
        <f>IF(O212="zákl. přenesená",K212,0)</f>
        <v>0</v>
      </c>
      <c r="BH212" s="234">
        <f>IF(O212="sníž. přenesená",K212,0)</f>
        <v>0</v>
      </c>
      <c r="BI212" s="234">
        <f>IF(O212="nulová",K212,0)</f>
        <v>0</v>
      </c>
      <c r="BJ212" s="17" t="s">
        <v>83</v>
      </c>
      <c r="BK212" s="234">
        <f>ROUND(P212*H212,2)</f>
        <v>0</v>
      </c>
      <c r="BL212" s="17" t="s">
        <v>141</v>
      </c>
      <c r="BM212" s="233" t="s">
        <v>570</v>
      </c>
    </row>
    <row r="213" spans="1:47" s="2" customFormat="1" ht="12">
      <c r="A213" s="38"/>
      <c r="B213" s="39"/>
      <c r="C213" s="40"/>
      <c r="D213" s="235" t="s">
        <v>143</v>
      </c>
      <c r="E213" s="40"/>
      <c r="F213" s="236" t="s">
        <v>571</v>
      </c>
      <c r="G213" s="40"/>
      <c r="H213" s="40"/>
      <c r="I213" s="237"/>
      <c r="J213" s="237"/>
      <c r="K213" s="40"/>
      <c r="L213" s="40"/>
      <c r="M213" s="44"/>
      <c r="N213" s="238"/>
      <c r="O213" s="239"/>
      <c r="P213" s="91"/>
      <c r="Q213" s="91"/>
      <c r="R213" s="91"/>
      <c r="S213" s="91"/>
      <c r="T213" s="91"/>
      <c r="U213" s="91"/>
      <c r="V213" s="91"/>
      <c r="W213" s="91"/>
      <c r="X213" s="92"/>
      <c r="Y213" s="38"/>
      <c r="Z213" s="38"/>
      <c r="AA213" s="38"/>
      <c r="AB213" s="38"/>
      <c r="AC213" s="38"/>
      <c r="AD213" s="38"/>
      <c r="AE213" s="38"/>
      <c r="AT213" s="17" t="s">
        <v>143</v>
      </c>
      <c r="AU213" s="17" t="s">
        <v>85</v>
      </c>
    </row>
    <row r="214" spans="1:51" s="13" customFormat="1" ht="12">
      <c r="A214" s="13"/>
      <c r="B214" s="241"/>
      <c r="C214" s="242"/>
      <c r="D214" s="235" t="s">
        <v>147</v>
      </c>
      <c r="E214" s="243" t="s">
        <v>1</v>
      </c>
      <c r="F214" s="244" t="s">
        <v>572</v>
      </c>
      <c r="G214" s="242"/>
      <c r="H214" s="245">
        <v>165.64</v>
      </c>
      <c r="I214" s="246"/>
      <c r="J214" s="246"/>
      <c r="K214" s="242"/>
      <c r="L214" s="242"/>
      <c r="M214" s="247"/>
      <c r="N214" s="248"/>
      <c r="O214" s="249"/>
      <c r="P214" s="249"/>
      <c r="Q214" s="249"/>
      <c r="R214" s="249"/>
      <c r="S214" s="249"/>
      <c r="T214" s="249"/>
      <c r="U214" s="249"/>
      <c r="V214" s="249"/>
      <c r="W214" s="249"/>
      <c r="X214" s="250"/>
      <c r="Y214" s="13"/>
      <c r="Z214" s="13"/>
      <c r="AA214" s="13"/>
      <c r="AB214" s="13"/>
      <c r="AC214" s="13"/>
      <c r="AD214" s="13"/>
      <c r="AE214" s="13"/>
      <c r="AT214" s="251" t="s">
        <v>147</v>
      </c>
      <c r="AU214" s="251" t="s">
        <v>85</v>
      </c>
      <c r="AV214" s="13" t="s">
        <v>85</v>
      </c>
      <c r="AW214" s="13" t="s">
        <v>5</v>
      </c>
      <c r="AX214" s="13" t="s">
        <v>83</v>
      </c>
      <c r="AY214" s="251" t="s">
        <v>133</v>
      </c>
    </row>
    <row r="215" spans="1:65" s="2" customFormat="1" ht="12">
      <c r="A215" s="38"/>
      <c r="B215" s="39"/>
      <c r="C215" s="221" t="s">
        <v>300</v>
      </c>
      <c r="D215" s="221" t="s">
        <v>136</v>
      </c>
      <c r="E215" s="222" t="s">
        <v>573</v>
      </c>
      <c r="F215" s="223" t="s">
        <v>574</v>
      </c>
      <c r="G215" s="224" t="s">
        <v>396</v>
      </c>
      <c r="H215" s="225">
        <v>18.4</v>
      </c>
      <c r="I215" s="226"/>
      <c r="J215" s="226"/>
      <c r="K215" s="227">
        <f>ROUND(P215*H215,2)</f>
        <v>0</v>
      </c>
      <c r="L215" s="223" t="s">
        <v>140</v>
      </c>
      <c r="M215" s="44"/>
      <c r="N215" s="228" t="s">
        <v>1</v>
      </c>
      <c r="O215" s="229" t="s">
        <v>38</v>
      </c>
      <c r="P215" s="230">
        <f>I215+J215</f>
        <v>0</v>
      </c>
      <c r="Q215" s="230">
        <f>ROUND(I215*H215,2)</f>
        <v>0</v>
      </c>
      <c r="R215" s="230">
        <f>ROUND(J215*H215,2)</f>
        <v>0</v>
      </c>
      <c r="S215" s="91"/>
      <c r="T215" s="231">
        <f>S215*H215</f>
        <v>0</v>
      </c>
      <c r="U215" s="231">
        <v>0.0036</v>
      </c>
      <c r="V215" s="231">
        <f>U215*H215</f>
        <v>0.06624</v>
      </c>
      <c r="W215" s="231">
        <v>0</v>
      </c>
      <c r="X215" s="232">
        <f>W215*H215</f>
        <v>0</v>
      </c>
      <c r="Y215" s="38"/>
      <c r="Z215" s="38"/>
      <c r="AA215" s="38"/>
      <c r="AB215" s="38"/>
      <c r="AC215" s="38"/>
      <c r="AD215" s="38"/>
      <c r="AE215" s="38"/>
      <c r="AR215" s="233" t="s">
        <v>141</v>
      </c>
      <c r="AT215" s="233" t="s">
        <v>136</v>
      </c>
      <c r="AU215" s="233" t="s">
        <v>85</v>
      </c>
      <c r="AY215" s="17" t="s">
        <v>133</v>
      </c>
      <c r="BE215" s="234">
        <f>IF(O215="základní",K215,0)</f>
        <v>0</v>
      </c>
      <c r="BF215" s="234">
        <f>IF(O215="snížená",K215,0)</f>
        <v>0</v>
      </c>
      <c r="BG215" s="234">
        <f>IF(O215="zákl. přenesená",K215,0)</f>
        <v>0</v>
      </c>
      <c r="BH215" s="234">
        <f>IF(O215="sníž. přenesená",K215,0)</f>
        <v>0</v>
      </c>
      <c r="BI215" s="234">
        <f>IF(O215="nulová",K215,0)</f>
        <v>0</v>
      </c>
      <c r="BJ215" s="17" t="s">
        <v>83</v>
      </c>
      <c r="BK215" s="234">
        <f>ROUND(P215*H215,2)</f>
        <v>0</v>
      </c>
      <c r="BL215" s="17" t="s">
        <v>141</v>
      </c>
      <c r="BM215" s="233" t="s">
        <v>575</v>
      </c>
    </row>
    <row r="216" spans="1:47" s="2" customFormat="1" ht="12">
      <c r="A216" s="38"/>
      <c r="B216" s="39"/>
      <c r="C216" s="40"/>
      <c r="D216" s="235" t="s">
        <v>143</v>
      </c>
      <c r="E216" s="40"/>
      <c r="F216" s="236" t="s">
        <v>576</v>
      </c>
      <c r="G216" s="40"/>
      <c r="H216" s="40"/>
      <c r="I216" s="237"/>
      <c r="J216" s="237"/>
      <c r="K216" s="40"/>
      <c r="L216" s="40"/>
      <c r="M216" s="44"/>
      <c r="N216" s="238"/>
      <c r="O216" s="239"/>
      <c r="P216" s="91"/>
      <c r="Q216" s="91"/>
      <c r="R216" s="91"/>
      <c r="S216" s="91"/>
      <c r="T216" s="91"/>
      <c r="U216" s="91"/>
      <c r="V216" s="91"/>
      <c r="W216" s="91"/>
      <c r="X216" s="92"/>
      <c r="Y216" s="38"/>
      <c r="Z216" s="38"/>
      <c r="AA216" s="38"/>
      <c r="AB216" s="38"/>
      <c r="AC216" s="38"/>
      <c r="AD216" s="38"/>
      <c r="AE216" s="38"/>
      <c r="AT216" s="17" t="s">
        <v>143</v>
      </c>
      <c r="AU216" s="17" t="s">
        <v>85</v>
      </c>
    </row>
    <row r="217" spans="1:51" s="13" customFormat="1" ht="12">
      <c r="A217" s="13"/>
      <c r="B217" s="241"/>
      <c r="C217" s="242"/>
      <c r="D217" s="235" t="s">
        <v>147</v>
      </c>
      <c r="E217" s="243" t="s">
        <v>1</v>
      </c>
      <c r="F217" s="244" t="s">
        <v>577</v>
      </c>
      <c r="G217" s="242"/>
      <c r="H217" s="245">
        <v>18.4</v>
      </c>
      <c r="I217" s="246"/>
      <c r="J217" s="246"/>
      <c r="K217" s="242"/>
      <c r="L217" s="242"/>
      <c r="M217" s="247"/>
      <c r="N217" s="248"/>
      <c r="O217" s="249"/>
      <c r="P217" s="249"/>
      <c r="Q217" s="249"/>
      <c r="R217" s="249"/>
      <c r="S217" s="249"/>
      <c r="T217" s="249"/>
      <c r="U217" s="249"/>
      <c r="V217" s="249"/>
      <c r="W217" s="249"/>
      <c r="X217" s="250"/>
      <c r="Y217" s="13"/>
      <c r="Z217" s="13"/>
      <c r="AA217" s="13"/>
      <c r="AB217" s="13"/>
      <c r="AC217" s="13"/>
      <c r="AD217" s="13"/>
      <c r="AE217" s="13"/>
      <c r="AT217" s="251" t="s">
        <v>147</v>
      </c>
      <c r="AU217" s="251" t="s">
        <v>85</v>
      </c>
      <c r="AV217" s="13" t="s">
        <v>85</v>
      </c>
      <c r="AW217" s="13" t="s">
        <v>5</v>
      </c>
      <c r="AX217" s="13" t="s">
        <v>83</v>
      </c>
      <c r="AY217" s="251" t="s">
        <v>133</v>
      </c>
    </row>
    <row r="218" spans="1:63" s="12" customFormat="1" ht="22.8" customHeight="1">
      <c r="A218" s="12"/>
      <c r="B218" s="204"/>
      <c r="C218" s="205"/>
      <c r="D218" s="206" t="s">
        <v>74</v>
      </c>
      <c r="E218" s="219" t="s">
        <v>398</v>
      </c>
      <c r="F218" s="219" t="s">
        <v>399</v>
      </c>
      <c r="G218" s="205"/>
      <c r="H218" s="205"/>
      <c r="I218" s="208"/>
      <c r="J218" s="208"/>
      <c r="K218" s="220">
        <f>BK218</f>
        <v>0</v>
      </c>
      <c r="L218" s="205"/>
      <c r="M218" s="210"/>
      <c r="N218" s="211"/>
      <c r="O218" s="212"/>
      <c r="P218" s="212"/>
      <c r="Q218" s="213">
        <f>SUM(Q219:Q240)</f>
        <v>0</v>
      </c>
      <c r="R218" s="213">
        <f>SUM(R219:R240)</f>
        <v>0</v>
      </c>
      <c r="S218" s="212"/>
      <c r="T218" s="214">
        <f>SUM(T219:T240)</f>
        <v>0</v>
      </c>
      <c r="U218" s="212"/>
      <c r="V218" s="214">
        <f>SUM(V219:V240)</f>
        <v>3.1045246271999996</v>
      </c>
      <c r="W218" s="212"/>
      <c r="X218" s="215">
        <f>SUM(X219:X240)</f>
        <v>0</v>
      </c>
      <c r="Y218" s="12"/>
      <c r="Z218" s="12"/>
      <c r="AA218" s="12"/>
      <c r="AB218" s="12"/>
      <c r="AC218" s="12"/>
      <c r="AD218" s="12"/>
      <c r="AE218" s="12"/>
      <c r="AR218" s="216" t="s">
        <v>83</v>
      </c>
      <c r="AT218" s="217" t="s">
        <v>74</v>
      </c>
      <c r="AU218" s="217" t="s">
        <v>83</v>
      </c>
      <c r="AY218" s="216" t="s">
        <v>133</v>
      </c>
      <c r="BK218" s="218">
        <f>SUM(BK219:BK240)</f>
        <v>0</v>
      </c>
    </row>
    <row r="219" spans="1:65" s="2" customFormat="1" ht="12">
      <c r="A219" s="38"/>
      <c r="B219" s="39"/>
      <c r="C219" s="221" t="s">
        <v>304</v>
      </c>
      <c r="D219" s="221" t="s">
        <v>136</v>
      </c>
      <c r="E219" s="222" t="s">
        <v>578</v>
      </c>
      <c r="F219" s="223" t="s">
        <v>579</v>
      </c>
      <c r="G219" s="224" t="s">
        <v>288</v>
      </c>
      <c r="H219" s="225">
        <v>2</v>
      </c>
      <c r="I219" s="226"/>
      <c r="J219" s="226"/>
      <c r="K219" s="227">
        <f>ROUND(P219*H219,2)</f>
        <v>0</v>
      </c>
      <c r="L219" s="223" t="s">
        <v>140</v>
      </c>
      <c r="M219" s="44"/>
      <c r="N219" s="228" t="s">
        <v>1</v>
      </c>
      <c r="O219" s="229" t="s">
        <v>38</v>
      </c>
      <c r="P219" s="230">
        <f>I219+J219</f>
        <v>0</v>
      </c>
      <c r="Q219" s="230">
        <f>ROUND(I219*H219,2)</f>
        <v>0</v>
      </c>
      <c r="R219" s="230">
        <f>ROUND(J219*H219,2)</f>
        <v>0</v>
      </c>
      <c r="S219" s="91"/>
      <c r="T219" s="231">
        <f>S219*H219</f>
        <v>0</v>
      </c>
      <c r="U219" s="231">
        <v>0</v>
      </c>
      <c r="V219" s="231">
        <f>U219*H219</f>
        <v>0</v>
      </c>
      <c r="W219" s="231">
        <v>0</v>
      </c>
      <c r="X219" s="232">
        <f>W219*H219</f>
        <v>0</v>
      </c>
      <c r="Y219" s="38"/>
      <c r="Z219" s="38"/>
      <c r="AA219" s="38"/>
      <c r="AB219" s="38"/>
      <c r="AC219" s="38"/>
      <c r="AD219" s="38"/>
      <c r="AE219" s="38"/>
      <c r="AR219" s="233" t="s">
        <v>141</v>
      </c>
      <c r="AT219" s="233" t="s">
        <v>136</v>
      </c>
      <c r="AU219" s="233" t="s">
        <v>85</v>
      </c>
      <c r="AY219" s="17" t="s">
        <v>133</v>
      </c>
      <c r="BE219" s="234">
        <f>IF(O219="základní",K219,0)</f>
        <v>0</v>
      </c>
      <c r="BF219" s="234">
        <f>IF(O219="snížená",K219,0)</f>
        <v>0</v>
      </c>
      <c r="BG219" s="234">
        <f>IF(O219="zákl. přenesená",K219,0)</f>
        <v>0</v>
      </c>
      <c r="BH219" s="234">
        <f>IF(O219="sníž. přenesená",K219,0)</f>
        <v>0</v>
      </c>
      <c r="BI219" s="234">
        <f>IF(O219="nulová",K219,0)</f>
        <v>0</v>
      </c>
      <c r="BJ219" s="17" t="s">
        <v>83</v>
      </c>
      <c r="BK219" s="234">
        <f>ROUND(P219*H219,2)</f>
        <v>0</v>
      </c>
      <c r="BL219" s="17" t="s">
        <v>141</v>
      </c>
      <c r="BM219" s="233" t="s">
        <v>580</v>
      </c>
    </row>
    <row r="220" spans="1:47" s="2" customFormat="1" ht="12">
      <c r="A220" s="38"/>
      <c r="B220" s="39"/>
      <c r="C220" s="40"/>
      <c r="D220" s="235" t="s">
        <v>143</v>
      </c>
      <c r="E220" s="40"/>
      <c r="F220" s="236" t="s">
        <v>581</v>
      </c>
      <c r="G220" s="40"/>
      <c r="H220" s="40"/>
      <c r="I220" s="237"/>
      <c r="J220" s="237"/>
      <c r="K220" s="40"/>
      <c r="L220" s="40"/>
      <c r="M220" s="44"/>
      <c r="N220" s="238"/>
      <c r="O220" s="239"/>
      <c r="P220" s="91"/>
      <c r="Q220" s="91"/>
      <c r="R220" s="91"/>
      <c r="S220" s="91"/>
      <c r="T220" s="91"/>
      <c r="U220" s="91"/>
      <c r="V220" s="91"/>
      <c r="W220" s="91"/>
      <c r="X220" s="92"/>
      <c r="Y220" s="38"/>
      <c r="Z220" s="38"/>
      <c r="AA220" s="38"/>
      <c r="AB220" s="38"/>
      <c r="AC220" s="38"/>
      <c r="AD220" s="38"/>
      <c r="AE220" s="38"/>
      <c r="AT220" s="17" t="s">
        <v>143</v>
      </c>
      <c r="AU220" s="17" t="s">
        <v>85</v>
      </c>
    </row>
    <row r="221" spans="1:65" s="2" customFormat="1" ht="24.15" customHeight="1">
      <c r="A221" s="38"/>
      <c r="B221" s="39"/>
      <c r="C221" s="263" t="s">
        <v>449</v>
      </c>
      <c r="D221" s="263" t="s">
        <v>217</v>
      </c>
      <c r="E221" s="264" t="s">
        <v>582</v>
      </c>
      <c r="F221" s="265" t="s">
        <v>583</v>
      </c>
      <c r="G221" s="266" t="s">
        <v>288</v>
      </c>
      <c r="H221" s="267">
        <v>2</v>
      </c>
      <c r="I221" s="268"/>
      <c r="J221" s="269"/>
      <c r="K221" s="270">
        <f>ROUND(P221*H221,2)</f>
        <v>0</v>
      </c>
      <c r="L221" s="265" t="s">
        <v>140</v>
      </c>
      <c r="M221" s="271"/>
      <c r="N221" s="272" t="s">
        <v>1</v>
      </c>
      <c r="O221" s="229" t="s">
        <v>38</v>
      </c>
      <c r="P221" s="230">
        <f>I221+J221</f>
        <v>0</v>
      </c>
      <c r="Q221" s="230">
        <f>ROUND(I221*H221,2)</f>
        <v>0</v>
      </c>
      <c r="R221" s="230">
        <f>ROUND(J221*H221,2)</f>
        <v>0</v>
      </c>
      <c r="S221" s="91"/>
      <c r="T221" s="231">
        <f>S221*H221</f>
        <v>0</v>
      </c>
      <c r="U221" s="231">
        <v>0.0021</v>
      </c>
      <c r="V221" s="231">
        <f>U221*H221</f>
        <v>0.0042</v>
      </c>
      <c r="W221" s="231">
        <v>0</v>
      </c>
      <c r="X221" s="232">
        <f>W221*H221</f>
        <v>0</v>
      </c>
      <c r="Y221" s="38"/>
      <c r="Z221" s="38"/>
      <c r="AA221" s="38"/>
      <c r="AB221" s="38"/>
      <c r="AC221" s="38"/>
      <c r="AD221" s="38"/>
      <c r="AE221" s="38"/>
      <c r="AR221" s="233" t="s">
        <v>222</v>
      </c>
      <c r="AT221" s="233" t="s">
        <v>217</v>
      </c>
      <c r="AU221" s="233" t="s">
        <v>85</v>
      </c>
      <c r="AY221" s="17" t="s">
        <v>133</v>
      </c>
      <c r="BE221" s="234">
        <f>IF(O221="základní",K221,0)</f>
        <v>0</v>
      </c>
      <c r="BF221" s="234">
        <f>IF(O221="snížená",K221,0)</f>
        <v>0</v>
      </c>
      <c r="BG221" s="234">
        <f>IF(O221="zákl. přenesená",K221,0)</f>
        <v>0</v>
      </c>
      <c r="BH221" s="234">
        <f>IF(O221="sníž. přenesená",K221,0)</f>
        <v>0</v>
      </c>
      <c r="BI221" s="234">
        <f>IF(O221="nulová",K221,0)</f>
        <v>0</v>
      </c>
      <c r="BJ221" s="17" t="s">
        <v>83</v>
      </c>
      <c r="BK221" s="234">
        <f>ROUND(P221*H221,2)</f>
        <v>0</v>
      </c>
      <c r="BL221" s="17" t="s">
        <v>141</v>
      </c>
      <c r="BM221" s="233" t="s">
        <v>584</v>
      </c>
    </row>
    <row r="222" spans="1:47" s="2" customFormat="1" ht="12">
      <c r="A222" s="38"/>
      <c r="B222" s="39"/>
      <c r="C222" s="40"/>
      <c r="D222" s="235" t="s">
        <v>143</v>
      </c>
      <c r="E222" s="40"/>
      <c r="F222" s="236" t="s">
        <v>583</v>
      </c>
      <c r="G222" s="40"/>
      <c r="H222" s="40"/>
      <c r="I222" s="237"/>
      <c r="J222" s="237"/>
      <c r="K222" s="40"/>
      <c r="L222" s="40"/>
      <c r="M222" s="44"/>
      <c r="N222" s="238"/>
      <c r="O222" s="239"/>
      <c r="P222" s="91"/>
      <c r="Q222" s="91"/>
      <c r="R222" s="91"/>
      <c r="S222" s="91"/>
      <c r="T222" s="91"/>
      <c r="U222" s="91"/>
      <c r="V222" s="91"/>
      <c r="W222" s="91"/>
      <c r="X222" s="92"/>
      <c r="Y222" s="38"/>
      <c r="Z222" s="38"/>
      <c r="AA222" s="38"/>
      <c r="AB222" s="38"/>
      <c r="AC222" s="38"/>
      <c r="AD222" s="38"/>
      <c r="AE222" s="38"/>
      <c r="AT222" s="17" t="s">
        <v>143</v>
      </c>
      <c r="AU222" s="17" t="s">
        <v>85</v>
      </c>
    </row>
    <row r="223" spans="1:51" s="13" customFormat="1" ht="12">
      <c r="A223" s="13"/>
      <c r="B223" s="241"/>
      <c r="C223" s="242"/>
      <c r="D223" s="235" t="s">
        <v>147</v>
      </c>
      <c r="E223" s="243" t="s">
        <v>1</v>
      </c>
      <c r="F223" s="244" t="s">
        <v>585</v>
      </c>
      <c r="G223" s="242"/>
      <c r="H223" s="245">
        <v>2</v>
      </c>
      <c r="I223" s="246"/>
      <c r="J223" s="246"/>
      <c r="K223" s="242"/>
      <c r="L223" s="242"/>
      <c r="M223" s="247"/>
      <c r="N223" s="248"/>
      <c r="O223" s="249"/>
      <c r="P223" s="249"/>
      <c r="Q223" s="249"/>
      <c r="R223" s="249"/>
      <c r="S223" s="249"/>
      <c r="T223" s="249"/>
      <c r="U223" s="249"/>
      <c r="V223" s="249"/>
      <c r="W223" s="249"/>
      <c r="X223" s="250"/>
      <c r="Y223" s="13"/>
      <c r="Z223" s="13"/>
      <c r="AA223" s="13"/>
      <c r="AB223" s="13"/>
      <c r="AC223" s="13"/>
      <c r="AD223" s="13"/>
      <c r="AE223" s="13"/>
      <c r="AT223" s="251" t="s">
        <v>147</v>
      </c>
      <c r="AU223" s="251" t="s">
        <v>85</v>
      </c>
      <c r="AV223" s="13" t="s">
        <v>85</v>
      </c>
      <c r="AW223" s="13" t="s">
        <v>5</v>
      </c>
      <c r="AX223" s="13" t="s">
        <v>83</v>
      </c>
      <c r="AY223" s="251" t="s">
        <v>133</v>
      </c>
    </row>
    <row r="224" spans="1:65" s="2" customFormat="1" ht="12">
      <c r="A224" s="38"/>
      <c r="B224" s="39"/>
      <c r="C224" s="221" t="s">
        <v>315</v>
      </c>
      <c r="D224" s="221" t="s">
        <v>136</v>
      </c>
      <c r="E224" s="222" t="s">
        <v>586</v>
      </c>
      <c r="F224" s="223" t="s">
        <v>587</v>
      </c>
      <c r="G224" s="224" t="s">
        <v>396</v>
      </c>
      <c r="H224" s="225">
        <v>17</v>
      </c>
      <c r="I224" s="226"/>
      <c r="J224" s="226"/>
      <c r="K224" s="227">
        <f>ROUND(P224*H224,2)</f>
        <v>0</v>
      </c>
      <c r="L224" s="223" t="s">
        <v>140</v>
      </c>
      <c r="M224" s="44"/>
      <c r="N224" s="228" t="s">
        <v>1</v>
      </c>
      <c r="O224" s="229" t="s">
        <v>38</v>
      </c>
      <c r="P224" s="230">
        <f>I224+J224</f>
        <v>0</v>
      </c>
      <c r="Q224" s="230">
        <f>ROUND(I224*H224,2)</f>
        <v>0</v>
      </c>
      <c r="R224" s="230">
        <f>ROUND(J224*H224,2)</f>
        <v>0</v>
      </c>
      <c r="S224" s="91"/>
      <c r="T224" s="231">
        <f>S224*H224</f>
        <v>0</v>
      </c>
      <c r="U224" s="231">
        <v>0.00015</v>
      </c>
      <c r="V224" s="231">
        <f>U224*H224</f>
        <v>0.0025499999999999997</v>
      </c>
      <c r="W224" s="231">
        <v>0</v>
      </c>
      <c r="X224" s="232">
        <f>W224*H224</f>
        <v>0</v>
      </c>
      <c r="Y224" s="38"/>
      <c r="Z224" s="38"/>
      <c r="AA224" s="38"/>
      <c r="AB224" s="38"/>
      <c r="AC224" s="38"/>
      <c r="AD224" s="38"/>
      <c r="AE224" s="38"/>
      <c r="AR224" s="233" t="s">
        <v>141</v>
      </c>
      <c r="AT224" s="233" t="s">
        <v>136</v>
      </c>
      <c r="AU224" s="233" t="s">
        <v>85</v>
      </c>
      <c r="AY224" s="17" t="s">
        <v>133</v>
      </c>
      <c r="BE224" s="234">
        <f>IF(O224="základní",K224,0)</f>
        <v>0</v>
      </c>
      <c r="BF224" s="234">
        <f>IF(O224="snížená",K224,0)</f>
        <v>0</v>
      </c>
      <c r="BG224" s="234">
        <f>IF(O224="zákl. přenesená",K224,0)</f>
        <v>0</v>
      </c>
      <c r="BH224" s="234">
        <f>IF(O224="sníž. přenesená",K224,0)</f>
        <v>0</v>
      </c>
      <c r="BI224" s="234">
        <f>IF(O224="nulová",K224,0)</f>
        <v>0</v>
      </c>
      <c r="BJ224" s="17" t="s">
        <v>83</v>
      </c>
      <c r="BK224" s="234">
        <f>ROUND(P224*H224,2)</f>
        <v>0</v>
      </c>
      <c r="BL224" s="17" t="s">
        <v>141</v>
      </c>
      <c r="BM224" s="233" t="s">
        <v>588</v>
      </c>
    </row>
    <row r="225" spans="1:47" s="2" customFormat="1" ht="12">
      <c r="A225" s="38"/>
      <c r="B225" s="39"/>
      <c r="C225" s="40"/>
      <c r="D225" s="235" t="s">
        <v>143</v>
      </c>
      <c r="E225" s="40"/>
      <c r="F225" s="236" t="s">
        <v>589</v>
      </c>
      <c r="G225" s="40"/>
      <c r="H225" s="40"/>
      <c r="I225" s="237"/>
      <c r="J225" s="237"/>
      <c r="K225" s="40"/>
      <c r="L225" s="40"/>
      <c r="M225" s="44"/>
      <c r="N225" s="238"/>
      <c r="O225" s="239"/>
      <c r="P225" s="91"/>
      <c r="Q225" s="91"/>
      <c r="R225" s="91"/>
      <c r="S225" s="91"/>
      <c r="T225" s="91"/>
      <c r="U225" s="91"/>
      <c r="V225" s="91"/>
      <c r="W225" s="91"/>
      <c r="X225" s="92"/>
      <c r="Y225" s="38"/>
      <c r="Z225" s="38"/>
      <c r="AA225" s="38"/>
      <c r="AB225" s="38"/>
      <c r="AC225" s="38"/>
      <c r="AD225" s="38"/>
      <c r="AE225" s="38"/>
      <c r="AT225" s="17" t="s">
        <v>143</v>
      </c>
      <c r="AU225" s="17" t="s">
        <v>85</v>
      </c>
    </row>
    <row r="226" spans="1:65" s="2" customFormat="1" ht="12">
      <c r="A226" s="38"/>
      <c r="B226" s="39"/>
      <c r="C226" s="221" t="s">
        <v>321</v>
      </c>
      <c r="D226" s="221" t="s">
        <v>136</v>
      </c>
      <c r="E226" s="222" t="s">
        <v>590</v>
      </c>
      <c r="F226" s="223" t="s">
        <v>591</v>
      </c>
      <c r="G226" s="224" t="s">
        <v>396</v>
      </c>
      <c r="H226" s="225">
        <v>32.8</v>
      </c>
      <c r="I226" s="226"/>
      <c r="J226" s="226"/>
      <c r="K226" s="227">
        <f>ROUND(P226*H226,2)</f>
        <v>0</v>
      </c>
      <c r="L226" s="223" t="s">
        <v>140</v>
      </c>
      <c r="M226" s="44"/>
      <c r="N226" s="228" t="s">
        <v>1</v>
      </c>
      <c r="O226" s="229" t="s">
        <v>38</v>
      </c>
      <c r="P226" s="230">
        <f>I226+J226</f>
        <v>0</v>
      </c>
      <c r="Q226" s="230">
        <f>ROUND(I226*H226,2)</f>
        <v>0</v>
      </c>
      <c r="R226" s="230">
        <f>ROUND(J226*H226,2)</f>
        <v>0</v>
      </c>
      <c r="S226" s="91"/>
      <c r="T226" s="231">
        <f>S226*H226</f>
        <v>0</v>
      </c>
      <c r="U226" s="231">
        <v>0.071904</v>
      </c>
      <c r="V226" s="231">
        <f>U226*H226</f>
        <v>2.3584511999999997</v>
      </c>
      <c r="W226" s="231">
        <v>0</v>
      </c>
      <c r="X226" s="232">
        <f>W226*H226</f>
        <v>0</v>
      </c>
      <c r="Y226" s="38"/>
      <c r="Z226" s="38"/>
      <c r="AA226" s="38"/>
      <c r="AB226" s="38"/>
      <c r="AC226" s="38"/>
      <c r="AD226" s="38"/>
      <c r="AE226" s="38"/>
      <c r="AR226" s="233" t="s">
        <v>141</v>
      </c>
      <c r="AT226" s="233" t="s">
        <v>136</v>
      </c>
      <c r="AU226" s="233" t="s">
        <v>85</v>
      </c>
      <c r="AY226" s="17" t="s">
        <v>133</v>
      </c>
      <c r="BE226" s="234">
        <f>IF(O226="základní",K226,0)</f>
        <v>0</v>
      </c>
      <c r="BF226" s="234">
        <f>IF(O226="snížená",K226,0)</f>
        <v>0</v>
      </c>
      <c r="BG226" s="234">
        <f>IF(O226="zákl. přenesená",K226,0)</f>
        <v>0</v>
      </c>
      <c r="BH226" s="234">
        <f>IF(O226="sníž. přenesená",K226,0)</f>
        <v>0</v>
      </c>
      <c r="BI226" s="234">
        <f>IF(O226="nulová",K226,0)</f>
        <v>0</v>
      </c>
      <c r="BJ226" s="17" t="s">
        <v>83</v>
      </c>
      <c r="BK226" s="234">
        <f>ROUND(P226*H226,2)</f>
        <v>0</v>
      </c>
      <c r="BL226" s="17" t="s">
        <v>141</v>
      </c>
      <c r="BM226" s="233" t="s">
        <v>592</v>
      </c>
    </row>
    <row r="227" spans="1:47" s="2" customFormat="1" ht="12">
      <c r="A227" s="38"/>
      <c r="B227" s="39"/>
      <c r="C227" s="40"/>
      <c r="D227" s="235" t="s">
        <v>143</v>
      </c>
      <c r="E227" s="40"/>
      <c r="F227" s="236" t="s">
        <v>593</v>
      </c>
      <c r="G227" s="40"/>
      <c r="H227" s="40"/>
      <c r="I227" s="237"/>
      <c r="J227" s="237"/>
      <c r="K227" s="40"/>
      <c r="L227" s="40"/>
      <c r="M227" s="44"/>
      <c r="N227" s="238"/>
      <c r="O227" s="239"/>
      <c r="P227" s="91"/>
      <c r="Q227" s="91"/>
      <c r="R227" s="91"/>
      <c r="S227" s="91"/>
      <c r="T227" s="91"/>
      <c r="U227" s="91"/>
      <c r="V227" s="91"/>
      <c r="W227" s="91"/>
      <c r="X227" s="92"/>
      <c r="Y227" s="38"/>
      <c r="Z227" s="38"/>
      <c r="AA227" s="38"/>
      <c r="AB227" s="38"/>
      <c r="AC227" s="38"/>
      <c r="AD227" s="38"/>
      <c r="AE227" s="38"/>
      <c r="AT227" s="17" t="s">
        <v>143</v>
      </c>
      <c r="AU227" s="17" t="s">
        <v>85</v>
      </c>
    </row>
    <row r="228" spans="1:51" s="13" customFormat="1" ht="12">
      <c r="A228" s="13"/>
      <c r="B228" s="241"/>
      <c r="C228" s="242"/>
      <c r="D228" s="235" t="s">
        <v>147</v>
      </c>
      <c r="E228" s="243" t="s">
        <v>1</v>
      </c>
      <c r="F228" s="244" t="s">
        <v>594</v>
      </c>
      <c r="G228" s="242"/>
      <c r="H228" s="245">
        <v>32.8</v>
      </c>
      <c r="I228" s="246"/>
      <c r="J228" s="246"/>
      <c r="K228" s="242"/>
      <c r="L228" s="242"/>
      <c r="M228" s="247"/>
      <c r="N228" s="248"/>
      <c r="O228" s="249"/>
      <c r="P228" s="249"/>
      <c r="Q228" s="249"/>
      <c r="R228" s="249"/>
      <c r="S228" s="249"/>
      <c r="T228" s="249"/>
      <c r="U228" s="249"/>
      <c r="V228" s="249"/>
      <c r="W228" s="249"/>
      <c r="X228" s="250"/>
      <c r="Y228" s="13"/>
      <c r="Z228" s="13"/>
      <c r="AA228" s="13"/>
      <c r="AB228" s="13"/>
      <c r="AC228" s="13"/>
      <c r="AD228" s="13"/>
      <c r="AE228" s="13"/>
      <c r="AT228" s="251" t="s">
        <v>147</v>
      </c>
      <c r="AU228" s="251" t="s">
        <v>85</v>
      </c>
      <c r="AV228" s="13" t="s">
        <v>85</v>
      </c>
      <c r="AW228" s="13" t="s">
        <v>5</v>
      </c>
      <c r="AX228" s="13" t="s">
        <v>83</v>
      </c>
      <c r="AY228" s="251" t="s">
        <v>133</v>
      </c>
    </row>
    <row r="229" spans="1:65" s="2" customFormat="1" ht="24.15" customHeight="1">
      <c r="A229" s="38"/>
      <c r="B229" s="39"/>
      <c r="C229" s="263" t="s">
        <v>444</v>
      </c>
      <c r="D229" s="263" t="s">
        <v>217</v>
      </c>
      <c r="E229" s="264" t="s">
        <v>595</v>
      </c>
      <c r="F229" s="265" t="s">
        <v>596</v>
      </c>
      <c r="G229" s="266" t="s">
        <v>139</v>
      </c>
      <c r="H229" s="267">
        <v>3.28</v>
      </c>
      <c r="I229" s="268"/>
      <c r="J229" s="269"/>
      <c r="K229" s="270">
        <f>ROUND(P229*H229,2)</f>
        <v>0</v>
      </c>
      <c r="L229" s="265" t="s">
        <v>140</v>
      </c>
      <c r="M229" s="271"/>
      <c r="N229" s="272" t="s">
        <v>1</v>
      </c>
      <c r="O229" s="229" t="s">
        <v>38</v>
      </c>
      <c r="P229" s="230">
        <f>I229+J229</f>
        <v>0</v>
      </c>
      <c r="Q229" s="230">
        <f>ROUND(I229*H229,2)</f>
        <v>0</v>
      </c>
      <c r="R229" s="230">
        <f>ROUND(J229*H229,2)</f>
        <v>0</v>
      </c>
      <c r="S229" s="91"/>
      <c r="T229" s="231">
        <f>S229*H229</f>
        <v>0</v>
      </c>
      <c r="U229" s="231">
        <v>0.222</v>
      </c>
      <c r="V229" s="231">
        <f>U229*H229</f>
        <v>0.7281599999999999</v>
      </c>
      <c r="W229" s="231">
        <v>0</v>
      </c>
      <c r="X229" s="232">
        <f>W229*H229</f>
        <v>0</v>
      </c>
      <c r="Y229" s="38"/>
      <c r="Z229" s="38"/>
      <c r="AA229" s="38"/>
      <c r="AB229" s="38"/>
      <c r="AC229" s="38"/>
      <c r="AD229" s="38"/>
      <c r="AE229" s="38"/>
      <c r="AR229" s="233" t="s">
        <v>222</v>
      </c>
      <c r="AT229" s="233" t="s">
        <v>217</v>
      </c>
      <c r="AU229" s="233" t="s">
        <v>85</v>
      </c>
      <c r="AY229" s="17" t="s">
        <v>133</v>
      </c>
      <c r="BE229" s="234">
        <f>IF(O229="základní",K229,0)</f>
        <v>0</v>
      </c>
      <c r="BF229" s="234">
        <f>IF(O229="snížená",K229,0)</f>
        <v>0</v>
      </c>
      <c r="BG229" s="234">
        <f>IF(O229="zákl. přenesená",K229,0)</f>
        <v>0</v>
      </c>
      <c r="BH229" s="234">
        <f>IF(O229="sníž. přenesená",K229,0)</f>
        <v>0</v>
      </c>
      <c r="BI229" s="234">
        <f>IF(O229="nulová",K229,0)</f>
        <v>0</v>
      </c>
      <c r="BJ229" s="17" t="s">
        <v>83</v>
      </c>
      <c r="BK229" s="234">
        <f>ROUND(P229*H229,2)</f>
        <v>0</v>
      </c>
      <c r="BL229" s="17" t="s">
        <v>141</v>
      </c>
      <c r="BM229" s="233" t="s">
        <v>597</v>
      </c>
    </row>
    <row r="230" spans="1:47" s="2" customFormat="1" ht="12">
      <c r="A230" s="38"/>
      <c r="B230" s="39"/>
      <c r="C230" s="40"/>
      <c r="D230" s="235" t="s">
        <v>143</v>
      </c>
      <c r="E230" s="40"/>
      <c r="F230" s="236" t="s">
        <v>596</v>
      </c>
      <c r="G230" s="40"/>
      <c r="H230" s="40"/>
      <c r="I230" s="237"/>
      <c r="J230" s="237"/>
      <c r="K230" s="40"/>
      <c r="L230" s="40"/>
      <c r="M230" s="44"/>
      <c r="N230" s="238"/>
      <c r="O230" s="239"/>
      <c r="P230" s="91"/>
      <c r="Q230" s="91"/>
      <c r="R230" s="91"/>
      <c r="S230" s="91"/>
      <c r="T230" s="91"/>
      <c r="U230" s="91"/>
      <c r="V230" s="91"/>
      <c r="W230" s="91"/>
      <c r="X230" s="92"/>
      <c r="Y230" s="38"/>
      <c r="Z230" s="38"/>
      <c r="AA230" s="38"/>
      <c r="AB230" s="38"/>
      <c r="AC230" s="38"/>
      <c r="AD230" s="38"/>
      <c r="AE230" s="38"/>
      <c r="AT230" s="17" t="s">
        <v>143</v>
      </c>
      <c r="AU230" s="17" t="s">
        <v>85</v>
      </c>
    </row>
    <row r="231" spans="1:51" s="13" customFormat="1" ht="12">
      <c r="A231" s="13"/>
      <c r="B231" s="241"/>
      <c r="C231" s="242"/>
      <c r="D231" s="235" t="s">
        <v>147</v>
      </c>
      <c r="E231" s="243" t="s">
        <v>1</v>
      </c>
      <c r="F231" s="244" t="s">
        <v>598</v>
      </c>
      <c r="G231" s="242"/>
      <c r="H231" s="245">
        <v>3.28</v>
      </c>
      <c r="I231" s="246"/>
      <c r="J231" s="246"/>
      <c r="K231" s="242"/>
      <c r="L231" s="242"/>
      <c r="M231" s="247"/>
      <c r="N231" s="248"/>
      <c r="O231" s="249"/>
      <c r="P231" s="249"/>
      <c r="Q231" s="249"/>
      <c r="R231" s="249"/>
      <c r="S231" s="249"/>
      <c r="T231" s="249"/>
      <c r="U231" s="249"/>
      <c r="V231" s="249"/>
      <c r="W231" s="249"/>
      <c r="X231" s="250"/>
      <c r="Y231" s="13"/>
      <c r="Z231" s="13"/>
      <c r="AA231" s="13"/>
      <c r="AB231" s="13"/>
      <c r="AC231" s="13"/>
      <c r="AD231" s="13"/>
      <c r="AE231" s="13"/>
      <c r="AT231" s="251" t="s">
        <v>147</v>
      </c>
      <c r="AU231" s="251" t="s">
        <v>85</v>
      </c>
      <c r="AV231" s="13" t="s">
        <v>85</v>
      </c>
      <c r="AW231" s="13" t="s">
        <v>5</v>
      </c>
      <c r="AX231" s="13" t="s">
        <v>83</v>
      </c>
      <c r="AY231" s="251" t="s">
        <v>133</v>
      </c>
    </row>
    <row r="232" spans="1:65" s="2" customFormat="1" ht="12">
      <c r="A232" s="38"/>
      <c r="B232" s="39"/>
      <c r="C232" s="221" t="s">
        <v>599</v>
      </c>
      <c r="D232" s="221" t="s">
        <v>136</v>
      </c>
      <c r="E232" s="222" t="s">
        <v>600</v>
      </c>
      <c r="F232" s="223" t="s">
        <v>601</v>
      </c>
      <c r="G232" s="224" t="s">
        <v>396</v>
      </c>
      <c r="H232" s="225">
        <v>17.9</v>
      </c>
      <c r="I232" s="226"/>
      <c r="J232" s="226"/>
      <c r="K232" s="227">
        <f>ROUND(P232*H232,2)</f>
        <v>0</v>
      </c>
      <c r="L232" s="223" t="s">
        <v>140</v>
      </c>
      <c r="M232" s="44"/>
      <c r="N232" s="228" t="s">
        <v>1</v>
      </c>
      <c r="O232" s="229" t="s">
        <v>38</v>
      </c>
      <c r="P232" s="230">
        <f>I232+J232</f>
        <v>0</v>
      </c>
      <c r="Q232" s="230">
        <f>ROUND(I232*H232,2)</f>
        <v>0</v>
      </c>
      <c r="R232" s="230">
        <f>ROUND(J232*H232,2)</f>
        <v>0</v>
      </c>
      <c r="S232" s="91"/>
      <c r="T232" s="231">
        <f>S232*H232</f>
        <v>0</v>
      </c>
      <c r="U232" s="231">
        <v>0</v>
      </c>
      <c r="V232" s="231">
        <f>U232*H232</f>
        <v>0</v>
      </c>
      <c r="W232" s="231">
        <v>0</v>
      </c>
      <c r="X232" s="232">
        <f>W232*H232</f>
        <v>0</v>
      </c>
      <c r="Y232" s="38"/>
      <c r="Z232" s="38"/>
      <c r="AA232" s="38"/>
      <c r="AB232" s="38"/>
      <c r="AC232" s="38"/>
      <c r="AD232" s="38"/>
      <c r="AE232" s="38"/>
      <c r="AR232" s="233" t="s">
        <v>141</v>
      </c>
      <c r="AT232" s="233" t="s">
        <v>136</v>
      </c>
      <c r="AU232" s="233" t="s">
        <v>85</v>
      </c>
      <c r="AY232" s="17" t="s">
        <v>133</v>
      </c>
      <c r="BE232" s="234">
        <f>IF(O232="základní",K232,0)</f>
        <v>0</v>
      </c>
      <c r="BF232" s="234">
        <f>IF(O232="snížená",K232,0)</f>
        <v>0</v>
      </c>
      <c r="BG232" s="234">
        <f>IF(O232="zákl. přenesená",K232,0)</f>
        <v>0</v>
      </c>
      <c r="BH232" s="234">
        <f>IF(O232="sníž. přenesená",K232,0)</f>
        <v>0</v>
      </c>
      <c r="BI232" s="234">
        <f>IF(O232="nulová",K232,0)</f>
        <v>0</v>
      </c>
      <c r="BJ232" s="17" t="s">
        <v>83</v>
      </c>
      <c r="BK232" s="234">
        <f>ROUND(P232*H232,2)</f>
        <v>0</v>
      </c>
      <c r="BL232" s="17" t="s">
        <v>141</v>
      </c>
      <c r="BM232" s="233" t="s">
        <v>602</v>
      </c>
    </row>
    <row r="233" spans="1:47" s="2" customFormat="1" ht="12">
      <c r="A233" s="38"/>
      <c r="B233" s="39"/>
      <c r="C233" s="40"/>
      <c r="D233" s="235" t="s">
        <v>143</v>
      </c>
      <c r="E233" s="40"/>
      <c r="F233" s="236" t="s">
        <v>603</v>
      </c>
      <c r="G233" s="40"/>
      <c r="H233" s="40"/>
      <c r="I233" s="237"/>
      <c r="J233" s="237"/>
      <c r="K233" s="40"/>
      <c r="L233" s="40"/>
      <c r="M233" s="44"/>
      <c r="N233" s="238"/>
      <c r="O233" s="239"/>
      <c r="P233" s="91"/>
      <c r="Q233" s="91"/>
      <c r="R233" s="91"/>
      <c r="S233" s="91"/>
      <c r="T233" s="91"/>
      <c r="U233" s="91"/>
      <c r="V233" s="91"/>
      <c r="W233" s="91"/>
      <c r="X233" s="92"/>
      <c r="Y233" s="38"/>
      <c r="Z233" s="38"/>
      <c r="AA233" s="38"/>
      <c r="AB233" s="38"/>
      <c r="AC233" s="38"/>
      <c r="AD233" s="38"/>
      <c r="AE233" s="38"/>
      <c r="AT233" s="17" t="s">
        <v>143</v>
      </c>
      <c r="AU233" s="17" t="s">
        <v>85</v>
      </c>
    </row>
    <row r="234" spans="1:51" s="13" customFormat="1" ht="12">
      <c r="A234" s="13"/>
      <c r="B234" s="241"/>
      <c r="C234" s="242"/>
      <c r="D234" s="235" t="s">
        <v>147</v>
      </c>
      <c r="E234" s="243" t="s">
        <v>1</v>
      </c>
      <c r="F234" s="244" t="s">
        <v>604</v>
      </c>
      <c r="G234" s="242"/>
      <c r="H234" s="245">
        <v>17.9</v>
      </c>
      <c r="I234" s="246"/>
      <c r="J234" s="246"/>
      <c r="K234" s="242"/>
      <c r="L234" s="242"/>
      <c r="M234" s="247"/>
      <c r="N234" s="248"/>
      <c r="O234" s="249"/>
      <c r="P234" s="249"/>
      <c r="Q234" s="249"/>
      <c r="R234" s="249"/>
      <c r="S234" s="249"/>
      <c r="T234" s="249"/>
      <c r="U234" s="249"/>
      <c r="V234" s="249"/>
      <c r="W234" s="249"/>
      <c r="X234" s="250"/>
      <c r="Y234" s="13"/>
      <c r="Z234" s="13"/>
      <c r="AA234" s="13"/>
      <c r="AB234" s="13"/>
      <c r="AC234" s="13"/>
      <c r="AD234" s="13"/>
      <c r="AE234" s="13"/>
      <c r="AT234" s="251" t="s">
        <v>147</v>
      </c>
      <c r="AU234" s="251" t="s">
        <v>85</v>
      </c>
      <c r="AV234" s="13" t="s">
        <v>85</v>
      </c>
      <c r="AW234" s="13" t="s">
        <v>5</v>
      </c>
      <c r="AX234" s="13" t="s">
        <v>83</v>
      </c>
      <c r="AY234" s="251" t="s">
        <v>133</v>
      </c>
    </row>
    <row r="235" spans="1:65" s="2" customFormat="1" ht="33" customHeight="1">
      <c r="A235" s="38"/>
      <c r="B235" s="39"/>
      <c r="C235" s="221" t="s">
        <v>339</v>
      </c>
      <c r="D235" s="221" t="s">
        <v>136</v>
      </c>
      <c r="E235" s="222" t="s">
        <v>605</v>
      </c>
      <c r="F235" s="223" t="s">
        <v>606</v>
      </c>
      <c r="G235" s="224" t="s">
        <v>396</v>
      </c>
      <c r="H235" s="225">
        <v>18.4</v>
      </c>
      <c r="I235" s="226"/>
      <c r="J235" s="226"/>
      <c r="K235" s="227">
        <f>ROUND(P235*H235,2)</f>
        <v>0</v>
      </c>
      <c r="L235" s="223" t="s">
        <v>140</v>
      </c>
      <c r="M235" s="44"/>
      <c r="N235" s="228" t="s">
        <v>1</v>
      </c>
      <c r="O235" s="229" t="s">
        <v>38</v>
      </c>
      <c r="P235" s="230">
        <f>I235+J235</f>
        <v>0</v>
      </c>
      <c r="Q235" s="230">
        <f>ROUND(I235*H235,2)</f>
        <v>0</v>
      </c>
      <c r="R235" s="230">
        <f>ROUND(J235*H235,2)</f>
        <v>0</v>
      </c>
      <c r="S235" s="91"/>
      <c r="T235" s="231">
        <f>S235*H235</f>
        <v>0</v>
      </c>
      <c r="U235" s="231">
        <v>0.000605063</v>
      </c>
      <c r="V235" s="231">
        <f>U235*H235</f>
        <v>0.0111331592</v>
      </c>
      <c r="W235" s="231">
        <v>0</v>
      </c>
      <c r="X235" s="232">
        <f>W235*H235</f>
        <v>0</v>
      </c>
      <c r="Y235" s="38"/>
      <c r="Z235" s="38"/>
      <c r="AA235" s="38"/>
      <c r="AB235" s="38"/>
      <c r="AC235" s="38"/>
      <c r="AD235" s="38"/>
      <c r="AE235" s="38"/>
      <c r="AR235" s="233" t="s">
        <v>141</v>
      </c>
      <c r="AT235" s="233" t="s">
        <v>136</v>
      </c>
      <c r="AU235" s="233" t="s">
        <v>85</v>
      </c>
      <c r="AY235" s="17" t="s">
        <v>133</v>
      </c>
      <c r="BE235" s="234">
        <f>IF(O235="základní",K235,0)</f>
        <v>0</v>
      </c>
      <c r="BF235" s="234">
        <f>IF(O235="snížená",K235,0)</f>
        <v>0</v>
      </c>
      <c r="BG235" s="234">
        <f>IF(O235="zákl. přenesená",K235,0)</f>
        <v>0</v>
      </c>
      <c r="BH235" s="234">
        <f>IF(O235="sníž. přenesená",K235,0)</f>
        <v>0</v>
      </c>
      <c r="BI235" s="234">
        <f>IF(O235="nulová",K235,0)</f>
        <v>0</v>
      </c>
      <c r="BJ235" s="17" t="s">
        <v>83</v>
      </c>
      <c r="BK235" s="234">
        <f>ROUND(P235*H235,2)</f>
        <v>0</v>
      </c>
      <c r="BL235" s="17" t="s">
        <v>141</v>
      </c>
      <c r="BM235" s="233" t="s">
        <v>607</v>
      </c>
    </row>
    <row r="236" spans="1:47" s="2" customFormat="1" ht="12">
      <c r="A236" s="38"/>
      <c r="B236" s="39"/>
      <c r="C236" s="40"/>
      <c r="D236" s="235" t="s">
        <v>143</v>
      </c>
      <c r="E236" s="40"/>
      <c r="F236" s="236" t="s">
        <v>608</v>
      </c>
      <c r="G236" s="40"/>
      <c r="H236" s="40"/>
      <c r="I236" s="237"/>
      <c r="J236" s="237"/>
      <c r="K236" s="40"/>
      <c r="L236" s="40"/>
      <c r="M236" s="44"/>
      <c r="N236" s="238"/>
      <c r="O236" s="239"/>
      <c r="P236" s="91"/>
      <c r="Q236" s="91"/>
      <c r="R236" s="91"/>
      <c r="S236" s="91"/>
      <c r="T236" s="91"/>
      <c r="U236" s="91"/>
      <c r="V236" s="91"/>
      <c r="W236" s="91"/>
      <c r="X236" s="92"/>
      <c r="Y236" s="38"/>
      <c r="Z236" s="38"/>
      <c r="AA236" s="38"/>
      <c r="AB236" s="38"/>
      <c r="AC236" s="38"/>
      <c r="AD236" s="38"/>
      <c r="AE236" s="38"/>
      <c r="AT236" s="17" t="s">
        <v>143</v>
      </c>
      <c r="AU236" s="17" t="s">
        <v>85</v>
      </c>
    </row>
    <row r="237" spans="1:51" s="13" customFormat="1" ht="12">
      <c r="A237" s="13"/>
      <c r="B237" s="241"/>
      <c r="C237" s="242"/>
      <c r="D237" s="235" t="s">
        <v>147</v>
      </c>
      <c r="E237" s="243" t="s">
        <v>1</v>
      </c>
      <c r="F237" s="244" t="s">
        <v>577</v>
      </c>
      <c r="G237" s="242"/>
      <c r="H237" s="245">
        <v>18.4</v>
      </c>
      <c r="I237" s="246"/>
      <c r="J237" s="246"/>
      <c r="K237" s="242"/>
      <c r="L237" s="242"/>
      <c r="M237" s="247"/>
      <c r="N237" s="248"/>
      <c r="O237" s="249"/>
      <c r="P237" s="249"/>
      <c r="Q237" s="249"/>
      <c r="R237" s="249"/>
      <c r="S237" s="249"/>
      <c r="T237" s="249"/>
      <c r="U237" s="249"/>
      <c r="V237" s="249"/>
      <c r="W237" s="249"/>
      <c r="X237" s="250"/>
      <c r="Y237" s="13"/>
      <c r="Z237" s="13"/>
      <c r="AA237" s="13"/>
      <c r="AB237" s="13"/>
      <c r="AC237" s="13"/>
      <c r="AD237" s="13"/>
      <c r="AE237" s="13"/>
      <c r="AT237" s="251" t="s">
        <v>147</v>
      </c>
      <c r="AU237" s="251" t="s">
        <v>85</v>
      </c>
      <c r="AV237" s="13" t="s">
        <v>85</v>
      </c>
      <c r="AW237" s="13" t="s">
        <v>5</v>
      </c>
      <c r="AX237" s="13" t="s">
        <v>83</v>
      </c>
      <c r="AY237" s="251" t="s">
        <v>133</v>
      </c>
    </row>
    <row r="238" spans="1:65" s="2" customFormat="1" ht="12">
      <c r="A238" s="38"/>
      <c r="B238" s="39"/>
      <c r="C238" s="221" t="s">
        <v>347</v>
      </c>
      <c r="D238" s="221" t="s">
        <v>136</v>
      </c>
      <c r="E238" s="222" t="s">
        <v>609</v>
      </c>
      <c r="F238" s="223" t="s">
        <v>610</v>
      </c>
      <c r="G238" s="224" t="s">
        <v>396</v>
      </c>
      <c r="H238" s="225">
        <v>18.4</v>
      </c>
      <c r="I238" s="226"/>
      <c r="J238" s="226"/>
      <c r="K238" s="227">
        <f>ROUND(P238*H238,2)</f>
        <v>0</v>
      </c>
      <c r="L238" s="223" t="s">
        <v>140</v>
      </c>
      <c r="M238" s="44"/>
      <c r="N238" s="228" t="s">
        <v>1</v>
      </c>
      <c r="O238" s="229" t="s">
        <v>38</v>
      </c>
      <c r="P238" s="230">
        <f>I238+J238</f>
        <v>0</v>
      </c>
      <c r="Q238" s="230">
        <f>ROUND(I238*H238,2)</f>
        <v>0</v>
      </c>
      <c r="R238" s="230">
        <f>ROUND(J238*H238,2)</f>
        <v>0</v>
      </c>
      <c r="S238" s="91"/>
      <c r="T238" s="231">
        <f>S238*H238</f>
        <v>0</v>
      </c>
      <c r="U238" s="231">
        <v>1.645E-06</v>
      </c>
      <c r="V238" s="231">
        <f>U238*H238</f>
        <v>3.0267999999999995E-05</v>
      </c>
      <c r="W238" s="231">
        <v>0</v>
      </c>
      <c r="X238" s="232">
        <f>W238*H238</f>
        <v>0</v>
      </c>
      <c r="Y238" s="38"/>
      <c r="Z238" s="38"/>
      <c r="AA238" s="38"/>
      <c r="AB238" s="38"/>
      <c r="AC238" s="38"/>
      <c r="AD238" s="38"/>
      <c r="AE238" s="38"/>
      <c r="AR238" s="233" t="s">
        <v>141</v>
      </c>
      <c r="AT238" s="233" t="s">
        <v>136</v>
      </c>
      <c r="AU238" s="233" t="s">
        <v>85</v>
      </c>
      <c r="AY238" s="17" t="s">
        <v>133</v>
      </c>
      <c r="BE238" s="234">
        <f>IF(O238="základní",K238,0)</f>
        <v>0</v>
      </c>
      <c r="BF238" s="234">
        <f>IF(O238="snížená",K238,0)</f>
        <v>0</v>
      </c>
      <c r="BG238" s="234">
        <f>IF(O238="zákl. přenesená",K238,0)</f>
        <v>0</v>
      </c>
      <c r="BH238" s="234">
        <f>IF(O238="sníž. přenesená",K238,0)</f>
        <v>0</v>
      </c>
      <c r="BI238" s="234">
        <f>IF(O238="nulová",K238,0)</f>
        <v>0</v>
      </c>
      <c r="BJ238" s="17" t="s">
        <v>83</v>
      </c>
      <c r="BK238" s="234">
        <f>ROUND(P238*H238,2)</f>
        <v>0</v>
      </c>
      <c r="BL238" s="17" t="s">
        <v>141</v>
      </c>
      <c r="BM238" s="233" t="s">
        <v>611</v>
      </c>
    </row>
    <row r="239" spans="1:47" s="2" customFormat="1" ht="12">
      <c r="A239" s="38"/>
      <c r="B239" s="39"/>
      <c r="C239" s="40"/>
      <c r="D239" s="235" t="s">
        <v>143</v>
      </c>
      <c r="E239" s="40"/>
      <c r="F239" s="236" t="s">
        <v>612</v>
      </c>
      <c r="G239" s="40"/>
      <c r="H239" s="40"/>
      <c r="I239" s="237"/>
      <c r="J239" s="237"/>
      <c r="K239" s="40"/>
      <c r="L239" s="40"/>
      <c r="M239" s="44"/>
      <c r="N239" s="238"/>
      <c r="O239" s="239"/>
      <c r="P239" s="91"/>
      <c r="Q239" s="91"/>
      <c r="R239" s="91"/>
      <c r="S239" s="91"/>
      <c r="T239" s="91"/>
      <c r="U239" s="91"/>
      <c r="V239" s="91"/>
      <c r="W239" s="91"/>
      <c r="X239" s="92"/>
      <c r="Y239" s="38"/>
      <c r="Z239" s="38"/>
      <c r="AA239" s="38"/>
      <c r="AB239" s="38"/>
      <c r="AC239" s="38"/>
      <c r="AD239" s="38"/>
      <c r="AE239" s="38"/>
      <c r="AT239" s="17" t="s">
        <v>143</v>
      </c>
      <c r="AU239" s="17" t="s">
        <v>85</v>
      </c>
    </row>
    <row r="240" spans="1:51" s="13" customFormat="1" ht="12">
      <c r="A240" s="13"/>
      <c r="B240" s="241"/>
      <c r="C240" s="242"/>
      <c r="D240" s="235" t="s">
        <v>147</v>
      </c>
      <c r="E240" s="243" t="s">
        <v>1</v>
      </c>
      <c r="F240" s="244" t="s">
        <v>577</v>
      </c>
      <c r="G240" s="242"/>
      <c r="H240" s="245">
        <v>18.4</v>
      </c>
      <c r="I240" s="246"/>
      <c r="J240" s="246"/>
      <c r="K240" s="242"/>
      <c r="L240" s="242"/>
      <c r="M240" s="247"/>
      <c r="N240" s="248"/>
      <c r="O240" s="249"/>
      <c r="P240" s="249"/>
      <c r="Q240" s="249"/>
      <c r="R240" s="249"/>
      <c r="S240" s="249"/>
      <c r="T240" s="249"/>
      <c r="U240" s="249"/>
      <c r="V240" s="249"/>
      <c r="W240" s="249"/>
      <c r="X240" s="250"/>
      <c r="Y240" s="13"/>
      <c r="Z240" s="13"/>
      <c r="AA240" s="13"/>
      <c r="AB240" s="13"/>
      <c r="AC240" s="13"/>
      <c r="AD240" s="13"/>
      <c r="AE240" s="13"/>
      <c r="AT240" s="251" t="s">
        <v>147</v>
      </c>
      <c r="AU240" s="251" t="s">
        <v>85</v>
      </c>
      <c r="AV240" s="13" t="s">
        <v>85</v>
      </c>
      <c r="AW240" s="13" t="s">
        <v>5</v>
      </c>
      <c r="AX240" s="13" t="s">
        <v>83</v>
      </c>
      <c r="AY240" s="251" t="s">
        <v>133</v>
      </c>
    </row>
    <row r="241" spans="1:63" s="12" customFormat="1" ht="22.8" customHeight="1">
      <c r="A241" s="12"/>
      <c r="B241" s="204"/>
      <c r="C241" s="205"/>
      <c r="D241" s="206" t="s">
        <v>74</v>
      </c>
      <c r="E241" s="219" t="s">
        <v>442</v>
      </c>
      <c r="F241" s="219" t="s">
        <v>443</v>
      </c>
      <c r="G241" s="205"/>
      <c r="H241" s="205"/>
      <c r="I241" s="208"/>
      <c r="J241" s="208"/>
      <c r="K241" s="220">
        <f>BK241</f>
        <v>0</v>
      </c>
      <c r="L241" s="205"/>
      <c r="M241" s="210"/>
      <c r="N241" s="211"/>
      <c r="O241" s="212"/>
      <c r="P241" s="212"/>
      <c r="Q241" s="213">
        <f>SUM(Q242:Q247)</f>
        <v>0</v>
      </c>
      <c r="R241" s="213">
        <f>SUM(R242:R247)</f>
        <v>0</v>
      </c>
      <c r="S241" s="212"/>
      <c r="T241" s="214">
        <f>SUM(T242:T247)</f>
        <v>0</v>
      </c>
      <c r="U241" s="212"/>
      <c r="V241" s="214">
        <f>SUM(V242:V247)</f>
        <v>0</v>
      </c>
      <c r="W241" s="212"/>
      <c r="X241" s="215">
        <f>SUM(X242:X247)</f>
        <v>0</v>
      </c>
      <c r="Y241" s="12"/>
      <c r="Z241" s="12"/>
      <c r="AA241" s="12"/>
      <c r="AB241" s="12"/>
      <c r="AC241" s="12"/>
      <c r="AD241" s="12"/>
      <c r="AE241" s="12"/>
      <c r="AR241" s="216" t="s">
        <v>83</v>
      </c>
      <c r="AT241" s="217" t="s">
        <v>74</v>
      </c>
      <c r="AU241" s="217" t="s">
        <v>83</v>
      </c>
      <c r="AY241" s="216" t="s">
        <v>133</v>
      </c>
      <c r="BK241" s="218">
        <f>SUM(BK242:BK247)</f>
        <v>0</v>
      </c>
    </row>
    <row r="242" spans="1:65" s="2" customFormat="1" ht="12">
      <c r="A242" s="38"/>
      <c r="B242" s="39"/>
      <c r="C242" s="221" t="s">
        <v>353</v>
      </c>
      <c r="D242" s="221" t="s">
        <v>136</v>
      </c>
      <c r="E242" s="222" t="s">
        <v>445</v>
      </c>
      <c r="F242" s="223" t="s">
        <v>446</v>
      </c>
      <c r="G242" s="224" t="s">
        <v>220</v>
      </c>
      <c r="H242" s="225">
        <v>11.119</v>
      </c>
      <c r="I242" s="226"/>
      <c r="J242" s="226"/>
      <c r="K242" s="227">
        <f>ROUND(P242*H242,2)</f>
        <v>0</v>
      </c>
      <c r="L242" s="223" t="s">
        <v>140</v>
      </c>
      <c r="M242" s="44"/>
      <c r="N242" s="228" t="s">
        <v>1</v>
      </c>
      <c r="O242" s="229" t="s">
        <v>38</v>
      </c>
      <c r="P242" s="230">
        <f>I242+J242</f>
        <v>0</v>
      </c>
      <c r="Q242" s="230">
        <f>ROUND(I242*H242,2)</f>
        <v>0</v>
      </c>
      <c r="R242" s="230">
        <f>ROUND(J242*H242,2)</f>
        <v>0</v>
      </c>
      <c r="S242" s="91"/>
      <c r="T242" s="231">
        <f>S242*H242</f>
        <v>0</v>
      </c>
      <c r="U242" s="231">
        <v>0</v>
      </c>
      <c r="V242" s="231">
        <f>U242*H242</f>
        <v>0</v>
      </c>
      <c r="W242" s="231">
        <v>0</v>
      </c>
      <c r="X242" s="232">
        <f>W242*H242</f>
        <v>0</v>
      </c>
      <c r="Y242" s="38"/>
      <c r="Z242" s="38"/>
      <c r="AA242" s="38"/>
      <c r="AB242" s="38"/>
      <c r="AC242" s="38"/>
      <c r="AD242" s="38"/>
      <c r="AE242" s="38"/>
      <c r="AR242" s="233" t="s">
        <v>141</v>
      </c>
      <c r="AT242" s="233" t="s">
        <v>136</v>
      </c>
      <c r="AU242" s="233" t="s">
        <v>85</v>
      </c>
      <c r="AY242" s="17" t="s">
        <v>133</v>
      </c>
      <c r="BE242" s="234">
        <f>IF(O242="základní",K242,0)</f>
        <v>0</v>
      </c>
      <c r="BF242" s="234">
        <f>IF(O242="snížená",K242,0)</f>
        <v>0</v>
      </c>
      <c r="BG242" s="234">
        <f>IF(O242="zákl. přenesená",K242,0)</f>
        <v>0</v>
      </c>
      <c r="BH242" s="234">
        <f>IF(O242="sníž. přenesená",K242,0)</f>
        <v>0</v>
      </c>
      <c r="BI242" s="234">
        <f>IF(O242="nulová",K242,0)</f>
        <v>0</v>
      </c>
      <c r="BJ242" s="17" t="s">
        <v>83</v>
      </c>
      <c r="BK242" s="234">
        <f>ROUND(P242*H242,2)</f>
        <v>0</v>
      </c>
      <c r="BL242" s="17" t="s">
        <v>141</v>
      </c>
      <c r="BM242" s="233" t="s">
        <v>613</v>
      </c>
    </row>
    <row r="243" spans="1:47" s="2" customFormat="1" ht="12">
      <c r="A243" s="38"/>
      <c r="B243" s="39"/>
      <c r="C243" s="40"/>
      <c r="D243" s="235" t="s">
        <v>143</v>
      </c>
      <c r="E243" s="40"/>
      <c r="F243" s="236" t="s">
        <v>448</v>
      </c>
      <c r="G243" s="40"/>
      <c r="H243" s="40"/>
      <c r="I243" s="237"/>
      <c r="J243" s="237"/>
      <c r="K243" s="40"/>
      <c r="L243" s="40"/>
      <c r="M243" s="44"/>
      <c r="N243" s="238"/>
      <c r="O243" s="239"/>
      <c r="P243" s="91"/>
      <c r="Q243" s="91"/>
      <c r="R243" s="91"/>
      <c r="S243" s="91"/>
      <c r="T243" s="91"/>
      <c r="U243" s="91"/>
      <c r="V243" s="91"/>
      <c r="W243" s="91"/>
      <c r="X243" s="92"/>
      <c r="Y243" s="38"/>
      <c r="Z243" s="38"/>
      <c r="AA243" s="38"/>
      <c r="AB243" s="38"/>
      <c r="AC243" s="38"/>
      <c r="AD243" s="38"/>
      <c r="AE243" s="38"/>
      <c r="AT243" s="17" t="s">
        <v>143</v>
      </c>
      <c r="AU243" s="17" t="s">
        <v>85</v>
      </c>
    </row>
    <row r="244" spans="1:65" s="2" customFormat="1" ht="12">
      <c r="A244" s="38"/>
      <c r="B244" s="39"/>
      <c r="C244" s="221" t="s">
        <v>359</v>
      </c>
      <c r="D244" s="221" t="s">
        <v>136</v>
      </c>
      <c r="E244" s="222" t="s">
        <v>450</v>
      </c>
      <c r="F244" s="223" t="s">
        <v>451</v>
      </c>
      <c r="G244" s="224" t="s">
        <v>220</v>
      </c>
      <c r="H244" s="225">
        <v>11.119</v>
      </c>
      <c r="I244" s="226"/>
      <c r="J244" s="226"/>
      <c r="K244" s="227">
        <f>ROUND(P244*H244,2)</f>
        <v>0</v>
      </c>
      <c r="L244" s="223" t="s">
        <v>140</v>
      </c>
      <c r="M244" s="44"/>
      <c r="N244" s="228" t="s">
        <v>1</v>
      </c>
      <c r="O244" s="229" t="s">
        <v>38</v>
      </c>
      <c r="P244" s="230">
        <f>I244+J244</f>
        <v>0</v>
      </c>
      <c r="Q244" s="230">
        <f>ROUND(I244*H244,2)</f>
        <v>0</v>
      </c>
      <c r="R244" s="230">
        <f>ROUND(J244*H244,2)</f>
        <v>0</v>
      </c>
      <c r="S244" s="91"/>
      <c r="T244" s="231">
        <f>S244*H244</f>
        <v>0</v>
      </c>
      <c r="U244" s="231">
        <v>0</v>
      </c>
      <c r="V244" s="231">
        <f>U244*H244</f>
        <v>0</v>
      </c>
      <c r="W244" s="231">
        <v>0</v>
      </c>
      <c r="X244" s="232">
        <f>W244*H244</f>
        <v>0</v>
      </c>
      <c r="Y244" s="38"/>
      <c r="Z244" s="38"/>
      <c r="AA244" s="38"/>
      <c r="AB244" s="38"/>
      <c r="AC244" s="38"/>
      <c r="AD244" s="38"/>
      <c r="AE244" s="38"/>
      <c r="AR244" s="233" t="s">
        <v>141</v>
      </c>
      <c r="AT244" s="233" t="s">
        <v>136</v>
      </c>
      <c r="AU244" s="233" t="s">
        <v>85</v>
      </c>
      <c r="AY244" s="17" t="s">
        <v>133</v>
      </c>
      <c r="BE244" s="234">
        <f>IF(O244="základní",K244,0)</f>
        <v>0</v>
      </c>
      <c r="BF244" s="234">
        <f>IF(O244="snížená",K244,0)</f>
        <v>0</v>
      </c>
      <c r="BG244" s="234">
        <f>IF(O244="zákl. přenesená",K244,0)</f>
        <v>0</v>
      </c>
      <c r="BH244" s="234">
        <f>IF(O244="sníž. přenesená",K244,0)</f>
        <v>0</v>
      </c>
      <c r="BI244" s="234">
        <f>IF(O244="nulová",K244,0)</f>
        <v>0</v>
      </c>
      <c r="BJ244" s="17" t="s">
        <v>83</v>
      </c>
      <c r="BK244" s="234">
        <f>ROUND(P244*H244,2)</f>
        <v>0</v>
      </c>
      <c r="BL244" s="17" t="s">
        <v>141</v>
      </c>
      <c r="BM244" s="233" t="s">
        <v>614</v>
      </c>
    </row>
    <row r="245" spans="1:47" s="2" customFormat="1" ht="12">
      <c r="A245" s="38"/>
      <c r="B245" s="39"/>
      <c r="C245" s="40"/>
      <c r="D245" s="235" t="s">
        <v>143</v>
      </c>
      <c r="E245" s="40"/>
      <c r="F245" s="236" t="s">
        <v>453</v>
      </c>
      <c r="G245" s="40"/>
      <c r="H245" s="40"/>
      <c r="I245" s="237"/>
      <c r="J245" s="237"/>
      <c r="K245" s="40"/>
      <c r="L245" s="40"/>
      <c r="M245" s="44"/>
      <c r="N245" s="238"/>
      <c r="O245" s="239"/>
      <c r="P245" s="91"/>
      <c r="Q245" s="91"/>
      <c r="R245" s="91"/>
      <c r="S245" s="91"/>
      <c r="T245" s="91"/>
      <c r="U245" s="91"/>
      <c r="V245" s="91"/>
      <c r="W245" s="91"/>
      <c r="X245" s="92"/>
      <c r="Y245" s="38"/>
      <c r="Z245" s="38"/>
      <c r="AA245" s="38"/>
      <c r="AB245" s="38"/>
      <c r="AC245" s="38"/>
      <c r="AD245" s="38"/>
      <c r="AE245" s="38"/>
      <c r="AT245" s="17" t="s">
        <v>143</v>
      </c>
      <c r="AU245" s="17" t="s">
        <v>85</v>
      </c>
    </row>
    <row r="246" spans="1:65" s="2" customFormat="1" ht="12">
      <c r="A246" s="38"/>
      <c r="B246" s="39"/>
      <c r="C246" s="221" t="s">
        <v>366</v>
      </c>
      <c r="D246" s="221" t="s">
        <v>136</v>
      </c>
      <c r="E246" s="222" t="s">
        <v>464</v>
      </c>
      <c r="F246" s="223" t="s">
        <v>465</v>
      </c>
      <c r="G246" s="224" t="s">
        <v>220</v>
      </c>
      <c r="H246" s="225">
        <v>11.119</v>
      </c>
      <c r="I246" s="226"/>
      <c r="J246" s="226"/>
      <c r="K246" s="227">
        <f>ROUND(P246*H246,2)</f>
        <v>0</v>
      </c>
      <c r="L246" s="223" t="s">
        <v>140</v>
      </c>
      <c r="M246" s="44"/>
      <c r="N246" s="228" t="s">
        <v>1</v>
      </c>
      <c r="O246" s="229" t="s">
        <v>38</v>
      </c>
      <c r="P246" s="230">
        <f>I246+J246</f>
        <v>0</v>
      </c>
      <c r="Q246" s="230">
        <f>ROUND(I246*H246,2)</f>
        <v>0</v>
      </c>
      <c r="R246" s="230">
        <f>ROUND(J246*H246,2)</f>
        <v>0</v>
      </c>
      <c r="S246" s="91"/>
      <c r="T246" s="231">
        <f>S246*H246</f>
        <v>0</v>
      </c>
      <c r="U246" s="231">
        <v>0</v>
      </c>
      <c r="V246" s="231">
        <f>U246*H246</f>
        <v>0</v>
      </c>
      <c r="W246" s="231">
        <v>0</v>
      </c>
      <c r="X246" s="232">
        <f>W246*H246</f>
        <v>0</v>
      </c>
      <c r="Y246" s="38"/>
      <c r="Z246" s="38"/>
      <c r="AA246" s="38"/>
      <c r="AB246" s="38"/>
      <c r="AC246" s="38"/>
      <c r="AD246" s="38"/>
      <c r="AE246" s="38"/>
      <c r="AR246" s="233" t="s">
        <v>141</v>
      </c>
      <c r="AT246" s="233" t="s">
        <v>136</v>
      </c>
      <c r="AU246" s="233" t="s">
        <v>85</v>
      </c>
      <c r="AY246" s="17" t="s">
        <v>133</v>
      </c>
      <c r="BE246" s="234">
        <f>IF(O246="základní",K246,0)</f>
        <v>0</v>
      </c>
      <c r="BF246" s="234">
        <f>IF(O246="snížená",K246,0)</f>
        <v>0</v>
      </c>
      <c r="BG246" s="234">
        <f>IF(O246="zákl. přenesená",K246,0)</f>
        <v>0</v>
      </c>
      <c r="BH246" s="234">
        <f>IF(O246="sníž. přenesená",K246,0)</f>
        <v>0</v>
      </c>
      <c r="BI246" s="234">
        <f>IF(O246="nulová",K246,0)</f>
        <v>0</v>
      </c>
      <c r="BJ246" s="17" t="s">
        <v>83</v>
      </c>
      <c r="BK246" s="234">
        <f>ROUND(P246*H246,2)</f>
        <v>0</v>
      </c>
      <c r="BL246" s="17" t="s">
        <v>141</v>
      </c>
      <c r="BM246" s="233" t="s">
        <v>615</v>
      </c>
    </row>
    <row r="247" spans="1:47" s="2" customFormat="1" ht="12">
      <c r="A247" s="38"/>
      <c r="B247" s="39"/>
      <c r="C247" s="40"/>
      <c r="D247" s="235" t="s">
        <v>143</v>
      </c>
      <c r="E247" s="40"/>
      <c r="F247" s="236" t="s">
        <v>467</v>
      </c>
      <c r="G247" s="40"/>
      <c r="H247" s="40"/>
      <c r="I247" s="237"/>
      <c r="J247" s="237"/>
      <c r="K247" s="40"/>
      <c r="L247" s="40"/>
      <c r="M247" s="44"/>
      <c r="N247" s="238"/>
      <c r="O247" s="239"/>
      <c r="P247" s="91"/>
      <c r="Q247" s="91"/>
      <c r="R247" s="91"/>
      <c r="S247" s="91"/>
      <c r="T247" s="91"/>
      <c r="U247" s="91"/>
      <c r="V247" s="91"/>
      <c r="W247" s="91"/>
      <c r="X247" s="92"/>
      <c r="Y247" s="38"/>
      <c r="Z247" s="38"/>
      <c r="AA247" s="38"/>
      <c r="AB247" s="38"/>
      <c r="AC247" s="38"/>
      <c r="AD247" s="38"/>
      <c r="AE247" s="38"/>
      <c r="AT247" s="17" t="s">
        <v>143</v>
      </c>
      <c r="AU247" s="17" t="s">
        <v>85</v>
      </c>
    </row>
    <row r="248" spans="1:63" s="12" customFormat="1" ht="22.8" customHeight="1">
      <c r="A248" s="12"/>
      <c r="B248" s="204"/>
      <c r="C248" s="205"/>
      <c r="D248" s="206" t="s">
        <v>74</v>
      </c>
      <c r="E248" s="219" t="s">
        <v>482</v>
      </c>
      <c r="F248" s="219" t="s">
        <v>483</v>
      </c>
      <c r="G248" s="205"/>
      <c r="H248" s="205"/>
      <c r="I248" s="208"/>
      <c r="J248" s="208"/>
      <c r="K248" s="220">
        <f>BK248</f>
        <v>0</v>
      </c>
      <c r="L248" s="205"/>
      <c r="M248" s="210"/>
      <c r="N248" s="211"/>
      <c r="O248" s="212"/>
      <c r="P248" s="212"/>
      <c r="Q248" s="213">
        <f>SUM(Q249:Q252)</f>
        <v>0</v>
      </c>
      <c r="R248" s="213">
        <f>SUM(R249:R252)</f>
        <v>0</v>
      </c>
      <c r="S248" s="212"/>
      <c r="T248" s="214">
        <f>SUM(T249:T252)</f>
        <v>0</v>
      </c>
      <c r="U248" s="212"/>
      <c r="V248" s="214">
        <f>SUM(V249:V252)</f>
        <v>0</v>
      </c>
      <c r="W248" s="212"/>
      <c r="X248" s="215">
        <f>SUM(X249:X252)</f>
        <v>0</v>
      </c>
      <c r="Y248" s="12"/>
      <c r="Z248" s="12"/>
      <c r="AA248" s="12"/>
      <c r="AB248" s="12"/>
      <c r="AC248" s="12"/>
      <c r="AD248" s="12"/>
      <c r="AE248" s="12"/>
      <c r="AR248" s="216" t="s">
        <v>83</v>
      </c>
      <c r="AT248" s="217" t="s">
        <v>74</v>
      </c>
      <c r="AU248" s="217" t="s">
        <v>83</v>
      </c>
      <c r="AY248" s="216" t="s">
        <v>133</v>
      </c>
      <c r="BK248" s="218">
        <f>SUM(BK249:BK252)</f>
        <v>0</v>
      </c>
    </row>
    <row r="249" spans="1:65" s="2" customFormat="1" ht="33" customHeight="1">
      <c r="A249" s="38"/>
      <c r="B249" s="39"/>
      <c r="C249" s="221" t="s">
        <v>372</v>
      </c>
      <c r="D249" s="221" t="s">
        <v>136</v>
      </c>
      <c r="E249" s="222" t="s">
        <v>485</v>
      </c>
      <c r="F249" s="223" t="s">
        <v>486</v>
      </c>
      <c r="G249" s="224" t="s">
        <v>220</v>
      </c>
      <c r="H249" s="225">
        <v>238.844</v>
      </c>
      <c r="I249" s="226"/>
      <c r="J249" s="226"/>
      <c r="K249" s="227">
        <f>ROUND(P249*H249,2)</f>
        <v>0</v>
      </c>
      <c r="L249" s="223" t="s">
        <v>140</v>
      </c>
      <c r="M249" s="44"/>
      <c r="N249" s="228" t="s">
        <v>1</v>
      </c>
      <c r="O249" s="229" t="s">
        <v>38</v>
      </c>
      <c r="P249" s="230">
        <f>I249+J249</f>
        <v>0</v>
      </c>
      <c r="Q249" s="230">
        <f>ROUND(I249*H249,2)</f>
        <v>0</v>
      </c>
      <c r="R249" s="230">
        <f>ROUND(J249*H249,2)</f>
        <v>0</v>
      </c>
      <c r="S249" s="91"/>
      <c r="T249" s="231">
        <f>S249*H249</f>
        <v>0</v>
      </c>
      <c r="U249" s="231">
        <v>0</v>
      </c>
      <c r="V249" s="231">
        <f>U249*H249</f>
        <v>0</v>
      </c>
      <c r="W249" s="231">
        <v>0</v>
      </c>
      <c r="X249" s="232">
        <f>W249*H249</f>
        <v>0</v>
      </c>
      <c r="Y249" s="38"/>
      <c r="Z249" s="38"/>
      <c r="AA249" s="38"/>
      <c r="AB249" s="38"/>
      <c r="AC249" s="38"/>
      <c r="AD249" s="38"/>
      <c r="AE249" s="38"/>
      <c r="AR249" s="233" t="s">
        <v>141</v>
      </c>
      <c r="AT249" s="233" t="s">
        <v>136</v>
      </c>
      <c r="AU249" s="233" t="s">
        <v>85</v>
      </c>
      <c r="AY249" s="17" t="s">
        <v>133</v>
      </c>
      <c r="BE249" s="234">
        <f>IF(O249="základní",K249,0)</f>
        <v>0</v>
      </c>
      <c r="BF249" s="234">
        <f>IF(O249="snížená",K249,0)</f>
        <v>0</v>
      </c>
      <c r="BG249" s="234">
        <f>IF(O249="zákl. přenesená",K249,0)</f>
        <v>0</v>
      </c>
      <c r="BH249" s="234">
        <f>IF(O249="sníž. přenesená",K249,0)</f>
        <v>0</v>
      </c>
      <c r="BI249" s="234">
        <f>IF(O249="nulová",K249,0)</f>
        <v>0</v>
      </c>
      <c r="BJ249" s="17" t="s">
        <v>83</v>
      </c>
      <c r="BK249" s="234">
        <f>ROUND(P249*H249,2)</f>
        <v>0</v>
      </c>
      <c r="BL249" s="17" t="s">
        <v>141</v>
      </c>
      <c r="BM249" s="233" t="s">
        <v>616</v>
      </c>
    </row>
    <row r="250" spans="1:47" s="2" customFormat="1" ht="12">
      <c r="A250" s="38"/>
      <c r="B250" s="39"/>
      <c r="C250" s="40"/>
      <c r="D250" s="235" t="s">
        <v>143</v>
      </c>
      <c r="E250" s="40"/>
      <c r="F250" s="236" t="s">
        <v>488</v>
      </c>
      <c r="G250" s="40"/>
      <c r="H250" s="40"/>
      <c r="I250" s="237"/>
      <c r="J250" s="237"/>
      <c r="K250" s="40"/>
      <c r="L250" s="40"/>
      <c r="M250" s="44"/>
      <c r="N250" s="238"/>
      <c r="O250" s="239"/>
      <c r="P250" s="91"/>
      <c r="Q250" s="91"/>
      <c r="R250" s="91"/>
      <c r="S250" s="91"/>
      <c r="T250" s="91"/>
      <c r="U250" s="91"/>
      <c r="V250" s="91"/>
      <c r="W250" s="91"/>
      <c r="X250" s="92"/>
      <c r="Y250" s="38"/>
      <c r="Z250" s="38"/>
      <c r="AA250" s="38"/>
      <c r="AB250" s="38"/>
      <c r="AC250" s="38"/>
      <c r="AD250" s="38"/>
      <c r="AE250" s="38"/>
      <c r="AT250" s="17" t="s">
        <v>143</v>
      </c>
      <c r="AU250" s="17" t="s">
        <v>85</v>
      </c>
    </row>
    <row r="251" spans="1:65" s="2" customFormat="1" ht="33" customHeight="1">
      <c r="A251" s="38"/>
      <c r="B251" s="39"/>
      <c r="C251" s="221" t="s">
        <v>385</v>
      </c>
      <c r="D251" s="221" t="s">
        <v>136</v>
      </c>
      <c r="E251" s="222" t="s">
        <v>617</v>
      </c>
      <c r="F251" s="223" t="s">
        <v>618</v>
      </c>
      <c r="G251" s="224" t="s">
        <v>220</v>
      </c>
      <c r="H251" s="225">
        <v>238.844</v>
      </c>
      <c r="I251" s="226"/>
      <c r="J251" s="226"/>
      <c r="K251" s="227">
        <f>ROUND(P251*H251,2)</f>
        <v>0</v>
      </c>
      <c r="L251" s="223" t="s">
        <v>140</v>
      </c>
      <c r="M251" s="44"/>
      <c r="N251" s="228" t="s">
        <v>1</v>
      </c>
      <c r="O251" s="229" t="s">
        <v>38</v>
      </c>
      <c r="P251" s="230">
        <f>I251+J251</f>
        <v>0</v>
      </c>
      <c r="Q251" s="230">
        <f>ROUND(I251*H251,2)</f>
        <v>0</v>
      </c>
      <c r="R251" s="230">
        <f>ROUND(J251*H251,2)</f>
        <v>0</v>
      </c>
      <c r="S251" s="91"/>
      <c r="T251" s="231">
        <f>S251*H251</f>
        <v>0</v>
      </c>
      <c r="U251" s="231">
        <v>0</v>
      </c>
      <c r="V251" s="231">
        <f>U251*H251</f>
        <v>0</v>
      </c>
      <c r="W251" s="231">
        <v>0</v>
      </c>
      <c r="X251" s="232">
        <f>W251*H251</f>
        <v>0</v>
      </c>
      <c r="Y251" s="38"/>
      <c r="Z251" s="38"/>
      <c r="AA251" s="38"/>
      <c r="AB251" s="38"/>
      <c r="AC251" s="38"/>
      <c r="AD251" s="38"/>
      <c r="AE251" s="38"/>
      <c r="AR251" s="233" t="s">
        <v>141</v>
      </c>
      <c r="AT251" s="233" t="s">
        <v>136</v>
      </c>
      <c r="AU251" s="233" t="s">
        <v>85</v>
      </c>
      <c r="AY251" s="17" t="s">
        <v>133</v>
      </c>
      <c r="BE251" s="234">
        <f>IF(O251="základní",K251,0)</f>
        <v>0</v>
      </c>
      <c r="BF251" s="234">
        <f>IF(O251="snížená",K251,0)</f>
        <v>0</v>
      </c>
      <c r="BG251" s="234">
        <f>IF(O251="zákl. přenesená",K251,0)</f>
        <v>0</v>
      </c>
      <c r="BH251" s="234">
        <f>IF(O251="sníž. přenesená",K251,0)</f>
        <v>0</v>
      </c>
      <c r="BI251" s="234">
        <f>IF(O251="nulová",K251,0)</f>
        <v>0</v>
      </c>
      <c r="BJ251" s="17" t="s">
        <v>83</v>
      </c>
      <c r="BK251" s="234">
        <f>ROUND(P251*H251,2)</f>
        <v>0</v>
      </c>
      <c r="BL251" s="17" t="s">
        <v>141</v>
      </c>
      <c r="BM251" s="233" t="s">
        <v>619</v>
      </c>
    </row>
    <row r="252" spans="1:47" s="2" customFormat="1" ht="12">
      <c r="A252" s="38"/>
      <c r="B252" s="39"/>
      <c r="C252" s="40"/>
      <c r="D252" s="235" t="s">
        <v>143</v>
      </c>
      <c r="E252" s="40"/>
      <c r="F252" s="236" t="s">
        <v>620</v>
      </c>
      <c r="G252" s="40"/>
      <c r="H252" s="40"/>
      <c r="I252" s="237"/>
      <c r="J252" s="237"/>
      <c r="K252" s="40"/>
      <c r="L252" s="40"/>
      <c r="M252" s="44"/>
      <c r="N252" s="283"/>
      <c r="O252" s="284"/>
      <c r="P252" s="285"/>
      <c r="Q252" s="285"/>
      <c r="R252" s="285"/>
      <c r="S252" s="285"/>
      <c r="T252" s="285"/>
      <c r="U252" s="285"/>
      <c r="V252" s="285"/>
      <c r="W252" s="285"/>
      <c r="X252" s="286"/>
      <c r="Y252" s="38"/>
      <c r="Z252" s="38"/>
      <c r="AA252" s="38"/>
      <c r="AB252" s="38"/>
      <c r="AC252" s="38"/>
      <c r="AD252" s="38"/>
      <c r="AE252" s="38"/>
      <c r="AT252" s="17" t="s">
        <v>143</v>
      </c>
      <c r="AU252" s="17" t="s">
        <v>85</v>
      </c>
    </row>
    <row r="253" spans="1:31" s="2" customFormat="1" ht="6.95" customHeight="1">
      <c r="A253" s="38"/>
      <c r="B253" s="66"/>
      <c r="C253" s="67"/>
      <c r="D253" s="67"/>
      <c r="E253" s="67"/>
      <c r="F253" s="67"/>
      <c r="G253" s="67"/>
      <c r="H253" s="67"/>
      <c r="I253" s="67"/>
      <c r="J253" s="67"/>
      <c r="K253" s="67"/>
      <c r="L253" s="67"/>
      <c r="M253" s="44"/>
      <c r="N253" s="38"/>
      <c r="P253" s="38"/>
      <c r="Q253" s="38"/>
      <c r="R253" s="38"/>
      <c r="S253" s="38"/>
      <c r="T253" s="38"/>
      <c r="U253" s="38"/>
      <c r="V253" s="38"/>
      <c r="W253" s="38"/>
      <c r="X253" s="38"/>
      <c r="Y253" s="38"/>
      <c r="Z253" s="38"/>
      <c r="AA253" s="38"/>
      <c r="AB253" s="38"/>
      <c r="AC253" s="38"/>
      <c r="AD253" s="38"/>
      <c r="AE253" s="38"/>
    </row>
  </sheetData>
  <sheetProtection password="CC35" sheet="1" objects="1" scenarios="1" formatColumns="0" formatRows="0" autoFilter="0"/>
  <autoFilter ref="C122:L252"/>
  <mergeCells count="9">
    <mergeCell ref="E7:H7"/>
    <mergeCell ref="E9:H9"/>
    <mergeCell ref="E18:H18"/>
    <mergeCell ref="E27:H27"/>
    <mergeCell ref="E85:H85"/>
    <mergeCell ref="E87:H87"/>
    <mergeCell ref="E113:H113"/>
    <mergeCell ref="E115:H115"/>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7" t="s">
        <v>91</v>
      </c>
    </row>
    <row r="3" spans="2:46" s="1" customFormat="1" ht="6.95" customHeight="1" hidden="1">
      <c r="B3" s="137"/>
      <c r="C3" s="138"/>
      <c r="D3" s="138"/>
      <c r="E3" s="138"/>
      <c r="F3" s="138"/>
      <c r="G3" s="138"/>
      <c r="H3" s="138"/>
      <c r="I3" s="138"/>
      <c r="J3" s="138"/>
      <c r="K3" s="138"/>
      <c r="L3" s="138"/>
      <c r="M3" s="20"/>
      <c r="AT3" s="17" t="s">
        <v>85</v>
      </c>
    </row>
    <row r="4" spans="2:46" s="1" customFormat="1" ht="24.95" customHeight="1" hidden="1">
      <c r="B4" s="20"/>
      <c r="D4" s="139" t="s">
        <v>92</v>
      </c>
      <c r="M4" s="20"/>
      <c r="N4" s="140" t="s">
        <v>11</v>
      </c>
      <c r="AT4" s="17" t="s">
        <v>4</v>
      </c>
    </row>
    <row r="5" spans="2:13" s="1" customFormat="1" ht="6.95" customHeight="1" hidden="1">
      <c r="B5" s="20"/>
      <c r="M5" s="20"/>
    </row>
    <row r="6" spans="2:13" s="1" customFormat="1" ht="12" customHeight="1" hidden="1">
      <c r="B6" s="20"/>
      <c r="D6" s="141" t="s">
        <v>17</v>
      </c>
      <c r="M6" s="20"/>
    </row>
    <row r="7" spans="2:13" s="1" customFormat="1" ht="26.25" customHeight="1" hidden="1">
      <c r="B7" s="20"/>
      <c r="E7" s="142" t="str">
        <f>'Rekapitulace stavby'!K6</f>
        <v>Realizace SZ Suchdol nad Odrou - polní cesta C27 a sjezd HS10</v>
      </c>
      <c r="F7" s="141"/>
      <c r="G7" s="141"/>
      <c r="H7" s="141"/>
      <c r="M7" s="20"/>
    </row>
    <row r="8" spans="1:31" s="2" customFormat="1" ht="12" customHeight="1" hidden="1">
      <c r="A8" s="38"/>
      <c r="B8" s="44"/>
      <c r="C8" s="38"/>
      <c r="D8" s="141" t="s">
        <v>93</v>
      </c>
      <c r="E8" s="38"/>
      <c r="F8" s="38"/>
      <c r="G8" s="38"/>
      <c r="H8" s="38"/>
      <c r="I8" s="38"/>
      <c r="J8" s="38"/>
      <c r="K8" s="38"/>
      <c r="L8" s="38"/>
      <c r="M8" s="63"/>
      <c r="S8" s="38"/>
      <c r="T8" s="38"/>
      <c r="U8" s="38"/>
      <c r="V8" s="38"/>
      <c r="W8" s="38"/>
      <c r="X8" s="38"/>
      <c r="Y8" s="38"/>
      <c r="Z8" s="38"/>
      <c r="AA8" s="38"/>
      <c r="AB8" s="38"/>
      <c r="AC8" s="38"/>
      <c r="AD8" s="38"/>
      <c r="AE8" s="38"/>
    </row>
    <row r="9" spans="1:31" s="2" customFormat="1" ht="16.5" customHeight="1" hidden="1">
      <c r="A9" s="38"/>
      <c r="B9" s="44"/>
      <c r="C9" s="38"/>
      <c r="D9" s="38"/>
      <c r="E9" s="143" t="s">
        <v>621</v>
      </c>
      <c r="F9" s="38"/>
      <c r="G9" s="38"/>
      <c r="H9" s="38"/>
      <c r="I9" s="38"/>
      <c r="J9" s="38"/>
      <c r="K9" s="38"/>
      <c r="L9" s="38"/>
      <c r="M9" s="63"/>
      <c r="S9" s="38"/>
      <c r="T9" s="38"/>
      <c r="U9" s="38"/>
      <c r="V9" s="38"/>
      <c r="W9" s="38"/>
      <c r="X9" s="38"/>
      <c r="Y9" s="38"/>
      <c r="Z9" s="38"/>
      <c r="AA9" s="38"/>
      <c r="AB9" s="38"/>
      <c r="AC9" s="38"/>
      <c r="AD9" s="38"/>
      <c r="AE9" s="38"/>
    </row>
    <row r="10" spans="1:31" s="2" customFormat="1" ht="12" hidden="1">
      <c r="A10" s="38"/>
      <c r="B10" s="44"/>
      <c r="C10" s="38"/>
      <c r="D10" s="38"/>
      <c r="E10" s="38"/>
      <c r="F10" s="38"/>
      <c r="G10" s="38"/>
      <c r="H10" s="38"/>
      <c r="I10" s="38"/>
      <c r="J10" s="38"/>
      <c r="K10" s="38"/>
      <c r="L10" s="38"/>
      <c r="M10" s="63"/>
      <c r="S10" s="38"/>
      <c r="T10" s="38"/>
      <c r="U10" s="38"/>
      <c r="V10" s="38"/>
      <c r="W10" s="38"/>
      <c r="X10" s="38"/>
      <c r="Y10" s="38"/>
      <c r="Z10" s="38"/>
      <c r="AA10" s="38"/>
      <c r="AB10" s="38"/>
      <c r="AC10" s="38"/>
      <c r="AD10" s="38"/>
      <c r="AE10" s="38"/>
    </row>
    <row r="11" spans="1:31" s="2" customFormat="1" ht="12" customHeight="1" hidden="1">
      <c r="A11" s="38"/>
      <c r="B11" s="44"/>
      <c r="C11" s="38"/>
      <c r="D11" s="141" t="s">
        <v>19</v>
      </c>
      <c r="E11" s="38"/>
      <c r="F11" s="144" t="s">
        <v>1</v>
      </c>
      <c r="G11" s="38"/>
      <c r="H11" s="38"/>
      <c r="I11" s="141" t="s">
        <v>20</v>
      </c>
      <c r="J11" s="144" t="s">
        <v>1</v>
      </c>
      <c r="K11" s="38"/>
      <c r="L11" s="38"/>
      <c r="M11" s="63"/>
      <c r="S11" s="38"/>
      <c r="T11" s="38"/>
      <c r="U11" s="38"/>
      <c r="V11" s="38"/>
      <c r="W11" s="38"/>
      <c r="X11" s="38"/>
      <c r="Y11" s="38"/>
      <c r="Z11" s="38"/>
      <c r="AA11" s="38"/>
      <c r="AB11" s="38"/>
      <c r="AC11" s="38"/>
      <c r="AD11" s="38"/>
      <c r="AE11" s="38"/>
    </row>
    <row r="12" spans="1:31" s="2" customFormat="1" ht="12" customHeight="1" hidden="1">
      <c r="A12" s="38"/>
      <c r="B12" s="44"/>
      <c r="C12" s="38"/>
      <c r="D12" s="141" t="s">
        <v>21</v>
      </c>
      <c r="E12" s="38"/>
      <c r="F12" s="144" t="s">
        <v>22</v>
      </c>
      <c r="G12" s="38"/>
      <c r="H12" s="38"/>
      <c r="I12" s="141" t="s">
        <v>23</v>
      </c>
      <c r="J12" s="145" t="str">
        <f>'Rekapitulace stavby'!AN8</f>
        <v>4. 5. 2021</v>
      </c>
      <c r="K12" s="38"/>
      <c r="L12" s="38"/>
      <c r="M12" s="63"/>
      <c r="S12" s="38"/>
      <c r="T12" s="38"/>
      <c r="U12" s="38"/>
      <c r="V12" s="38"/>
      <c r="W12" s="38"/>
      <c r="X12" s="38"/>
      <c r="Y12" s="38"/>
      <c r="Z12" s="38"/>
      <c r="AA12" s="38"/>
      <c r="AB12" s="38"/>
      <c r="AC12" s="38"/>
      <c r="AD12" s="38"/>
      <c r="AE12" s="38"/>
    </row>
    <row r="13" spans="1:31" s="2" customFormat="1" ht="10.8" customHeight="1" hidden="1">
      <c r="A13" s="38"/>
      <c r="B13" s="44"/>
      <c r="C13" s="38"/>
      <c r="D13" s="38"/>
      <c r="E13" s="38"/>
      <c r="F13" s="38"/>
      <c r="G13" s="38"/>
      <c r="H13" s="38"/>
      <c r="I13" s="38"/>
      <c r="J13" s="38"/>
      <c r="K13" s="38"/>
      <c r="L13" s="38"/>
      <c r="M13" s="63"/>
      <c r="S13" s="38"/>
      <c r="T13" s="38"/>
      <c r="U13" s="38"/>
      <c r="V13" s="38"/>
      <c r="W13" s="38"/>
      <c r="X13" s="38"/>
      <c r="Y13" s="38"/>
      <c r="Z13" s="38"/>
      <c r="AA13" s="38"/>
      <c r="AB13" s="38"/>
      <c r="AC13" s="38"/>
      <c r="AD13" s="38"/>
      <c r="AE13" s="38"/>
    </row>
    <row r="14" spans="1:31" s="2" customFormat="1" ht="12" customHeight="1" hidden="1">
      <c r="A14" s="38"/>
      <c r="B14" s="44"/>
      <c r="C14" s="38"/>
      <c r="D14" s="141" t="s">
        <v>25</v>
      </c>
      <c r="E14" s="38"/>
      <c r="F14" s="38"/>
      <c r="G14" s="38"/>
      <c r="H14" s="38"/>
      <c r="I14" s="141" t="s">
        <v>26</v>
      </c>
      <c r="J14" s="144" t="str">
        <f>IF('Rekapitulace stavby'!AN10="","",'Rekapitulace stavby'!AN10)</f>
        <v/>
      </c>
      <c r="K14" s="38"/>
      <c r="L14" s="38"/>
      <c r="M14" s="63"/>
      <c r="S14" s="38"/>
      <c r="T14" s="38"/>
      <c r="U14" s="38"/>
      <c r="V14" s="38"/>
      <c r="W14" s="38"/>
      <c r="X14" s="38"/>
      <c r="Y14" s="38"/>
      <c r="Z14" s="38"/>
      <c r="AA14" s="38"/>
      <c r="AB14" s="38"/>
      <c r="AC14" s="38"/>
      <c r="AD14" s="38"/>
      <c r="AE14" s="38"/>
    </row>
    <row r="15" spans="1:31" s="2" customFormat="1" ht="18" customHeight="1" hidden="1">
      <c r="A15" s="38"/>
      <c r="B15" s="44"/>
      <c r="C15" s="38"/>
      <c r="D15" s="38"/>
      <c r="E15" s="144" t="str">
        <f>IF('Rekapitulace stavby'!E11="","",'Rekapitulace stavby'!E11)</f>
        <v xml:space="preserve"> </v>
      </c>
      <c r="F15" s="38"/>
      <c r="G15" s="38"/>
      <c r="H15" s="38"/>
      <c r="I15" s="141" t="s">
        <v>27</v>
      </c>
      <c r="J15" s="144" t="str">
        <f>IF('Rekapitulace stavby'!AN11="","",'Rekapitulace stavby'!AN11)</f>
        <v/>
      </c>
      <c r="K15" s="38"/>
      <c r="L15" s="38"/>
      <c r="M15" s="63"/>
      <c r="S15" s="38"/>
      <c r="T15" s="38"/>
      <c r="U15" s="38"/>
      <c r="V15" s="38"/>
      <c r="W15" s="38"/>
      <c r="X15" s="38"/>
      <c r="Y15" s="38"/>
      <c r="Z15" s="38"/>
      <c r="AA15" s="38"/>
      <c r="AB15" s="38"/>
      <c r="AC15" s="38"/>
      <c r="AD15" s="38"/>
      <c r="AE15" s="38"/>
    </row>
    <row r="16" spans="1:31" s="2" customFormat="1" ht="6.95" customHeight="1" hidden="1">
      <c r="A16" s="38"/>
      <c r="B16" s="44"/>
      <c r="C16" s="38"/>
      <c r="D16" s="38"/>
      <c r="E16" s="38"/>
      <c r="F16" s="38"/>
      <c r="G16" s="38"/>
      <c r="H16" s="38"/>
      <c r="I16" s="38"/>
      <c r="J16" s="38"/>
      <c r="K16" s="38"/>
      <c r="L16" s="38"/>
      <c r="M16" s="63"/>
      <c r="S16" s="38"/>
      <c r="T16" s="38"/>
      <c r="U16" s="38"/>
      <c r="V16" s="38"/>
      <c r="W16" s="38"/>
      <c r="X16" s="38"/>
      <c r="Y16" s="38"/>
      <c r="Z16" s="38"/>
      <c r="AA16" s="38"/>
      <c r="AB16" s="38"/>
      <c r="AC16" s="38"/>
      <c r="AD16" s="38"/>
      <c r="AE16" s="38"/>
    </row>
    <row r="17" spans="1:31" s="2" customFormat="1" ht="12" customHeight="1" hidden="1">
      <c r="A17" s="38"/>
      <c r="B17" s="44"/>
      <c r="C17" s="38"/>
      <c r="D17" s="141" t="s">
        <v>28</v>
      </c>
      <c r="E17" s="38"/>
      <c r="F17" s="38"/>
      <c r="G17" s="38"/>
      <c r="H17" s="38"/>
      <c r="I17" s="141" t="s">
        <v>26</v>
      </c>
      <c r="J17" s="33" t="str">
        <f>'Rekapitulace stavby'!AN13</f>
        <v>Vyplň údaj</v>
      </c>
      <c r="K17" s="38"/>
      <c r="L17" s="38"/>
      <c r="M17" s="63"/>
      <c r="S17" s="38"/>
      <c r="T17" s="38"/>
      <c r="U17" s="38"/>
      <c r="V17" s="38"/>
      <c r="W17" s="38"/>
      <c r="X17" s="38"/>
      <c r="Y17" s="38"/>
      <c r="Z17" s="38"/>
      <c r="AA17" s="38"/>
      <c r="AB17" s="38"/>
      <c r="AC17" s="38"/>
      <c r="AD17" s="38"/>
      <c r="AE17" s="38"/>
    </row>
    <row r="18" spans="1:31" s="2" customFormat="1" ht="18" customHeight="1" hidden="1">
      <c r="A18" s="38"/>
      <c r="B18" s="44"/>
      <c r="C18" s="38"/>
      <c r="D18" s="38"/>
      <c r="E18" s="33" t="str">
        <f>'Rekapitulace stavby'!E14</f>
        <v>Vyplň údaj</v>
      </c>
      <c r="F18" s="144"/>
      <c r="G18" s="144"/>
      <c r="H18" s="144"/>
      <c r="I18" s="141" t="s">
        <v>27</v>
      </c>
      <c r="J18" s="33" t="str">
        <f>'Rekapitulace stavby'!AN14</f>
        <v>Vyplň údaj</v>
      </c>
      <c r="K18" s="38"/>
      <c r="L18" s="38"/>
      <c r="M18" s="63"/>
      <c r="S18" s="38"/>
      <c r="T18" s="38"/>
      <c r="U18" s="38"/>
      <c r="V18" s="38"/>
      <c r="W18" s="38"/>
      <c r="X18" s="38"/>
      <c r="Y18" s="38"/>
      <c r="Z18" s="38"/>
      <c r="AA18" s="38"/>
      <c r="AB18" s="38"/>
      <c r="AC18" s="38"/>
      <c r="AD18" s="38"/>
      <c r="AE18" s="38"/>
    </row>
    <row r="19" spans="1:31" s="2" customFormat="1" ht="6.95" customHeight="1" hidden="1">
      <c r="A19" s="38"/>
      <c r="B19" s="44"/>
      <c r="C19" s="38"/>
      <c r="D19" s="38"/>
      <c r="E19" s="38"/>
      <c r="F19" s="38"/>
      <c r="G19" s="38"/>
      <c r="H19" s="38"/>
      <c r="I19" s="38"/>
      <c r="J19" s="38"/>
      <c r="K19" s="38"/>
      <c r="L19" s="38"/>
      <c r="M19" s="63"/>
      <c r="S19" s="38"/>
      <c r="T19" s="38"/>
      <c r="U19" s="38"/>
      <c r="V19" s="38"/>
      <c r="W19" s="38"/>
      <c r="X19" s="38"/>
      <c r="Y19" s="38"/>
      <c r="Z19" s="38"/>
      <c r="AA19" s="38"/>
      <c r="AB19" s="38"/>
      <c r="AC19" s="38"/>
      <c r="AD19" s="38"/>
      <c r="AE19" s="38"/>
    </row>
    <row r="20" spans="1:31" s="2" customFormat="1" ht="12" customHeight="1" hidden="1">
      <c r="A20" s="38"/>
      <c r="B20" s="44"/>
      <c r="C20" s="38"/>
      <c r="D20" s="141" t="s">
        <v>30</v>
      </c>
      <c r="E20" s="38"/>
      <c r="F20" s="38"/>
      <c r="G20" s="38"/>
      <c r="H20" s="38"/>
      <c r="I20" s="141" t="s">
        <v>26</v>
      </c>
      <c r="J20" s="144" t="str">
        <f>IF('Rekapitulace stavby'!AN16="","",'Rekapitulace stavby'!AN16)</f>
        <v/>
      </c>
      <c r="K20" s="38"/>
      <c r="L20" s="38"/>
      <c r="M20" s="63"/>
      <c r="S20" s="38"/>
      <c r="T20" s="38"/>
      <c r="U20" s="38"/>
      <c r="V20" s="38"/>
      <c r="W20" s="38"/>
      <c r="X20" s="38"/>
      <c r="Y20" s="38"/>
      <c r="Z20" s="38"/>
      <c r="AA20" s="38"/>
      <c r="AB20" s="38"/>
      <c r="AC20" s="38"/>
      <c r="AD20" s="38"/>
      <c r="AE20" s="38"/>
    </row>
    <row r="21" spans="1:31" s="2" customFormat="1" ht="18" customHeight="1" hidden="1">
      <c r="A21" s="38"/>
      <c r="B21" s="44"/>
      <c r="C21" s="38"/>
      <c r="D21" s="38"/>
      <c r="E21" s="144" t="str">
        <f>IF('Rekapitulace stavby'!E17="","",'Rekapitulace stavby'!E17)</f>
        <v xml:space="preserve"> </v>
      </c>
      <c r="F21" s="38"/>
      <c r="G21" s="38"/>
      <c r="H21" s="38"/>
      <c r="I21" s="141" t="s">
        <v>27</v>
      </c>
      <c r="J21" s="144" t="str">
        <f>IF('Rekapitulace stavby'!AN17="","",'Rekapitulace stavby'!AN17)</f>
        <v/>
      </c>
      <c r="K21" s="38"/>
      <c r="L21" s="38"/>
      <c r="M21" s="63"/>
      <c r="S21" s="38"/>
      <c r="T21" s="38"/>
      <c r="U21" s="38"/>
      <c r="V21" s="38"/>
      <c r="W21" s="38"/>
      <c r="X21" s="38"/>
      <c r="Y21" s="38"/>
      <c r="Z21" s="38"/>
      <c r="AA21" s="38"/>
      <c r="AB21" s="38"/>
      <c r="AC21" s="38"/>
      <c r="AD21" s="38"/>
      <c r="AE21" s="38"/>
    </row>
    <row r="22" spans="1:31" s="2" customFormat="1" ht="6.95" customHeight="1" hidden="1">
      <c r="A22" s="38"/>
      <c r="B22" s="44"/>
      <c r="C22" s="38"/>
      <c r="D22" s="38"/>
      <c r="E22" s="38"/>
      <c r="F22" s="38"/>
      <c r="G22" s="38"/>
      <c r="H22" s="38"/>
      <c r="I22" s="38"/>
      <c r="J22" s="38"/>
      <c r="K22" s="38"/>
      <c r="L22" s="38"/>
      <c r="M22" s="63"/>
      <c r="S22" s="38"/>
      <c r="T22" s="38"/>
      <c r="U22" s="38"/>
      <c r="V22" s="38"/>
      <c r="W22" s="38"/>
      <c r="X22" s="38"/>
      <c r="Y22" s="38"/>
      <c r="Z22" s="38"/>
      <c r="AA22" s="38"/>
      <c r="AB22" s="38"/>
      <c r="AC22" s="38"/>
      <c r="AD22" s="38"/>
      <c r="AE22" s="38"/>
    </row>
    <row r="23" spans="1:31" s="2" customFormat="1" ht="12" customHeight="1" hidden="1">
      <c r="A23" s="38"/>
      <c r="B23" s="44"/>
      <c r="C23" s="38"/>
      <c r="D23" s="141" t="s">
        <v>31</v>
      </c>
      <c r="E23" s="38"/>
      <c r="F23" s="38"/>
      <c r="G23" s="38"/>
      <c r="H23" s="38"/>
      <c r="I23" s="141" t="s">
        <v>26</v>
      </c>
      <c r="J23" s="144" t="str">
        <f>IF('Rekapitulace stavby'!AN19="","",'Rekapitulace stavby'!AN19)</f>
        <v/>
      </c>
      <c r="K23" s="38"/>
      <c r="L23" s="38"/>
      <c r="M23" s="63"/>
      <c r="S23" s="38"/>
      <c r="T23" s="38"/>
      <c r="U23" s="38"/>
      <c r="V23" s="38"/>
      <c r="W23" s="38"/>
      <c r="X23" s="38"/>
      <c r="Y23" s="38"/>
      <c r="Z23" s="38"/>
      <c r="AA23" s="38"/>
      <c r="AB23" s="38"/>
      <c r="AC23" s="38"/>
      <c r="AD23" s="38"/>
      <c r="AE23" s="38"/>
    </row>
    <row r="24" spans="1:31" s="2" customFormat="1" ht="18" customHeight="1" hidden="1">
      <c r="A24" s="38"/>
      <c r="B24" s="44"/>
      <c r="C24" s="38"/>
      <c r="D24" s="38"/>
      <c r="E24" s="144" t="str">
        <f>IF('Rekapitulace stavby'!E20="","",'Rekapitulace stavby'!E20)</f>
        <v xml:space="preserve"> </v>
      </c>
      <c r="F24" s="38"/>
      <c r="G24" s="38"/>
      <c r="H24" s="38"/>
      <c r="I24" s="141" t="s">
        <v>27</v>
      </c>
      <c r="J24" s="144" t="str">
        <f>IF('Rekapitulace stavby'!AN20="","",'Rekapitulace stavby'!AN20)</f>
        <v/>
      </c>
      <c r="K24" s="38"/>
      <c r="L24" s="38"/>
      <c r="M24" s="63"/>
      <c r="S24" s="38"/>
      <c r="T24" s="38"/>
      <c r="U24" s="38"/>
      <c r="V24" s="38"/>
      <c r="W24" s="38"/>
      <c r="X24" s="38"/>
      <c r="Y24" s="38"/>
      <c r="Z24" s="38"/>
      <c r="AA24" s="38"/>
      <c r="AB24" s="38"/>
      <c r="AC24" s="38"/>
      <c r="AD24" s="38"/>
      <c r="AE24" s="38"/>
    </row>
    <row r="25" spans="1:31" s="2" customFormat="1" ht="6.95" customHeight="1" hidden="1">
      <c r="A25" s="38"/>
      <c r="B25" s="44"/>
      <c r="C25" s="38"/>
      <c r="D25" s="38"/>
      <c r="E25" s="38"/>
      <c r="F25" s="38"/>
      <c r="G25" s="38"/>
      <c r="H25" s="38"/>
      <c r="I25" s="38"/>
      <c r="J25" s="38"/>
      <c r="K25" s="38"/>
      <c r="L25" s="38"/>
      <c r="M25" s="63"/>
      <c r="S25" s="38"/>
      <c r="T25" s="38"/>
      <c r="U25" s="38"/>
      <c r="V25" s="38"/>
      <c r="W25" s="38"/>
      <c r="X25" s="38"/>
      <c r="Y25" s="38"/>
      <c r="Z25" s="38"/>
      <c r="AA25" s="38"/>
      <c r="AB25" s="38"/>
      <c r="AC25" s="38"/>
      <c r="AD25" s="38"/>
      <c r="AE25" s="38"/>
    </row>
    <row r="26" spans="1:31" s="2" customFormat="1" ht="12" customHeight="1" hidden="1">
      <c r="A26" s="38"/>
      <c r="B26" s="44"/>
      <c r="C26" s="38"/>
      <c r="D26" s="141" t="s">
        <v>32</v>
      </c>
      <c r="E26" s="38"/>
      <c r="F26" s="38"/>
      <c r="G26" s="38"/>
      <c r="H26" s="38"/>
      <c r="I26" s="38"/>
      <c r="J26" s="38"/>
      <c r="K26" s="38"/>
      <c r="L26" s="38"/>
      <c r="M26" s="63"/>
      <c r="S26" s="38"/>
      <c r="T26" s="38"/>
      <c r="U26" s="38"/>
      <c r="V26" s="38"/>
      <c r="W26" s="38"/>
      <c r="X26" s="38"/>
      <c r="Y26" s="38"/>
      <c r="Z26" s="38"/>
      <c r="AA26" s="38"/>
      <c r="AB26" s="38"/>
      <c r="AC26" s="38"/>
      <c r="AD26" s="38"/>
      <c r="AE26" s="38"/>
    </row>
    <row r="27" spans="1:31" s="8" customFormat="1" ht="16.5" customHeight="1" hidden="1">
      <c r="A27" s="146"/>
      <c r="B27" s="147"/>
      <c r="C27" s="146"/>
      <c r="D27" s="146"/>
      <c r="E27" s="148" t="s">
        <v>1</v>
      </c>
      <c r="F27" s="148"/>
      <c r="G27" s="148"/>
      <c r="H27" s="148"/>
      <c r="I27" s="146"/>
      <c r="J27" s="146"/>
      <c r="K27" s="146"/>
      <c r="L27" s="146"/>
      <c r="M27" s="149"/>
      <c r="S27" s="146"/>
      <c r="T27" s="146"/>
      <c r="U27" s="146"/>
      <c r="V27" s="146"/>
      <c r="W27" s="146"/>
      <c r="X27" s="146"/>
      <c r="Y27" s="146"/>
      <c r="Z27" s="146"/>
      <c r="AA27" s="146"/>
      <c r="AB27" s="146"/>
      <c r="AC27" s="146"/>
      <c r="AD27" s="146"/>
      <c r="AE27" s="146"/>
    </row>
    <row r="28" spans="1:31" s="2" customFormat="1" ht="6.95" customHeight="1" hidden="1">
      <c r="A28" s="38"/>
      <c r="B28" s="44"/>
      <c r="C28" s="38"/>
      <c r="D28" s="38"/>
      <c r="E28" s="38"/>
      <c r="F28" s="38"/>
      <c r="G28" s="38"/>
      <c r="H28" s="38"/>
      <c r="I28" s="38"/>
      <c r="J28" s="38"/>
      <c r="K28" s="38"/>
      <c r="L28" s="38"/>
      <c r="M28" s="63"/>
      <c r="S28" s="38"/>
      <c r="T28" s="38"/>
      <c r="U28" s="38"/>
      <c r="V28" s="38"/>
      <c r="W28" s="38"/>
      <c r="X28" s="38"/>
      <c r="Y28" s="38"/>
      <c r="Z28" s="38"/>
      <c r="AA28" s="38"/>
      <c r="AB28" s="38"/>
      <c r="AC28" s="38"/>
      <c r="AD28" s="38"/>
      <c r="AE28" s="38"/>
    </row>
    <row r="29" spans="1:31" s="2" customFormat="1" ht="6.95" customHeight="1" hidden="1">
      <c r="A29" s="38"/>
      <c r="B29" s="44"/>
      <c r="C29" s="38"/>
      <c r="D29" s="150"/>
      <c r="E29" s="150"/>
      <c r="F29" s="150"/>
      <c r="G29" s="150"/>
      <c r="H29" s="150"/>
      <c r="I29" s="150"/>
      <c r="J29" s="150"/>
      <c r="K29" s="150"/>
      <c r="L29" s="150"/>
      <c r="M29" s="63"/>
      <c r="S29" s="38"/>
      <c r="T29" s="38"/>
      <c r="U29" s="38"/>
      <c r="V29" s="38"/>
      <c r="W29" s="38"/>
      <c r="X29" s="38"/>
      <c r="Y29" s="38"/>
      <c r="Z29" s="38"/>
      <c r="AA29" s="38"/>
      <c r="AB29" s="38"/>
      <c r="AC29" s="38"/>
      <c r="AD29" s="38"/>
      <c r="AE29" s="38"/>
    </row>
    <row r="30" spans="1:31" s="2" customFormat="1" ht="12" hidden="1">
      <c r="A30" s="38"/>
      <c r="B30" s="44"/>
      <c r="C30" s="38"/>
      <c r="D30" s="38"/>
      <c r="E30" s="141" t="s">
        <v>96</v>
      </c>
      <c r="F30" s="38"/>
      <c r="G30" s="38"/>
      <c r="H30" s="38"/>
      <c r="I30" s="38"/>
      <c r="J30" s="38"/>
      <c r="K30" s="151">
        <f>I96</f>
        <v>0</v>
      </c>
      <c r="L30" s="38"/>
      <c r="M30" s="63"/>
      <c r="S30" s="38"/>
      <c r="T30" s="38"/>
      <c r="U30" s="38"/>
      <c r="V30" s="38"/>
      <c r="W30" s="38"/>
      <c r="X30" s="38"/>
      <c r="Y30" s="38"/>
      <c r="Z30" s="38"/>
      <c r="AA30" s="38"/>
      <c r="AB30" s="38"/>
      <c r="AC30" s="38"/>
      <c r="AD30" s="38"/>
      <c r="AE30" s="38"/>
    </row>
    <row r="31" spans="1:31" s="2" customFormat="1" ht="12" hidden="1">
      <c r="A31" s="38"/>
      <c r="B31" s="44"/>
      <c r="C31" s="38"/>
      <c r="D31" s="38"/>
      <c r="E31" s="141" t="s">
        <v>97</v>
      </c>
      <c r="F31" s="38"/>
      <c r="G31" s="38"/>
      <c r="H31" s="38"/>
      <c r="I31" s="38"/>
      <c r="J31" s="38"/>
      <c r="K31" s="151">
        <f>J96</f>
        <v>0</v>
      </c>
      <c r="L31" s="38"/>
      <c r="M31" s="63"/>
      <c r="S31" s="38"/>
      <c r="T31" s="38"/>
      <c r="U31" s="38"/>
      <c r="V31" s="38"/>
      <c r="W31" s="38"/>
      <c r="X31" s="38"/>
      <c r="Y31" s="38"/>
      <c r="Z31" s="38"/>
      <c r="AA31" s="38"/>
      <c r="AB31" s="38"/>
      <c r="AC31" s="38"/>
      <c r="AD31" s="38"/>
      <c r="AE31" s="38"/>
    </row>
    <row r="32" spans="1:31" s="2" customFormat="1" ht="25.4" customHeight="1" hidden="1">
      <c r="A32" s="38"/>
      <c r="B32" s="44"/>
      <c r="C32" s="38"/>
      <c r="D32" s="152" t="s">
        <v>33</v>
      </c>
      <c r="E32" s="38"/>
      <c r="F32" s="38"/>
      <c r="G32" s="38"/>
      <c r="H32" s="38"/>
      <c r="I32" s="38"/>
      <c r="J32" s="38"/>
      <c r="K32" s="153">
        <f>ROUND(K121,2)</f>
        <v>0</v>
      </c>
      <c r="L32" s="38"/>
      <c r="M32" s="63"/>
      <c r="S32" s="38"/>
      <c r="T32" s="38"/>
      <c r="U32" s="38"/>
      <c r="V32" s="38"/>
      <c r="W32" s="38"/>
      <c r="X32" s="38"/>
      <c r="Y32" s="38"/>
      <c r="Z32" s="38"/>
      <c r="AA32" s="38"/>
      <c r="AB32" s="38"/>
      <c r="AC32" s="38"/>
      <c r="AD32" s="38"/>
      <c r="AE32" s="38"/>
    </row>
    <row r="33" spans="1:31" s="2" customFormat="1" ht="6.95" customHeight="1" hidden="1">
      <c r="A33" s="38"/>
      <c r="B33" s="44"/>
      <c r="C33" s="38"/>
      <c r="D33" s="150"/>
      <c r="E33" s="150"/>
      <c r="F33" s="150"/>
      <c r="G33" s="150"/>
      <c r="H33" s="150"/>
      <c r="I33" s="150"/>
      <c r="J33" s="150"/>
      <c r="K33" s="150"/>
      <c r="L33" s="150"/>
      <c r="M33" s="63"/>
      <c r="S33" s="38"/>
      <c r="T33" s="38"/>
      <c r="U33" s="38"/>
      <c r="V33" s="38"/>
      <c r="W33" s="38"/>
      <c r="X33" s="38"/>
      <c r="Y33" s="38"/>
      <c r="Z33" s="38"/>
      <c r="AA33" s="38"/>
      <c r="AB33" s="38"/>
      <c r="AC33" s="38"/>
      <c r="AD33" s="38"/>
      <c r="AE33" s="38"/>
    </row>
    <row r="34" spans="1:31" s="2" customFormat="1" ht="14.4" customHeight="1" hidden="1">
      <c r="A34" s="38"/>
      <c r="B34" s="44"/>
      <c r="C34" s="38"/>
      <c r="D34" s="38"/>
      <c r="E34" s="38"/>
      <c r="F34" s="154" t="s">
        <v>35</v>
      </c>
      <c r="G34" s="38"/>
      <c r="H34" s="38"/>
      <c r="I34" s="154" t="s">
        <v>34</v>
      </c>
      <c r="J34" s="38"/>
      <c r="K34" s="154" t="s">
        <v>36</v>
      </c>
      <c r="L34" s="38"/>
      <c r="M34" s="63"/>
      <c r="S34" s="38"/>
      <c r="T34" s="38"/>
      <c r="U34" s="38"/>
      <c r="V34" s="38"/>
      <c r="W34" s="38"/>
      <c r="X34" s="38"/>
      <c r="Y34" s="38"/>
      <c r="Z34" s="38"/>
      <c r="AA34" s="38"/>
      <c r="AB34" s="38"/>
      <c r="AC34" s="38"/>
      <c r="AD34" s="38"/>
      <c r="AE34" s="38"/>
    </row>
    <row r="35" spans="1:31" s="2" customFormat="1" ht="14.4" customHeight="1" hidden="1">
      <c r="A35" s="38"/>
      <c r="B35" s="44"/>
      <c r="C35" s="38"/>
      <c r="D35" s="155" t="s">
        <v>37</v>
      </c>
      <c r="E35" s="141" t="s">
        <v>38</v>
      </c>
      <c r="F35" s="151">
        <f>ROUND((SUM(BE121:BE172)),2)</f>
        <v>0</v>
      </c>
      <c r="G35" s="38"/>
      <c r="H35" s="38"/>
      <c r="I35" s="156">
        <v>0.21</v>
      </c>
      <c r="J35" s="38"/>
      <c r="K35" s="151">
        <f>ROUND(((SUM(BE121:BE172))*I35),2)</f>
        <v>0</v>
      </c>
      <c r="L35" s="38"/>
      <c r="M35" s="63"/>
      <c r="S35" s="38"/>
      <c r="T35" s="38"/>
      <c r="U35" s="38"/>
      <c r="V35" s="38"/>
      <c r="W35" s="38"/>
      <c r="X35" s="38"/>
      <c r="Y35" s="38"/>
      <c r="Z35" s="38"/>
      <c r="AA35" s="38"/>
      <c r="AB35" s="38"/>
      <c r="AC35" s="38"/>
      <c r="AD35" s="38"/>
      <c r="AE35" s="38"/>
    </row>
    <row r="36" spans="1:31" s="2" customFormat="1" ht="14.4" customHeight="1" hidden="1">
      <c r="A36" s="38"/>
      <c r="B36" s="44"/>
      <c r="C36" s="38"/>
      <c r="D36" s="38"/>
      <c r="E36" s="141" t="s">
        <v>39</v>
      </c>
      <c r="F36" s="151">
        <f>ROUND((SUM(BF121:BF172)),2)</f>
        <v>0</v>
      </c>
      <c r="G36" s="38"/>
      <c r="H36" s="38"/>
      <c r="I36" s="156">
        <v>0.15</v>
      </c>
      <c r="J36" s="38"/>
      <c r="K36" s="151">
        <f>ROUND(((SUM(BF121:BF172))*I36),2)</f>
        <v>0</v>
      </c>
      <c r="L36" s="38"/>
      <c r="M36" s="63"/>
      <c r="S36" s="38"/>
      <c r="T36" s="38"/>
      <c r="U36" s="38"/>
      <c r="V36" s="38"/>
      <c r="W36" s="38"/>
      <c r="X36" s="38"/>
      <c r="Y36" s="38"/>
      <c r="Z36" s="38"/>
      <c r="AA36" s="38"/>
      <c r="AB36" s="38"/>
      <c r="AC36" s="38"/>
      <c r="AD36" s="38"/>
      <c r="AE36" s="38"/>
    </row>
    <row r="37" spans="1:31" s="2" customFormat="1" ht="14.4" customHeight="1" hidden="1">
      <c r="A37" s="38"/>
      <c r="B37" s="44"/>
      <c r="C37" s="38"/>
      <c r="D37" s="38"/>
      <c r="E37" s="141" t="s">
        <v>40</v>
      </c>
      <c r="F37" s="151">
        <f>ROUND((SUM(BG121:BG172)),2)</f>
        <v>0</v>
      </c>
      <c r="G37" s="38"/>
      <c r="H37" s="38"/>
      <c r="I37" s="156">
        <v>0.21</v>
      </c>
      <c r="J37" s="38"/>
      <c r="K37" s="151">
        <f>0</f>
        <v>0</v>
      </c>
      <c r="L37" s="38"/>
      <c r="M37" s="63"/>
      <c r="S37" s="38"/>
      <c r="T37" s="38"/>
      <c r="U37" s="38"/>
      <c r="V37" s="38"/>
      <c r="W37" s="38"/>
      <c r="X37" s="38"/>
      <c r="Y37" s="38"/>
      <c r="Z37" s="38"/>
      <c r="AA37" s="38"/>
      <c r="AB37" s="38"/>
      <c r="AC37" s="38"/>
      <c r="AD37" s="38"/>
      <c r="AE37" s="38"/>
    </row>
    <row r="38" spans="1:31" s="2" customFormat="1" ht="14.4" customHeight="1" hidden="1">
      <c r="A38" s="38"/>
      <c r="B38" s="44"/>
      <c r="C38" s="38"/>
      <c r="D38" s="38"/>
      <c r="E38" s="141" t="s">
        <v>41</v>
      </c>
      <c r="F38" s="151">
        <f>ROUND((SUM(BH121:BH172)),2)</f>
        <v>0</v>
      </c>
      <c r="G38" s="38"/>
      <c r="H38" s="38"/>
      <c r="I38" s="156">
        <v>0.15</v>
      </c>
      <c r="J38" s="38"/>
      <c r="K38" s="151">
        <f>0</f>
        <v>0</v>
      </c>
      <c r="L38" s="38"/>
      <c r="M38" s="63"/>
      <c r="S38" s="38"/>
      <c r="T38" s="38"/>
      <c r="U38" s="38"/>
      <c r="V38" s="38"/>
      <c r="W38" s="38"/>
      <c r="X38" s="38"/>
      <c r="Y38" s="38"/>
      <c r="Z38" s="38"/>
      <c r="AA38" s="38"/>
      <c r="AB38" s="38"/>
      <c r="AC38" s="38"/>
      <c r="AD38" s="38"/>
      <c r="AE38" s="38"/>
    </row>
    <row r="39" spans="1:31" s="2" customFormat="1" ht="14.4" customHeight="1" hidden="1">
      <c r="A39" s="38"/>
      <c r="B39" s="44"/>
      <c r="C39" s="38"/>
      <c r="D39" s="38"/>
      <c r="E39" s="141" t="s">
        <v>42</v>
      </c>
      <c r="F39" s="151">
        <f>ROUND((SUM(BI121:BI172)),2)</f>
        <v>0</v>
      </c>
      <c r="G39" s="38"/>
      <c r="H39" s="38"/>
      <c r="I39" s="156">
        <v>0</v>
      </c>
      <c r="J39" s="38"/>
      <c r="K39" s="151">
        <f>0</f>
        <v>0</v>
      </c>
      <c r="L39" s="38"/>
      <c r="M39" s="63"/>
      <c r="S39" s="38"/>
      <c r="T39" s="38"/>
      <c r="U39" s="38"/>
      <c r="V39" s="38"/>
      <c r="W39" s="38"/>
      <c r="X39" s="38"/>
      <c r="Y39" s="38"/>
      <c r="Z39" s="38"/>
      <c r="AA39" s="38"/>
      <c r="AB39" s="38"/>
      <c r="AC39" s="38"/>
      <c r="AD39" s="38"/>
      <c r="AE39" s="38"/>
    </row>
    <row r="40" spans="1:31" s="2" customFormat="1" ht="6.95" customHeight="1" hidden="1">
      <c r="A40" s="38"/>
      <c r="B40" s="44"/>
      <c r="C40" s="38"/>
      <c r="D40" s="38"/>
      <c r="E40" s="38"/>
      <c r="F40" s="38"/>
      <c r="G40" s="38"/>
      <c r="H40" s="38"/>
      <c r="I40" s="38"/>
      <c r="J40" s="38"/>
      <c r="K40" s="38"/>
      <c r="L40" s="38"/>
      <c r="M40" s="63"/>
      <c r="S40" s="38"/>
      <c r="T40" s="38"/>
      <c r="U40" s="38"/>
      <c r="V40" s="38"/>
      <c r="W40" s="38"/>
      <c r="X40" s="38"/>
      <c r="Y40" s="38"/>
      <c r="Z40" s="38"/>
      <c r="AA40" s="38"/>
      <c r="AB40" s="38"/>
      <c r="AC40" s="38"/>
      <c r="AD40" s="38"/>
      <c r="AE40" s="38"/>
    </row>
    <row r="41" spans="1:31" s="2" customFormat="1" ht="25.4" customHeight="1" hidden="1">
      <c r="A41" s="38"/>
      <c r="B41" s="44"/>
      <c r="C41" s="157"/>
      <c r="D41" s="158" t="s">
        <v>43</v>
      </c>
      <c r="E41" s="159"/>
      <c r="F41" s="159"/>
      <c r="G41" s="160" t="s">
        <v>44</v>
      </c>
      <c r="H41" s="161" t="s">
        <v>45</v>
      </c>
      <c r="I41" s="159"/>
      <c r="J41" s="159"/>
      <c r="K41" s="162">
        <f>SUM(K32:K39)</f>
        <v>0</v>
      </c>
      <c r="L41" s="163"/>
      <c r="M41" s="63"/>
      <c r="S41" s="38"/>
      <c r="T41" s="38"/>
      <c r="U41" s="38"/>
      <c r="V41" s="38"/>
      <c r="W41" s="38"/>
      <c r="X41" s="38"/>
      <c r="Y41" s="38"/>
      <c r="Z41" s="38"/>
      <c r="AA41" s="38"/>
      <c r="AB41" s="38"/>
      <c r="AC41" s="38"/>
      <c r="AD41" s="38"/>
      <c r="AE41" s="38"/>
    </row>
    <row r="42" spans="1:31" s="2" customFormat="1" ht="14.4" customHeight="1" hidden="1">
      <c r="A42" s="38"/>
      <c r="B42" s="44"/>
      <c r="C42" s="38"/>
      <c r="D42" s="38"/>
      <c r="E42" s="38"/>
      <c r="F42" s="38"/>
      <c r="G42" s="38"/>
      <c r="H42" s="38"/>
      <c r="I42" s="38"/>
      <c r="J42" s="38"/>
      <c r="K42" s="38"/>
      <c r="L42" s="38"/>
      <c r="M42" s="63"/>
      <c r="S42" s="38"/>
      <c r="T42" s="38"/>
      <c r="U42" s="38"/>
      <c r="V42" s="38"/>
      <c r="W42" s="38"/>
      <c r="X42" s="38"/>
      <c r="Y42" s="38"/>
      <c r="Z42" s="38"/>
      <c r="AA42" s="38"/>
      <c r="AB42" s="38"/>
      <c r="AC42" s="38"/>
      <c r="AD42" s="38"/>
      <c r="AE42" s="38"/>
    </row>
    <row r="43" spans="2:13" s="1" customFormat="1" ht="14.4" customHeight="1" hidden="1">
      <c r="B43" s="20"/>
      <c r="M43" s="20"/>
    </row>
    <row r="44" spans="2:13" s="1" customFormat="1" ht="14.4" customHeight="1" hidden="1">
      <c r="B44" s="20"/>
      <c r="M44" s="20"/>
    </row>
    <row r="45" spans="2:13" s="1" customFormat="1" ht="14.4" customHeight="1" hidden="1">
      <c r="B45" s="20"/>
      <c r="M45" s="20"/>
    </row>
    <row r="46" spans="2:13" s="1" customFormat="1" ht="14.4" customHeight="1" hidden="1">
      <c r="B46" s="20"/>
      <c r="M46" s="20"/>
    </row>
    <row r="47" spans="2:13" s="1" customFormat="1" ht="14.4" customHeight="1" hidden="1">
      <c r="B47" s="20"/>
      <c r="M47" s="20"/>
    </row>
    <row r="48" spans="2:13" s="1" customFormat="1" ht="14.4" customHeight="1" hidden="1">
      <c r="B48" s="20"/>
      <c r="M48" s="20"/>
    </row>
    <row r="49" spans="2:13" s="1" customFormat="1" ht="14.4" customHeight="1" hidden="1">
      <c r="B49" s="20"/>
      <c r="M49" s="20"/>
    </row>
    <row r="50" spans="2:13" s="2" customFormat="1" ht="14.4" customHeight="1" hidden="1">
      <c r="B50" s="63"/>
      <c r="D50" s="164" t="s">
        <v>46</v>
      </c>
      <c r="E50" s="165"/>
      <c r="F50" s="165"/>
      <c r="G50" s="164" t="s">
        <v>47</v>
      </c>
      <c r="H50" s="165"/>
      <c r="I50" s="165"/>
      <c r="J50" s="165"/>
      <c r="K50" s="165"/>
      <c r="L50" s="165"/>
      <c r="M50" s="63"/>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 hidden="1">
      <c r="A61" s="38"/>
      <c r="B61" s="44"/>
      <c r="C61" s="38"/>
      <c r="D61" s="166" t="s">
        <v>48</v>
      </c>
      <c r="E61" s="167"/>
      <c r="F61" s="168" t="s">
        <v>49</v>
      </c>
      <c r="G61" s="166" t="s">
        <v>48</v>
      </c>
      <c r="H61" s="167"/>
      <c r="I61" s="167"/>
      <c r="J61" s="169" t="s">
        <v>49</v>
      </c>
      <c r="K61" s="167"/>
      <c r="L61" s="167"/>
      <c r="M61" s="63"/>
      <c r="S61" s="38"/>
      <c r="T61" s="38"/>
      <c r="U61" s="38"/>
      <c r="V61" s="38"/>
      <c r="W61" s="38"/>
      <c r="X61" s="38"/>
      <c r="Y61" s="38"/>
      <c r="Z61" s="38"/>
      <c r="AA61" s="38"/>
      <c r="AB61" s="38"/>
      <c r="AC61" s="38"/>
      <c r="AD61" s="38"/>
      <c r="AE61" s="38"/>
    </row>
    <row r="62" spans="2:13" ht="12" hidden="1">
      <c r="B62" s="20"/>
      <c r="M62" s="20"/>
    </row>
    <row r="63" spans="2:13" ht="12" hidden="1">
      <c r="B63" s="20"/>
      <c r="M63" s="20"/>
    </row>
    <row r="64" spans="2:13" ht="12" hidden="1">
      <c r="B64" s="20"/>
      <c r="M64" s="20"/>
    </row>
    <row r="65" spans="1:31" s="2" customFormat="1" ht="12" hidden="1">
      <c r="A65" s="38"/>
      <c r="B65" s="44"/>
      <c r="C65" s="38"/>
      <c r="D65" s="164" t="s">
        <v>50</v>
      </c>
      <c r="E65" s="170"/>
      <c r="F65" s="170"/>
      <c r="G65" s="164" t="s">
        <v>51</v>
      </c>
      <c r="H65" s="170"/>
      <c r="I65" s="170"/>
      <c r="J65" s="170"/>
      <c r="K65" s="170"/>
      <c r="L65" s="170"/>
      <c r="M65" s="63"/>
      <c r="S65" s="38"/>
      <c r="T65" s="38"/>
      <c r="U65" s="38"/>
      <c r="V65" s="38"/>
      <c r="W65" s="38"/>
      <c r="X65" s="38"/>
      <c r="Y65" s="38"/>
      <c r="Z65" s="38"/>
      <c r="AA65" s="38"/>
      <c r="AB65" s="38"/>
      <c r="AC65" s="38"/>
      <c r="AD65" s="38"/>
      <c r="AE65" s="38"/>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 hidden="1">
      <c r="A76" s="38"/>
      <c r="B76" s="44"/>
      <c r="C76" s="38"/>
      <c r="D76" s="166" t="s">
        <v>48</v>
      </c>
      <c r="E76" s="167"/>
      <c r="F76" s="168" t="s">
        <v>49</v>
      </c>
      <c r="G76" s="166" t="s">
        <v>48</v>
      </c>
      <c r="H76" s="167"/>
      <c r="I76" s="167"/>
      <c r="J76" s="169" t="s">
        <v>49</v>
      </c>
      <c r="K76" s="167"/>
      <c r="L76" s="167"/>
      <c r="M76" s="63"/>
      <c r="S76" s="38"/>
      <c r="T76" s="38"/>
      <c r="U76" s="38"/>
      <c r="V76" s="38"/>
      <c r="W76" s="38"/>
      <c r="X76" s="38"/>
      <c r="Y76" s="38"/>
      <c r="Z76" s="38"/>
      <c r="AA76" s="38"/>
      <c r="AB76" s="38"/>
      <c r="AC76" s="38"/>
      <c r="AD76" s="38"/>
      <c r="AE76" s="38"/>
    </row>
    <row r="77" spans="1:31" s="2" customFormat="1" ht="14.4" customHeight="1" hidden="1">
      <c r="A77" s="38"/>
      <c r="B77" s="171"/>
      <c r="C77" s="172"/>
      <c r="D77" s="172"/>
      <c r="E77" s="172"/>
      <c r="F77" s="172"/>
      <c r="G77" s="172"/>
      <c r="H77" s="172"/>
      <c r="I77" s="172"/>
      <c r="J77" s="172"/>
      <c r="K77" s="172"/>
      <c r="L77" s="172"/>
      <c r="M77" s="63"/>
      <c r="S77" s="38"/>
      <c r="T77" s="38"/>
      <c r="U77" s="38"/>
      <c r="V77" s="38"/>
      <c r="W77" s="38"/>
      <c r="X77" s="38"/>
      <c r="Y77" s="38"/>
      <c r="Z77" s="38"/>
      <c r="AA77" s="38"/>
      <c r="AB77" s="38"/>
      <c r="AC77" s="38"/>
      <c r="AD77" s="38"/>
      <c r="AE77" s="38"/>
    </row>
    <row r="78" ht="12" hidden="1"/>
    <row r="79" ht="12" hidden="1"/>
    <row r="80" ht="12" hidden="1"/>
    <row r="81" spans="1:31" s="2" customFormat="1" ht="6.95" customHeight="1">
      <c r="A81" s="38"/>
      <c r="B81" s="173"/>
      <c r="C81" s="174"/>
      <c r="D81" s="174"/>
      <c r="E81" s="174"/>
      <c r="F81" s="174"/>
      <c r="G81" s="174"/>
      <c r="H81" s="174"/>
      <c r="I81" s="174"/>
      <c r="J81" s="174"/>
      <c r="K81" s="174"/>
      <c r="L81" s="174"/>
      <c r="M81" s="63"/>
      <c r="S81" s="38"/>
      <c r="T81" s="38"/>
      <c r="U81" s="38"/>
      <c r="V81" s="38"/>
      <c r="W81" s="38"/>
      <c r="X81" s="38"/>
      <c r="Y81" s="38"/>
      <c r="Z81" s="38"/>
      <c r="AA81" s="38"/>
      <c r="AB81" s="38"/>
      <c r="AC81" s="38"/>
      <c r="AD81" s="38"/>
      <c r="AE81" s="38"/>
    </row>
    <row r="82" spans="1:31" s="2" customFormat="1" ht="24.95" customHeight="1">
      <c r="A82" s="38"/>
      <c r="B82" s="39"/>
      <c r="C82" s="23" t="s">
        <v>98</v>
      </c>
      <c r="D82" s="40"/>
      <c r="E82" s="40"/>
      <c r="F82" s="40"/>
      <c r="G82" s="40"/>
      <c r="H82" s="40"/>
      <c r="I82" s="40"/>
      <c r="J82" s="40"/>
      <c r="K82" s="40"/>
      <c r="L82" s="40"/>
      <c r="M82" s="63"/>
      <c r="S82" s="38"/>
      <c r="T82" s="38"/>
      <c r="U82" s="38"/>
      <c r="V82" s="38"/>
      <c r="W82" s="38"/>
      <c r="X82" s="38"/>
      <c r="Y82" s="38"/>
      <c r="Z82" s="38"/>
      <c r="AA82" s="38"/>
      <c r="AB82" s="38"/>
      <c r="AC82" s="38"/>
      <c r="AD82" s="38"/>
      <c r="AE82" s="38"/>
    </row>
    <row r="83" spans="1:31" s="2" customFormat="1" ht="6.95" customHeight="1">
      <c r="A83" s="38"/>
      <c r="B83" s="39"/>
      <c r="C83" s="40"/>
      <c r="D83" s="40"/>
      <c r="E83" s="40"/>
      <c r="F83" s="40"/>
      <c r="G83" s="40"/>
      <c r="H83" s="40"/>
      <c r="I83" s="40"/>
      <c r="J83" s="40"/>
      <c r="K83" s="40"/>
      <c r="L83" s="40"/>
      <c r="M83" s="63"/>
      <c r="S83" s="38"/>
      <c r="T83" s="38"/>
      <c r="U83" s="38"/>
      <c r="V83" s="38"/>
      <c r="W83" s="38"/>
      <c r="X83" s="38"/>
      <c r="Y83" s="38"/>
      <c r="Z83" s="38"/>
      <c r="AA83" s="38"/>
      <c r="AB83" s="38"/>
      <c r="AC83" s="38"/>
      <c r="AD83" s="38"/>
      <c r="AE83" s="38"/>
    </row>
    <row r="84" spans="1:31" s="2" customFormat="1" ht="12" customHeight="1">
      <c r="A84" s="38"/>
      <c r="B84" s="39"/>
      <c r="C84" s="32" t="s">
        <v>17</v>
      </c>
      <c r="D84" s="40"/>
      <c r="E84" s="40"/>
      <c r="F84" s="40"/>
      <c r="G84" s="40"/>
      <c r="H84" s="40"/>
      <c r="I84" s="40"/>
      <c r="J84" s="40"/>
      <c r="K84" s="40"/>
      <c r="L84" s="40"/>
      <c r="M84" s="63"/>
      <c r="S84" s="38"/>
      <c r="T84" s="38"/>
      <c r="U84" s="38"/>
      <c r="V84" s="38"/>
      <c r="W84" s="38"/>
      <c r="X84" s="38"/>
      <c r="Y84" s="38"/>
      <c r="Z84" s="38"/>
      <c r="AA84" s="38"/>
      <c r="AB84" s="38"/>
      <c r="AC84" s="38"/>
      <c r="AD84" s="38"/>
      <c r="AE84" s="38"/>
    </row>
    <row r="85" spans="1:31" s="2" customFormat="1" ht="26.25" customHeight="1">
      <c r="A85" s="38"/>
      <c r="B85" s="39"/>
      <c r="C85" s="40"/>
      <c r="D85" s="40"/>
      <c r="E85" s="175" t="str">
        <f>E7</f>
        <v>Realizace SZ Suchdol nad Odrou - polní cesta C27 a sjezd HS10</v>
      </c>
      <c r="F85" s="32"/>
      <c r="G85" s="32"/>
      <c r="H85" s="32"/>
      <c r="I85" s="40"/>
      <c r="J85" s="40"/>
      <c r="K85" s="40"/>
      <c r="L85" s="40"/>
      <c r="M85" s="63"/>
      <c r="S85" s="38"/>
      <c r="T85" s="38"/>
      <c r="U85" s="38"/>
      <c r="V85" s="38"/>
      <c r="W85" s="38"/>
      <c r="X85" s="38"/>
      <c r="Y85" s="38"/>
      <c r="Z85" s="38"/>
      <c r="AA85" s="38"/>
      <c r="AB85" s="38"/>
      <c r="AC85" s="38"/>
      <c r="AD85" s="38"/>
      <c r="AE85" s="38"/>
    </row>
    <row r="86" spans="1:31" s="2" customFormat="1" ht="12" customHeight="1">
      <c r="A86" s="38"/>
      <c r="B86" s="39"/>
      <c r="C86" s="32" t="s">
        <v>93</v>
      </c>
      <c r="D86" s="40"/>
      <c r="E86" s="40"/>
      <c r="F86" s="40"/>
      <c r="G86" s="40"/>
      <c r="H86" s="40"/>
      <c r="I86" s="40"/>
      <c r="J86" s="40"/>
      <c r="K86" s="40"/>
      <c r="L86" s="40"/>
      <c r="M86" s="63"/>
      <c r="S86" s="38"/>
      <c r="T86" s="38"/>
      <c r="U86" s="38"/>
      <c r="V86" s="38"/>
      <c r="W86" s="38"/>
      <c r="X86" s="38"/>
      <c r="Y86" s="38"/>
      <c r="Z86" s="38"/>
      <c r="AA86" s="38"/>
      <c r="AB86" s="38"/>
      <c r="AC86" s="38"/>
      <c r="AD86" s="38"/>
      <c r="AE86" s="38"/>
    </row>
    <row r="87" spans="1:31" s="2" customFormat="1" ht="16.5" customHeight="1">
      <c r="A87" s="38"/>
      <c r="B87" s="39"/>
      <c r="C87" s="40"/>
      <c r="D87" s="40"/>
      <c r="E87" s="76" t="str">
        <f>E9</f>
        <v>SO 001 - Vedlejší a ostatní náklady</v>
      </c>
      <c r="F87" s="40"/>
      <c r="G87" s="40"/>
      <c r="H87" s="40"/>
      <c r="I87" s="40"/>
      <c r="J87" s="40"/>
      <c r="K87" s="40"/>
      <c r="L87" s="40"/>
      <c r="M87" s="63"/>
      <c r="S87" s="38"/>
      <c r="T87" s="38"/>
      <c r="U87" s="38"/>
      <c r="V87" s="38"/>
      <c r="W87" s="38"/>
      <c r="X87" s="38"/>
      <c r="Y87" s="38"/>
      <c r="Z87" s="38"/>
      <c r="AA87" s="38"/>
      <c r="AB87" s="38"/>
      <c r="AC87" s="38"/>
      <c r="AD87" s="38"/>
      <c r="AE87" s="38"/>
    </row>
    <row r="88" spans="1:31" s="2" customFormat="1" ht="6.95" customHeight="1">
      <c r="A88" s="38"/>
      <c r="B88" s="39"/>
      <c r="C88" s="40"/>
      <c r="D88" s="40"/>
      <c r="E88" s="40"/>
      <c r="F88" s="40"/>
      <c r="G88" s="40"/>
      <c r="H88" s="40"/>
      <c r="I88" s="40"/>
      <c r="J88" s="40"/>
      <c r="K88" s="40"/>
      <c r="L88" s="40"/>
      <c r="M88" s="63"/>
      <c r="S88" s="38"/>
      <c r="T88" s="38"/>
      <c r="U88" s="38"/>
      <c r="V88" s="38"/>
      <c r="W88" s="38"/>
      <c r="X88" s="38"/>
      <c r="Y88" s="38"/>
      <c r="Z88" s="38"/>
      <c r="AA88" s="38"/>
      <c r="AB88" s="38"/>
      <c r="AC88" s="38"/>
      <c r="AD88" s="38"/>
      <c r="AE88" s="38"/>
    </row>
    <row r="89" spans="1:31" s="2" customFormat="1" ht="12" customHeight="1">
      <c r="A89" s="38"/>
      <c r="B89" s="39"/>
      <c r="C89" s="32" t="s">
        <v>21</v>
      </c>
      <c r="D89" s="40"/>
      <c r="E89" s="40"/>
      <c r="F89" s="27" t="str">
        <f>F12</f>
        <v xml:space="preserve"> </v>
      </c>
      <c r="G89" s="40"/>
      <c r="H89" s="40"/>
      <c r="I89" s="32" t="s">
        <v>23</v>
      </c>
      <c r="J89" s="79" t="str">
        <f>IF(J12="","",J12)</f>
        <v>4. 5. 2021</v>
      </c>
      <c r="K89" s="40"/>
      <c r="L89" s="40"/>
      <c r="M89" s="63"/>
      <c r="S89" s="38"/>
      <c r="T89" s="38"/>
      <c r="U89" s="38"/>
      <c r="V89" s="38"/>
      <c r="W89" s="38"/>
      <c r="X89" s="38"/>
      <c r="Y89" s="38"/>
      <c r="Z89" s="38"/>
      <c r="AA89" s="38"/>
      <c r="AB89" s="38"/>
      <c r="AC89" s="38"/>
      <c r="AD89" s="38"/>
      <c r="AE89" s="38"/>
    </row>
    <row r="90" spans="1:31" s="2" customFormat="1" ht="6.95" customHeight="1">
      <c r="A90" s="38"/>
      <c r="B90" s="39"/>
      <c r="C90" s="40"/>
      <c r="D90" s="40"/>
      <c r="E90" s="40"/>
      <c r="F90" s="40"/>
      <c r="G90" s="40"/>
      <c r="H90" s="40"/>
      <c r="I90" s="40"/>
      <c r="J90" s="40"/>
      <c r="K90" s="40"/>
      <c r="L90" s="40"/>
      <c r="M90" s="63"/>
      <c r="S90" s="38"/>
      <c r="T90" s="38"/>
      <c r="U90" s="38"/>
      <c r="V90" s="38"/>
      <c r="W90" s="38"/>
      <c r="X90" s="38"/>
      <c r="Y90" s="38"/>
      <c r="Z90" s="38"/>
      <c r="AA90" s="38"/>
      <c r="AB90" s="38"/>
      <c r="AC90" s="38"/>
      <c r="AD90" s="38"/>
      <c r="AE90" s="38"/>
    </row>
    <row r="91" spans="1:31" s="2" customFormat="1" ht="15.15" customHeight="1">
      <c r="A91" s="38"/>
      <c r="B91" s="39"/>
      <c r="C91" s="32" t="s">
        <v>25</v>
      </c>
      <c r="D91" s="40"/>
      <c r="E91" s="40"/>
      <c r="F91" s="27" t="str">
        <f>E15</f>
        <v xml:space="preserve"> </v>
      </c>
      <c r="G91" s="40"/>
      <c r="H91" s="40"/>
      <c r="I91" s="32" t="s">
        <v>30</v>
      </c>
      <c r="J91" s="36" t="str">
        <f>E21</f>
        <v xml:space="preserve"> </v>
      </c>
      <c r="K91" s="40"/>
      <c r="L91" s="40"/>
      <c r="M91" s="63"/>
      <c r="S91" s="38"/>
      <c r="T91" s="38"/>
      <c r="U91" s="38"/>
      <c r="V91" s="38"/>
      <c r="W91" s="38"/>
      <c r="X91" s="38"/>
      <c r="Y91" s="38"/>
      <c r="Z91" s="38"/>
      <c r="AA91" s="38"/>
      <c r="AB91" s="38"/>
      <c r="AC91" s="38"/>
      <c r="AD91" s="38"/>
      <c r="AE91" s="38"/>
    </row>
    <row r="92" spans="1:31" s="2" customFormat="1" ht="15.15" customHeight="1">
      <c r="A92" s="38"/>
      <c r="B92" s="39"/>
      <c r="C92" s="32" t="s">
        <v>28</v>
      </c>
      <c r="D92" s="40"/>
      <c r="E92" s="40"/>
      <c r="F92" s="27" t="str">
        <f>IF(E18="","",E18)</f>
        <v>Vyplň údaj</v>
      </c>
      <c r="G92" s="40"/>
      <c r="H92" s="40"/>
      <c r="I92" s="32" t="s">
        <v>31</v>
      </c>
      <c r="J92" s="36" t="str">
        <f>E24</f>
        <v xml:space="preserve"> </v>
      </c>
      <c r="K92" s="40"/>
      <c r="L92" s="40"/>
      <c r="M92" s="63"/>
      <c r="S92" s="38"/>
      <c r="T92" s="38"/>
      <c r="U92" s="38"/>
      <c r="V92" s="38"/>
      <c r="W92" s="38"/>
      <c r="X92" s="38"/>
      <c r="Y92" s="38"/>
      <c r="Z92" s="38"/>
      <c r="AA92" s="38"/>
      <c r="AB92" s="38"/>
      <c r="AC92" s="38"/>
      <c r="AD92" s="38"/>
      <c r="AE92" s="38"/>
    </row>
    <row r="93" spans="1:31" s="2" customFormat="1" ht="10.3" customHeight="1">
      <c r="A93" s="38"/>
      <c r="B93" s="39"/>
      <c r="C93" s="40"/>
      <c r="D93" s="40"/>
      <c r="E93" s="40"/>
      <c r="F93" s="40"/>
      <c r="G93" s="40"/>
      <c r="H93" s="40"/>
      <c r="I93" s="40"/>
      <c r="J93" s="40"/>
      <c r="K93" s="40"/>
      <c r="L93" s="40"/>
      <c r="M93" s="63"/>
      <c r="S93" s="38"/>
      <c r="T93" s="38"/>
      <c r="U93" s="38"/>
      <c r="V93" s="38"/>
      <c r="W93" s="38"/>
      <c r="X93" s="38"/>
      <c r="Y93" s="38"/>
      <c r="Z93" s="38"/>
      <c r="AA93" s="38"/>
      <c r="AB93" s="38"/>
      <c r="AC93" s="38"/>
      <c r="AD93" s="38"/>
      <c r="AE93" s="38"/>
    </row>
    <row r="94" spans="1:31" s="2" customFormat="1" ht="29.25" customHeight="1">
      <c r="A94" s="38"/>
      <c r="B94" s="39"/>
      <c r="C94" s="176" t="s">
        <v>99</v>
      </c>
      <c r="D94" s="177"/>
      <c r="E94" s="177"/>
      <c r="F94" s="177"/>
      <c r="G94" s="177"/>
      <c r="H94" s="177"/>
      <c r="I94" s="178" t="s">
        <v>100</v>
      </c>
      <c r="J94" s="178" t="s">
        <v>101</v>
      </c>
      <c r="K94" s="178" t="s">
        <v>102</v>
      </c>
      <c r="L94" s="177"/>
      <c r="M94" s="63"/>
      <c r="S94" s="38"/>
      <c r="T94" s="38"/>
      <c r="U94" s="38"/>
      <c r="V94" s="38"/>
      <c r="W94" s="38"/>
      <c r="X94" s="38"/>
      <c r="Y94" s="38"/>
      <c r="Z94" s="38"/>
      <c r="AA94" s="38"/>
      <c r="AB94" s="38"/>
      <c r="AC94" s="38"/>
      <c r="AD94" s="38"/>
      <c r="AE94" s="38"/>
    </row>
    <row r="95" spans="1:31" s="2" customFormat="1" ht="10.3" customHeight="1">
      <c r="A95" s="38"/>
      <c r="B95" s="39"/>
      <c r="C95" s="40"/>
      <c r="D95" s="40"/>
      <c r="E95" s="40"/>
      <c r="F95" s="40"/>
      <c r="G95" s="40"/>
      <c r="H95" s="40"/>
      <c r="I95" s="40"/>
      <c r="J95" s="40"/>
      <c r="K95" s="40"/>
      <c r="L95" s="40"/>
      <c r="M95" s="63"/>
      <c r="S95" s="38"/>
      <c r="T95" s="38"/>
      <c r="U95" s="38"/>
      <c r="V95" s="38"/>
      <c r="W95" s="38"/>
      <c r="X95" s="38"/>
      <c r="Y95" s="38"/>
      <c r="Z95" s="38"/>
      <c r="AA95" s="38"/>
      <c r="AB95" s="38"/>
      <c r="AC95" s="38"/>
      <c r="AD95" s="38"/>
      <c r="AE95" s="38"/>
    </row>
    <row r="96" spans="1:47" s="2" customFormat="1" ht="22.8" customHeight="1">
      <c r="A96" s="38"/>
      <c r="B96" s="39"/>
      <c r="C96" s="179" t="s">
        <v>103</v>
      </c>
      <c r="D96" s="40"/>
      <c r="E96" s="40"/>
      <c r="F96" s="40"/>
      <c r="G96" s="40"/>
      <c r="H96" s="40"/>
      <c r="I96" s="110">
        <f>Q121</f>
        <v>0</v>
      </c>
      <c r="J96" s="110">
        <f>R121</f>
        <v>0</v>
      </c>
      <c r="K96" s="110">
        <f>K121</f>
        <v>0</v>
      </c>
      <c r="L96" s="40"/>
      <c r="M96" s="63"/>
      <c r="S96" s="38"/>
      <c r="T96" s="38"/>
      <c r="U96" s="38"/>
      <c r="V96" s="38"/>
      <c r="W96" s="38"/>
      <c r="X96" s="38"/>
      <c r="Y96" s="38"/>
      <c r="Z96" s="38"/>
      <c r="AA96" s="38"/>
      <c r="AB96" s="38"/>
      <c r="AC96" s="38"/>
      <c r="AD96" s="38"/>
      <c r="AE96" s="38"/>
      <c r="AU96" s="17" t="s">
        <v>104</v>
      </c>
    </row>
    <row r="97" spans="1:31" s="9" customFormat="1" ht="24.95" customHeight="1">
      <c r="A97" s="9"/>
      <c r="B97" s="180"/>
      <c r="C97" s="181"/>
      <c r="D97" s="182" t="s">
        <v>622</v>
      </c>
      <c r="E97" s="183"/>
      <c r="F97" s="183"/>
      <c r="G97" s="183"/>
      <c r="H97" s="183"/>
      <c r="I97" s="184">
        <f>Q122</f>
        <v>0</v>
      </c>
      <c r="J97" s="184">
        <f>R122</f>
        <v>0</v>
      </c>
      <c r="K97" s="184">
        <f>K122</f>
        <v>0</v>
      </c>
      <c r="L97" s="181"/>
      <c r="M97" s="185"/>
      <c r="S97" s="9"/>
      <c r="T97" s="9"/>
      <c r="U97" s="9"/>
      <c r="V97" s="9"/>
      <c r="W97" s="9"/>
      <c r="X97" s="9"/>
      <c r="Y97" s="9"/>
      <c r="Z97" s="9"/>
      <c r="AA97" s="9"/>
      <c r="AB97" s="9"/>
      <c r="AC97" s="9"/>
      <c r="AD97" s="9"/>
      <c r="AE97" s="9"/>
    </row>
    <row r="98" spans="1:31" s="10" customFormat="1" ht="19.9" customHeight="1">
      <c r="A98" s="10"/>
      <c r="B98" s="186"/>
      <c r="C98" s="187"/>
      <c r="D98" s="188" t="s">
        <v>623</v>
      </c>
      <c r="E98" s="189"/>
      <c r="F98" s="189"/>
      <c r="G98" s="189"/>
      <c r="H98" s="189"/>
      <c r="I98" s="190">
        <f>Q143</f>
        <v>0</v>
      </c>
      <c r="J98" s="190">
        <f>R143</f>
        <v>0</v>
      </c>
      <c r="K98" s="190">
        <f>K143</f>
        <v>0</v>
      </c>
      <c r="L98" s="187"/>
      <c r="M98" s="191"/>
      <c r="S98" s="10"/>
      <c r="T98" s="10"/>
      <c r="U98" s="10"/>
      <c r="V98" s="10"/>
      <c r="W98" s="10"/>
      <c r="X98" s="10"/>
      <c r="Y98" s="10"/>
      <c r="Z98" s="10"/>
      <c r="AA98" s="10"/>
      <c r="AB98" s="10"/>
      <c r="AC98" s="10"/>
      <c r="AD98" s="10"/>
      <c r="AE98" s="10"/>
    </row>
    <row r="99" spans="1:31" s="9" customFormat="1" ht="24.95" customHeight="1">
      <c r="A99" s="9"/>
      <c r="B99" s="180"/>
      <c r="C99" s="181"/>
      <c r="D99" s="182" t="s">
        <v>624</v>
      </c>
      <c r="E99" s="183"/>
      <c r="F99" s="183"/>
      <c r="G99" s="183"/>
      <c r="H99" s="183"/>
      <c r="I99" s="184">
        <f>Q147</f>
        <v>0</v>
      </c>
      <c r="J99" s="184">
        <f>R147</f>
        <v>0</v>
      </c>
      <c r="K99" s="184">
        <f>K147</f>
        <v>0</v>
      </c>
      <c r="L99" s="181"/>
      <c r="M99" s="185"/>
      <c r="S99" s="9"/>
      <c r="T99" s="9"/>
      <c r="U99" s="9"/>
      <c r="V99" s="9"/>
      <c r="W99" s="9"/>
      <c r="X99" s="9"/>
      <c r="Y99" s="9"/>
      <c r="Z99" s="9"/>
      <c r="AA99" s="9"/>
      <c r="AB99" s="9"/>
      <c r="AC99" s="9"/>
      <c r="AD99" s="9"/>
      <c r="AE99" s="9"/>
    </row>
    <row r="100" spans="1:31" s="10" customFormat="1" ht="19.9" customHeight="1">
      <c r="A100" s="10"/>
      <c r="B100" s="186"/>
      <c r="C100" s="187"/>
      <c r="D100" s="188" t="s">
        <v>625</v>
      </c>
      <c r="E100" s="189"/>
      <c r="F100" s="189"/>
      <c r="G100" s="189"/>
      <c r="H100" s="189"/>
      <c r="I100" s="190">
        <f>Q148</f>
        <v>0</v>
      </c>
      <c r="J100" s="190">
        <f>R148</f>
        <v>0</v>
      </c>
      <c r="K100" s="190">
        <f>K148</f>
        <v>0</v>
      </c>
      <c r="L100" s="187"/>
      <c r="M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626</v>
      </c>
      <c r="E101" s="189"/>
      <c r="F101" s="189"/>
      <c r="G101" s="189"/>
      <c r="H101" s="189"/>
      <c r="I101" s="190">
        <f>Q169</f>
        <v>0</v>
      </c>
      <c r="J101" s="190">
        <f>R169</f>
        <v>0</v>
      </c>
      <c r="K101" s="190">
        <f>K169</f>
        <v>0</v>
      </c>
      <c r="L101" s="187"/>
      <c r="M101" s="191"/>
      <c r="S101" s="10"/>
      <c r="T101" s="10"/>
      <c r="U101" s="10"/>
      <c r="V101" s="10"/>
      <c r="W101" s="10"/>
      <c r="X101" s="10"/>
      <c r="Y101" s="10"/>
      <c r="Z101" s="10"/>
      <c r="AA101" s="10"/>
      <c r="AB101" s="10"/>
      <c r="AC101" s="10"/>
      <c r="AD101" s="10"/>
      <c r="AE101" s="10"/>
    </row>
    <row r="102" spans="1:31" s="2" customFormat="1" ht="21.8" customHeight="1">
      <c r="A102" s="38"/>
      <c r="B102" s="39"/>
      <c r="C102" s="40"/>
      <c r="D102" s="40"/>
      <c r="E102" s="40"/>
      <c r="F102" s="40"/>
      <c r="G102" s="40"/>
      <c r="H102" s="40"/>
      <c r="I102" s="40"/>
      <c r="J102" s="40"/>
      <c r="K102" s="40"/>
      <c r="L102" s="40"/>
      <c r="M102" s="63"/>
      <c r="S102" s="38"/>
      <c r="T102" s="38"/>
      <c r="U102" s="38"/>
      <c r="V102" s="38"/>
      <c r="W102" s="38"/>
      <c r="X102" s="38"/>
      <c r="Y102" s="38"/>
      <c r="Z102" s="38"/>
      <c r="AA102" s="38"/>
      <c r="AB102" s="38"/>
      <c r="AC102" s="38"/>
      <c r="AD102" s="38"/>
      <c r="AE102" s="38"/>
    </row>
    <row r="103" spans="1:31" s="2" customFormat="1" ht="6.95" customHeight="1">
      <c r="A103" s="38"/>
      <c r="B103" s="66"/>
      <c r="C103" s="67"/>
      <c r="D103" s="67"/>
      <c r="E103" s="67"/>
      <c r="F103" s="67"/>
      <c r="G103" s="67"/>
      <c r="H103" s="67"/>
      <c r="I103" s="67"/>
      <c r="J103" s="67"/>
      <c r="K103" s="67"/>
      <c r="L103" s="67"/>
      <c r="M103" s="63"/>
      <c r="S103" s="38"/>
      <c r="T103" s="38"/>
      <c r="U103" s="38"/>
      <c r="V103" s="38"/>
      <c r="W103" s="38"/>
      <c r="X103" s="38"/>
      <c r="Y103" s="38"/>
      <c r="Z103" s="38"/>
      <c r="AA103" s="38"/>
      <c r="AB103" s="38"/>
      <c r="AC103" s="38"/>
      <c r="AD103" s="38"/>
      <c r="AE103" s="38"/>
    </row>
    <row r="107" spans="1:31" s="2" customFormat="1" ht="6.95" customHeight="1">
      <c r="A107" s="38"/>
      <c r="B107" s="68"/>
      <c r="C107" s="69"/>
      <c r="D107" s="69"/>
      <c r="E107" s="69"/>
      <c r="F107" s="69"/>
      <c r="G107" s="69"/>
      <c r="H107" s="69"/>
      <c r="I107" s="69"/>
      <c r="J107" s="69"/>
      <c r="K107" s="69"/>
      <c r="L107" s="69"/>
      <c r="M107" s="63"/>
      <c r="S107" s="38"/>
      <c r="T107" s="38"/>
      <c r="U107" s="38"/>
      <c r="V107" s="38"/>
      <c r="W107" s="38"/>
      <c r="X107" s="38"/>
      <c r="Y107" s="38"/>
      <c r="Z107" s="38"/>
      <c r="AA107" s="38"/>
      <c r="AB107" s="38"/>
      <c r="AC107" s="38"/>
      <c r="AD107" s="38"/>
      <c r="AE107" s="38"/>
    </row>
    <row r="108" spans="1:31" s="2" customFormat="1" ht="24.95" customHeight="1">
      <c r="A108" s="38"/>
      <c r="B108" s="39"/>
      <c r="C108" s="23" t="s">
        <v>114</v>
      </c>
      <c r="D108" s="40"/>
      <c r="E108" s="40"/>
      <c r="F108" s="40"/>
      <c r="G108" s="40"/>
      <c r="H108" s="40"/>
      <c r="I108" s="40"/>
      <c r="J108" s="40"/>
      <c r="K108" s="40"/>
      <c r="L108" s="40"/>
      <c r="M108" s="63"/>
      <c r="S108" s="38"/>
      <c r="T108" s="38"/>
      <c r="U108" s="38"/>
      <c r="V108" s="38"/>
      <c r="W108" s="38"/>
      <c r="X108" s="38"/>
      <c r="Y108" s="38"/>
      <c r="Z108" s="38"/>
      <c r="AA108" s="38"/>
      <c r="AB108" s="38"/>
      <c r="AC108" s="38"/>
      <c r="AD108" s="38"/>
      <c r="AE108" s="38"/>
    </row>
    <row r="109" spans="1:31" s="2" customFormat="1" ht="6.95" customHeight="1">
      <c r="A109" s="38"/>
      <c r="B109" s="39"/>
      <c r="C109" s="40"/>
      <c r="D109" s="40"/>
      <c r="E109" s="40"/>
      <c r="F109" s="40"/>
      <c r="G109" s="40"/>
      <c r="H109" s="40"/>
      <c r="I109" s="40"/>
      <c r="J109" s="40"/>
      <c r="K109" s="40"/>
      <c r="L109" s="40"/>
      <c r="M109" s="63"/>
      <c r="S109" s="38"/>
      <c r="T109" s="38"/>
      <c r="U109" s="38"/>
      <c r="V109" s="38"/>
      <c r="W109" s="38"/>
      <c r="X109" s="38"/>
      <c r="Y109" s="38"/>
      <c r="Z109" s="38"/>
      <c r="AA109" s="38"/>
      <c r="AB109" s="38"/>
      <c r="AC109" s="38"/>
      <c r="AD109" s="38"/>
      <c r="AE109" s="38"/>
    </row>
    <row r="110" spans="1:31" s="2" customFormat="1" ht="12" customHeight="1">
      <c r="A110" s="38"/>
      <c r="B110" s="39"/>
      <c r="C110" s="32" t="s">
        <v>17</v>
      </c>
      <c r="D110" s="40"/>
      <c r="E110" s="40"/>
      <c r="F110" s="40"/>
      <c r="G110" s="40"/>
      <c r="H110" s="40"/>
      <c r="I110" s="40"/>
      <c r="J110" s="40"/>
      <c r="K110" s="40"/>
      <c r="L110" s="40"/>
      <c r="M110" s="63"/>
      <c r="S110" s="38"/>
      <c r="T110" s="38"/>
      <c r="U110" s="38"/>
      <c r="V110" s="38"/>
      <c r="W110" s="38"/>
      <c r="X110" s="38"/>
      <c r="Y110" s="38"/>
      <c r="Z110" s="38"/>
      <c r="AA110" s="38"/>
      <c r="AB110" s="38"/>
      <c r="AC110" s="38"/>
      <c r="AD110" s="38"/>
      <c r="AE110" s="38"/>
    </row>
    <row r="111" spans="1:31" s="2" customFormat="1" ht="26.25" customHeight="1">
      <c r="A111" s="38"/>
      <c r="B111" s="39"/>
      <c r="C111" s="40"/>
      <c r="D111" s="40"/>
      <c r="E111" s="175" t="str">
        <f>E7</f>
        <v>Realizace SZ Suchdol nad Odrou - polní cesta C27 a sjezd HS10</v>
      </c>
      <c r="F111" s="32"/>
      <c r="G111" s="32"/>
      <c r="H111" s="32"/>
      <c r="I111" s="40"/>
      <c r="J111" s="40"/>
      <c r="K111" s="40"/>
      <c r="L111" s="40"/>
      <c r="M111" s="63"/>
      <c r="S111" s="38"/>
      <c r="T111" s="38"/>
      <c r="U111" s="38"/>
      <c r="V111" s="38"/>
      <c r="W111" s="38"/>
      <c r="X111" s="38"/>
      <c r="Y111" s="38"/>
      <c r="Z111" s="38"/>
      <c r="AA111" s="38"/>
      <c r="AB111" s="38"/>
      <c r="AC111" s="38"/>
      <c r="AD111" s="38"/>
      <c r="AE111" s="38"/>
    </row>
    <row r="112" spans="1:31" s="2" customFormat="1" ht="12" customHeight="1">
      <c r="A112" s="38"/>
      <c r="B112" s="39"/>
      <c r="C112" s="32" t="s">
        <v>93</v>
      </c>
      <c r="D112" s="40"/>
      <c r="E112" s="40"/>
      <c r="F112" s="40"/>
      <c r="G112" s="40"/>
      <c r="H112" s="40"/>
      <c r="I112" s="40"/>
      <c r="J112" s="40"/>
      <c r="K112" s="40"/>
      <c r="L112" s="40"/>
      <c r="M112" s="63"/>
      <c r="S112" s="38"/>
      <c r="T112" s="38"/>
      <c r="U112" s="38"/>
      <c r="V112" s="38"/>
      <c r="W112" s="38"/>
      <c r="X112" s="38"/>
      <c r="Y112" s="38"/>
      <c r="Z112" s="38"/>
      <c r="AA112" s="38"/>
      <c r="AB112" s="38"/>
      <c r="AC112" s="38"/>
      <c r="AD112" s="38"/>
      <c r="AE112" s="38"/>
    </row>
    <row r="113" spans="1:31" s="2" customFormat="1" ht="16.5" customHeight="1">
      <c r="A113" s="38"/>
      <c r="B113" s="39"/>
      <c r="C113" s="40"/>
      <c r="D113" s="40"/>
      <c r="E113" s="76" t="str">
        <f>E9</f>
        <v>SO 001 - Vedlejší a ostatní náklady</v>
      </c>
      <c r="F113" s="40"/>
      <c r="G113" s="40"/>
      <c r="H113" s="40"/>
      <c r="I113" s="40"/>
      <c r="J113" s="40"/>
      <c r="K113" s="40"/>
      <c r="L113" s="40"/>
      <c r="M113" s="63"/>
      <c r="S113" s="38"/>
      <c r="T113" s="38"/>
      <c r="U113" s="38"/>
      <c r="V113" s="38"/>
      <c r="W113" s="38"/>
      <c r="X113" s="38"/>
      <c r="Y113" s="38"/>
      <c r="Z113" s="38"/>
      <c r="AA113" s="38"/>
      <c r="AB113" s="38"/>
      <c r="AC113" s="38"/>
      <c r="AD113" s="38"/>
      <c r="AE113" s="38"/>
    </row>
    <row r="114" spans="1:31" s="2" customFormat="1" ht="6.95" customHeight="1">
      <c r="A114" s="38"/>
      <c r="B114" s="39"/>
      <c r="C114" s="40"/>
      <c r="D114" s="40"/>
      <c r="E114" s="40"/>
      <c r="F114" s="40"/>
      <c r="G114" s="40"/>
      <c r="H114" s="40"/>
      <c r="I114" s="40"/>
      <c r="J114" s="40"/>
      <c r="K114" s="40"/>
      <c r="L114" s="40"/>
      <c r="M114" s="63"/>
      <c r="S114" s="38"/>
      <c r="T114" s="38"/>
      <c r="U114" s="38"/>
      <c r="V114" s="38"/>
      <c r="W114" s="38"/>
      <c r="X114" s="38"/>
      <c r="Y114" s="38"/>
      <c r="Z114" s="38"/>
      <c r="AA114" s="38"/>
      <c r="AB114" s="38"/>
      <c r="AC114" s="38"/>
      <c r="AD114" s="38"/>
      <c r="AE114" s="38"/>
    </row>
    <row r="115" spans="1:31" s="2" customFormat="1" ht="12" customHeight="1">
      <c r="A115" s="38"/>
      <c r="B115" s="39"/>
      <c r="C115" s="32" t="s">
        <v>21</v>
      </c>
      <c r="D115" s="40"/>
      <c r="E115" s="40"/>
      <c r="F115" s="27" t="str">
        <f>F12</f>
        <v xml:space="preserve"> </v>
      </c>
      <c r="G115" s="40"/>
      <c r="H115" s="40"/>
      <c r="I115" s="32" t="s">
        <v>23</v>
      </c>
      <c r="J115" s="79" t="str">
        <f>IF(J12="","",J12)</f>
        <v>4. 5. 2021</v>
      </c>
      <c r="K115" s="40"/>
      <c r="L115" s="40"/>
      <c r="M115" s="63"/>
      <c r="S115" s="38"/>
      <c r="T115" s="38"/>
      <c r="U115" s="38"/>
      <c r="V115" s="38"/>
      <c r="W115" s="38"/>
      <c r="X115" s="38"/>
      <c r="Y115" s="38"/>
      <c r="Z115" s="38"/>
      <c r="AA115" s="38"/>
      <c r="AB115" s="38"/>
      <c r="AC115" s="38"/>
      <c r="AD115" s="38"/>
      <c r="AE115" s="38"/>
    </row>
    <row r="116" spans="1:31" s="2" customFormat="1" ht="6.95" customHeight="1">
      <c r="A116" s="38"/>
      <c r="B116" s="39"/>
      <c r="C116" s="40"/>
      <c r="D116" s="40"/>
      <c r="E116" s="40"/>
      <c r="F116" s="40"/>
      <c r="G116" s="40"/>
      <c r="H116" s="40"/>
      <c r="I116" s="40"/>
      <c r="J116" s="40"/>
      <c r="K116" s="40"/>
      <c r="L116" s="40"/>
      <c r="M116" s="63"/>
      <c r="S116" s="38"/>
      <c r="T116" s="38"/>
      <c r="U116" s="38"/>
      <c r="V116" s="38"/>
      <c r="W116" s="38"/>
      <c r="X116" s="38"/>
      <c r="Y116" s="38"/>
      <c r="Z116" s="38"/>
      <c r="AA116" s="38"/>
      <c r="AB116" s="38"/>
      <c r="AC116" s="38"/>
      <c r="AD116" s="38"/>
      <c r="AE116" s="38"/>
    </row>
    <row r="117" spans="1:31" s="2" customFormat="1" ht="15.15" customHeight="1">
      <c r="A117" s="38"/>
      <c r="B117" s="39"/>
      <c r="C117" s="32" t="s">
        <v>25</v>
      </c>
      <c r="D117" s="40"/>
      <c r="E117" s="40"/>
      <c r="F117" s="27" t="str">
        <f>E15</f>
        <v xml:space="preserve"> </v>
      </c>
      <c r="G117" s="40"/>
      <c r="H117" s="40"/>
      <c r="I117" s="32" t="s">
        <v>30</v>
      </c>
      <c r="J117" s="36" t="str">
        <f>E21</f>
        <v xml:space="preserve"> </v>
      </c>
      <c r="K117" s="40"/>
      <c r="L117" s="40"/>
      <c r="M117" s="63"/>
      <c r="S117" s="38"/>
      <c r="T117" s="38"/>
      <c r="U117" s="38"/>
      <c r="V117" s="38"/>
      <c r="W117" s="38"/>
      <c r="X117" s="38"/>
      <c r="Y117" s="38"/>
      <c r="Z117" s="38"/>
      <c r="AA117" s="38"/>
      <c r="AB117" s="38"/>
      <c r="AC117" s="38"/>
      <c r="AD117" s="38"/>
      <c r="AE117" s="38"/>
    </row>
    <row r="118" spans="1:31" s="2" customFormat="1" ht="15.15" customHeight="1">
      <c r="A118" s="38"/>
      <c r="B118" s="39"/>
      <c r="C118" s="32" t="s">
        <v>28</v>
      </c>
      <c r="D118" s="40"/>
      <c r="E118" s="40"/>
      <c r="F118" s="27" t="str">
        <f>IF(E18="","",E18)</f>
        <v>Vyplň údaj</v>
      </c>
      <c r="G118" s="40"/>
      <c r="H118" s="40"/>
      <c r="I118" s="32" t="s">
        <v>31</v>
      </c>
      <c r="J118" s="36" t="str">
        <f>E24</f>
        <v xml:space="preserve"> </v>
      </c>
      <c r="K118" s="40"/>
      <c r="L118" s="40"/>
      <c r="M118" s="63"/>
      <c r="S118" s="38"/>
      <c r="T118" s="38"/>
      <c r="U118" s="38"/>
      <c r="V118" s="38"/>
      <c r="W118" s="38"/>
      <c r="X118" s="38"/>
      <c r="Y118" s="38"/>
      <c r="Z118" s="38"/>
      <c r="AA118" s="38"/>
      <c r="AB118" s="38"/>
      <c r="AC118" s="38"/>
      <c r="AD118" s="38"/>
      <c r="AE118" s="38"/>
    </row>
    <row r="119" spans="1:31" s="2" customFormat="1" ht="10.3" customHeight="1">
      <c r="A119" s="38"/>
      <c r="B119" s="39"/>
      <c r="C119" s="40"/>
      <c r="D119" s="40"/>
      <c r="E119" s="40"/>
      <c r="F119" s="40"/>
      <c r="G119" s="40"/>
      <c r="H119" s="40"/>
      <c r="I119" s="40"/>
      <c r="J119" s="40"/>
      <c r="K119" s="40"/>
      <c r="L119" s="40"/>
      <c r="M119" s="63"/>
      <c r="S119" s="38"/>
      <c r="T119" s="38"/>
      <c r="U119" s="38"/>
      <c r="V119" s="38"/>
      <c r="W119" s="38"/>
      <c r="X119" s="38"/>
      <c r="Y119" s="38"/>
      <c r="Z119" s="38"/>
      <c r="AA119" s="38"/>
      <c r="AB119" s="38"/>
      <c r="AC119" s="38"/>
      <c r="AD119" s="38"/>
      <c r="AE119" s="38"/>
    </row>
    <row r="120" spans="1:31" s="11" customFormat="1" ht="29.25" customHeight="1">
      <c r="A120" s="192"/>
      <c r="B120" s="193"/>
      <c r="C120" s="194" t="s">
        <v>115</v>
      </c>
      <c r="D120" s="195" t="s">
        <v>58</v>
      </c>
      <c r="E120" s="195" t="s">
        <v>54</v>
      </c>
      <c r="F120" s="195" t="s">
        <v>55</v>
      </c>
      <c r="G120" s="195" t="s">
        <v>116</v>
      </c>
      <c r="H120" s="195" t="s">
        <v>117</v>
      </c>
      <c r="I120" s="195" t="s">
        <v>118</v>
      </c>
      <c r="J120" s="195" t="s">
        <v>119</v>
      </c>
      <c r="K120" s="195" t="s">
        <v>102</v>
      </c>
      <c r="L120" s="196" t="s">
        <v>120</v>
      </c>
      <c r="M120" s="197"/>
      <c r="N120" s="100" t="s">
        <v>1</v>
      </c>
      <c r="O120" s="101" t="s">
        <v>37</v>
      </c>
      <c r="P120" s="101" t="s">
        <v>121</v>
      </c>
      <c r="Q120" s="101" t="s">
        <v>122</v>
      </c>
      <c r="R120" s="101" t="s">
        <v>123</v>
      </c>
      <c r="S120" s="101" t="s">
        <v>124</v>
      </c>
      <c r="T120" s="101" t="s">
        <v>125</v>
      </c>
      <c r="U120" s="101" t="s">
        <v>126</v>
      </c>
      <c r="V120" s="101" t="s">
        <v>127</v>
      </c>
      <c r="W120" s="101" t="s">
        <v>128</v>
      </c>
      <c r="X120" s="102" t="s">
        <v>129</v>
      </c>
      <c r="Y120" s="192"/>
      <c r="Z120" s="192"/>
      <c r="AA120" s="192"/>
      <c r="AB120" s="192"/>
      <c r="AC120" s="192"/>
      <c r="AD120" s="192"/>
      <c r="AE120" s="192"/>
    </row>
    <row r="121" spans="1:63" s="2" customFormat="1" ht="22.8" customHeight="1">
      <c r="A121" s="38"/>
      <c r="B121" s="39"/>
      <c r="C121" s="107" t="s">
        <v>130</v>
      </c>
      <c r="D121" s="40"/>
      <c r="E121" s="40"/>
      <c r="F121" s="40"/>
      <c r="G121" s="40"/>
      <c r="H121" s="40"/>
      <c r="I121" s="40"/>
      <c r="J121" s="40"/>
      <c r="K121" s="198">
        <f>BK121</f>
        <v>0</v>
      </c>
      <c r="L121" s="40"/>
      <c r="M121" s="44"/>
      <c r="N121" s="103"/>
      <c r="O121" s="199"/>
      <c r="P121" s="104"/>
      <c r="Q121" s="200">
        <f>Q122+Q147</f>
        <v>0</v>
      </c>
      <c r="R121" s="200">
        <f>R122+R147</f>
        <v>0</v>
      </c>
      <c r="S121" s="104"/>
      <c r="T121" s="201">
        <f>T122+T147</f>
        <v>0</v>
      </c>
      <c r="U121" s="104"/>
      <c r="V121" s="201">
        <f>V122+V147</f>
        <v>0</v>
      </c>
      <c r="W121" s="104"/>
      <c r="X121" s="202">
        <f>X122+X147</f>
        <v>0.01</v>
      </c>
      <c r="Y121" s="38"/>
      <c r="Z121" s="38"/>
      <c r="AA121" s="38"/>
      <c r="AB121" s="38"/>
      <c r="AC121" s="38"/>
      <c r="AD121" s="38"/>
      <c r="AE121" s="38"/>
      <c r="AT121" s="17" t="s">
        <v>74</v>
      </c>
      <c r="AU121" s="17" t="s">
        <v>104</v>
      </c>
      <c r="BK121" s="203">
        <f>BK122+BK147</f>
        <v>0</v>
      </c>
    </row>
    <row r="122" spans="1:63" s="12" customFormat="1" ht="25.9" customHeight="1">
      <c r="A122" s="12"/>
      <c r="B122" s="204"/>
      <c r="C122" s="205"/>
      <c r="D122" s="206" t="s">
        <v>74</v>
      </c>
      <c r="E122" s="207" t="s">
        <v>131</v>
      </c>
      <c r="F122" s="207" t="s">
        <v>627</v>
      </c>
      <c r="G122" s="205"/>
      <c r="H122" s="205"/>
      <c r="I122" s="208"/>
      <c r="J122" s="208"/>
      <c r="K122" s="209">
        <f>BK122</f>
        <v>0</v>
      </c>
      <c r="L122" s="205"/>
      <c r="M122" s="210"/>
      <c r="N122" s="211"/>
      <c r="O122" s="212"/>
      <c r="P122" s="212"/>
      <c r="Q122" s="213">
        <f>Q123+SUM(Q124:Q143)</f>
        <v>0</v>
      </c>
      <c r="R122" s="213">
        <f>R123+SUM(R124:R143)</f>
        <v>0</v>
      </c>
      <c r="S122" s="212"/>
      <c r="T122" s="214">
        <f>T123+SUM(T124:T143)</f>
        <v>0</v>
      </c>
      <c r="U122" s="212"/>
      <c r="V122" s="214">
        <f>V123+SUM(V124:V143)</f>
        <v>0</v>
      </c>
      <c r="W122" s="212"/>
      <c r="X122" s="215">
        <f>X123+SUM(X124:X143)</f>
        <v>0.01</v>
      </c>
      <c r="Y122" s="12"/>
      <c r="Z122" s="12"/>
      <c r="AA122" s="12"/>
      <c r="AB122" s="12"/>
      <c r="AC122" s="12"/>
      <c r="AD122" s="12"/>
      <c r="AE122" s="12"/>
      <c r="AR122" s="216" t="s">
        <v>83</v>
      </c>
      <c r="AT122" s="217" t="s">
        <v>74</v>
      </c>
      <c r="AU122" s="217" t="s">
        <v>75</v>
      </c>
      <c r="AY122" s="216" t="s">
        <v>133</v>
      </c>
      <c r="BK122" s="218">
        <f>BK123+SUM(BK124:BK143)</f>
        <v>0</v>
      </c>
    </row>
    <row r="123" spans="1:65" s="2" customFormat="1" ht="33" customHeight="1">
      <c r="A123" s="38"/>
      <c r="B123" s="39"/>
      <c r="C123" s="221" t="s">
        <v>9</v>
      </c>
      <c r="D123" s="221" t="s">
        <v>136</v>
      </c>
      <c r="E123" s="222" t="s">
        <v>628</v>
      </c>
      <c r="F123" s="223" t="s">
        <v>629</v>
      </c>
      <c r="G123" s="224" t="s">
        <v>630</v>
      </c>
      <c r="H123" s="225">
        <v>1</v>
      </c>
      <c r="I123" s="226"/>
      <c r="J123" s="226"/>
      <c r="K123" s="227">
        <f>ROUND(P123*H123,2)</f>
        <v>0</v>
      </c>
      <c r="L123" s="223" t="s">
        <v>221</v>
      </c>
      <c r="M123" s="44"/>
      <c r="N123" s="228" t="s">
        <v>1</v>
      </c>
      <c r="O123" s="229" t="s">
        <v>38</v>
      </c>
      <c r="P123" s="230">
        <f>I123+J123</f>
        <v>0</v>
      </c>
      <c r="Q123" s="230">
        <f>ROUND(I123*H123,2)</f>
        <v>0</v>
      </c>
      <c r="R123" s="230">
        <f>ROUND(J123*H123,2)</f>
        <v>0</v>
      </c>
      <c r="S123" s="91"/>
      <c r="T123" s="231">
        <f>S123*H123</f>
        <v>0</v>
      </c>
      <c r="U123" s="231">
        <v>0</v>
      </c>
      <c r="V123" s="231">
        <f>U123*H123</f>
        <v>0</v>
      </c>
      <c r="W123" s="231">
        <v>0</v>
      </c>
      <c r="X123" s="232">
        <f>W123*H123</f>
        <v>0</v>
      </c>
      <c r="Y123" s="38"/>
      <c r="Z123" s="38"/>
      <c r="AA123" s="38"/>
      <c r="AB123" s="38"/>
      <c r="AC123" s="38"/>
      <c r="AD123" s="38"/>
      <c r="AE123" s="38"/>
      <c r="AR123" s="233" t="s">
        <v>631</v>
      </c>
      <c r="AT123" s="233" t="s">
        <v>136</v>
      </c>
      <c r="AU123" s="233" t="s">
        <v>83</v>
      </c>
      <c r="AY123" s="17" t="s">
        <v>133</v>
      </c>
      <c r="BE123" s="234">
        <f>IF(O123="základní",K123,0)</f>
        <v>0</v>
      </c>
      <c r="BF123" s="234">
        <f>IF(O123="snížená",K123,0)</f>
        <v>0</v>
      </c>
      <c r="BG123" s="234">
        <f>IF(O123="zákl. přenesená",K123,0)</f>
        <v>0</v>
      </c>
      <c r="BH123" s="234">
        <f>IF(O123="sníž. přenesená",K123,0)</f>
        <v>0</v>
      </c>
      <c r="BI123" s="234">
        <f>IF(O123="nulová",K123,0)</f>
        <v>0</v>
      </c>
      <c r="BJ123" s="17" t="s">
        <v>83</v>
      </c>
      <c r="BK123" s="234">
        <f>ROUND(P123*H123,2)</f>
        <v>0</v>
      </c>
      <c r="BL123" s="17" t="s">
        <v>631</v>
      </c>
      <c r="BM123" s="233" t="s">
        <v>632</v>
      </c>
    </row>
    <row r="124" spans="1:47" s="2" customFormat="1" ht="12">
      <c r="A124" s="38"/>
      <c r="B124" s="39"/>
      <c r="C124" s="40"/>
      <c r="D124" s="235" t="s">
        <v>143</v>
      </c>
      <c r="E124" s="40"/>
      <c r="F124" s="236" t="s">
        <v>633</v>
      </c>
      <c r="G124" s="40"/>
      <c r="H124" s="40"/>
      <c r="I124" s="237"/>
      <c r="J124" s="237"/>
      <c r="K124" s="40"/>
      <c r="L124" s="40"/>
      <c r="M124" s="44"/>
      <c r="N124" s="238"/>
      <c r="O124" s="239"/>
      <c r="P124" s="91"/>
      <c r="Q124" s="91"/>
      <c r="R124" s="91"/>
      <c r="S124" s="91"/>
      <c r="T124" s="91"/>
      <c r="U124" s="91"/>
      <c r="V124" s="91"/>
      <c r="W124" s="91"/>
      <c r="X124" s="92"/>
      <c r="Y124" s="38"/>
      <c r="Z124" s="38"/>
      <c r="AA124" s="38"/>
      <c r="AB124" s="38"/>
      <c r="AC124" s="38"/>
      <c r="AD124" s="38"/>
      <c r="AE124" s="38"/>
      <c r="AT124" s="17" t="s">
        <v>143</v>
      </c>
      <c r="AU124" s="17" t="s">
        <v>83</v>
      </c>
    </row>
    <row r="125" spans="1:47" s="2" customFormat="1" ht="12">
      <c r="A125" s="38"/>
      <c r="B125" s="39"/>
      <c r="C125" s="40"/>
      <c r="D125" s="235" t="s">
        <v>145</v>
      </c>
      <c r="E125" s="40"/>
      <c r="F125" s="240" t="s">
        <v>634</v>
      </c>
      <c r="G125" s="40"/>
      <c r="H125" s="40"/>
      <c r="I125" s="237"/>
      <c r="J125" s="237"/>
      <c r="K125" s="40"/>
      <c r="L125" s="40"/>
      <c r="M125" s="44"/>
      <c r="N125" s="238"/>
      <c r="O125" s="239"/>
      <c r="P125" s="91"/>
      <c r="Q125" s="91"/>
      <c r="R125" s="91"/>
      <c r="S125" s="91"/>
      <c r="T125" s="91"/>
      <c r="U125" s="91"/>
      <c r="V125" s="91"/>
      <c r="W125" s="91"/>
      <c r="X125" s="92"/>
      <c r="Y125" s="38"/>
      <c r="Z125" s="38"/>
      <c r="AA125" s="38"/>
      <c r="AB125" s="38"/>
      <c r="AC125" s="38"/>
      <c r="AD125" s="38"/>
      <c r="AE125" s="38"/>
      <c r="AT125" s="17" t="s">
        <v>145</v>
      </c>
      <c r="AU125" s="17" t="s">
        <v>83</v>
      </c>
    </row>
    <row r="126" spans="1:65" s="2" customFormat="1" ht="66.75" customHeight="1">
      <c r="A126" s="38"/>
      <c r="B126" s="39"/>
      <c r="C126" s="221" t="s">
        <v>635</v>
      </c>
      <c r="D126" s="221" t="s">
        <v>136</v>
      </c>
      <c r="E126" s="222" t="s">
        <v>636</v>
      </c>
      <c r="F126" s="223" t="s">
        <v>637</v>
      </c>
      <c r="G126" s="224" t="s">
        <v>630</v>
      </c>
      <c r="H126" s="225">
        <v>1</v>
      </c>
      <c r="I126" s="226"/>
      <c r="J126" s="226"/>
      <c r="K126" s="227">
        <f>ROUND(P126*H126,2)</f>
        <v>0</v>
      </c>
      <c r="L126" s="223" t="s">
        <v>221</v>
      </c>
      <c r="M126" s="44"/>
      <c r="N126" s="228" t="s">
        <v>1</v>
      </c>
      <c r="O126" s="229" t="s">
        <v>38</v>
      </c>
      <c r="P126" s="230">
        <f>I126+J126</f>
        <v>0</v>
      </c>
      <c r="Q126" s="230">
        <f>ROUND(I126*H126,2)</f>
        <v>0</v>
      </c>
      <c r="R126" s="230">
        <f>ROUND(J126*H126,2)</f>
        <v>0</v>
      </c>
      <c r="S126" s="91"/>
      <c r="T126" s="231">
        <f>S126*H126</f>
        <v>0</v>
      </c>
      <c r="U126" s="231">
        <v>0</v>
      </c>
      <c r="V126" s="231">
        <f>U126*H126</f>
        <v>0</v>
      </c>
      <c r="W126" s="231">
        <v>0</v>
      </c>
      <c r="X126" s="232">
        <f>W126*H126</f>
        <v>0</v>
      </c>
      <c r="Y126" s="38"/>
      <c r="Z126" s="38"/>
      <c r="AA126" s="38"/>
      <c r="AB126" s="38"/>
      <c r="AC126" s="38"/>
      <c r="AD126" s="38"/>
      <c r="AE126" s="38"/>
      <c r="AR126" s="233" t="s">
        <v>141</v>
      </c>
      <c r="AT126" s="233" t="s">
        <v>136</v>
      </c>
      <c r="AU126" s="233" t="s">
        <v>83</v>
      </c>
      <c r="AY126" s="17" t="s">
        <v>133</v>
      </c>
      <c r="BE126" s="234">
        <f>IF(O126="základní",K126,0)</f>
        <v>0</v>
      </c>
      <c r="BF126" s="234">
        <f>IF(O126="snížená",K126,0)</f>
        <v>0</v>
      </c>
      <c r="BG126" s="234">
        <f>IF(O126="zákl. přenesená",K126,0)</f>
        <v>0</v>
      </c>
      <c r="BH126" s="234">
        <f>IF(O126="sníž. přenesená",K126,0)</f>
        <v>0</v>
      </c>
      <c r="BI126" s="234">
        <f>IF(O126="nulová",K126,0)</f>
        <v>0</v>
      </c>
      <c r="BJ126" s="17" t="s">
        <v>83</v>
      </c>
      <c r="BK126" s="234">
        <f>ROUND(P126*H126,2)</f>
        <v>0</v>
      </c>
      <c r="BL126" s="17" t="s">
        <v>141</v>
      </c>
      <c r="BM126" s="233" t="s">
        <v>638</v>
      </c>
    </row>
    <row r="127" spans="1:47" s="2" customFormat="1" ht="12">
      <c r="A127" s="38"/>
      <c r="B127" s="39"/>
      <c r="C127" s="40"/>
      <c r="D127" s="235" t="s">
        <v>143</v>
      </c>
      <c r="E127" s="40"/>
      <c r="F127" s="236" t="s">
        <v>639</v>
      </c>
      <c r="G127" s="40"/>
      <c r="H127" s="40"/>
      <c r="I127" s="237"/>
      <c r="J127" s="237"/>
      <c r="K127" s="40"/>
      <c r="L127" s="40"/>
      <c r="M127" s="44"/>
      <c r="N127" s="238"/>
      <c r="O127" s="239"/>
      <c r="P127" s="91"/>
      <c r="Q127" s="91"/>
      <c r="R127" s="91"/>
      <c r="S127" s="91"/>
      <c r="T127" s="91"/>
      <c r="U127" s="91"/>
      <c r="V127" s="91"/>
      <c r="W127" s="91"/>
      <c r="X127" s="92"/>
      <c r="Y127" s="38"/>
      <c r="Z127" s="38"/>
      <c r="AA127" s="38"/>
      <c r="AB127" s="38"/>
      <c r="AC127" s="38"/>
      <c r="AD127" s="38"/>
      <c r="AE127" s="38"/>
      <c r="AT127" s="17" t="s">
        <v>143</v>
      </c>
      <c r="AU127" s="17" t="s">
        <v>83</v>
      </c>
    </row>
    <row r="128" spans="1:65" s="2" customFormat="1" ht="12">
      <c r="A128" s="38"/>
      <c r="B128" s="39"/>
      <c r="C128" s="221" t="s">
        <v>538</v>
      </c>
      <c r="D128" s="221" t="s">
        <v>136</v>
      </c>
      <c r="E128" s="222" t="s">
        <v>640</v>
      </c>
      <c r="F128" s="223" t="s">
        <v>641</v>
      </c>
      <c r="G128" s="224" t="s">
        <v>630</v>
      </c>
      <c r="H128" s="225">
        <v>1</v>
      </c>
      <c r="I128" s="226"/>
      <c r="J128" s="226"/>
      <c r="K128" s="227">
        <f>ROUND(P128*H128,2)</f>
        <v>0</v>
      </c>
      <c r="L128" s="223" t="s">
        <v>221</v>
      </c>
      <c r="M128" s="44"/>
      <c r="N128" s="228" t="s">
        <v>1</v>
      </c>
      <c r="O128" s="229" t="s">
        <v>38</v>
      </c>
      <c r="P128" s="230">
        <f>I128+J128</f>
        <v>0</v>
      </c>
      <c r="Q128" s="230">
        <f>ROUND(I128*H128,2)</f>
        <v>0</v>
      </c>
      <c r="R128" s="230">
        <f>ROUND(J128*H128,2)</f>
        <v>0</v>
      </c>
      <c r="S128" s="91"/>
      <c r="T128" s="231">
        <f>S128*H128</f>
        <v>0</v>
      </c>
      <c r="U128" s="231">
        <v>0</v>
      </c>
      <c r="V128" s="231">
        <f>U128*H128</f>
        <v>0</v>
      </c>
      <c r="W128" s="231">
        <v>0</v>
      </c>
      <c r="X128" s="232">
        <f>W128*H128</f>
        <v>0</v>
      </c>
      <c r="Y128" s="38"/>
      <c r="Z128" s="38"/>
      <c r="AA128" s="38"/>
      <c r="AB128" s="38"/>
      <c r="AC128" s="38"/>
      <c r="AD128" s="38"/>
      <c r="AE128" s="38"/>
      <c r="AR128" s="233" t="s">
        <v>631</v>
      </c>
      <c r="AT128" s="233" t="s">
        <v>136</v>
      </c>
      <c r="AU128" s="233" t="s">
        <v>83</v>
      </c>
      <c r="AY128" s="17" t="s">
        <v>133</v>
      </c>
      <c r="BE128" s="234">
        <f>IF(O128="základní",K128,0)</f>
        <v>0</v>
      </c>
      <c r="BF128" s="234">
        <f>IF(O128="snížená",K128,0)</f>
        <v>0</v>
      </c>
      <c r="BG128" s="234">
        <f>IF(O128="zákl. přenesená",K128,0)</f>
        <v>0</v>
      </c>
      <c r="BH128" s="234">
        <f>IF(O128="sníž. přenesená",K128,0)</f>
        <v>0</v>
      </c>
      <c r="BI128" s="234">
        <f>IF(O128="nulová",K128,0)</f>
        <v>0</v>
      </c>
      <c r="BJ128" s="17" t="s">
        <v>83</v>
      </c>
      <c r="BK128" s="234">
        <f>ROUND(P128*H128,2)</f>
        <v>0</v>
      </c>
      <c r="BL128" s="17" t="s">
        <v>631</v>
      </c>
      <c r="BM128" s="233" t="s">
        <v>642</v>
      </c>
    </row>
    <row r="129" spans="1:47" s="2" customFormat="1" ht="12">
      <c r="A129" s="38"/>
      <c r="B129" s="39"/>
      <c r="C129" s="40"/>
      <c r="D129" s="235" t="s">
        <v>143</v>
      </c>
      <c r="E129" s="40"/>
      <c r="F129" s="236" t="s">
        <v>643</v>
      </c>
      <c r="G129" s="40"/>
      <c r="H129" s="40"/>
      <c r="I129" s="237"/>
      <c r="J129" s="237"/>
      <c r="K129" s="40"/>
      <c r="L129" s="40"/>
      <c r="M129" s="44"/>
      <c r="N129" s="238"/>
      <c r="O129" s="239"/>
      <c r="P129" s="91"/>
      <c r="Q129" s="91"/>
      <c r="R129" s="91"/>
      <c r="S129" s="91"/>
      <c r="T129" s="91"/>
      <c r="U129" s="91"/>
      <c r="V129" s="91"/>
      <c r="W129" s="91"/>
      <c r="X129" s="92"/>
      <c r="Y129" s="38"/>
      <c r="Z129" s="38"/>
      <c r="AA129" s="38"/>
      <c r="AB129" s="38"/>
      <c r="AC129" s="38"/>
      <c r="AD129" s="38"/>
      <c r="AE129" s="38"/>
      <c r="AT129" s="17" t="s">
        <v>143</v>
      </c>
      <c r="AU129" s="17" t="s">
        <v>83</v>
      </c>
    </row>
    <row r="130" spans="1:47" s="2" customFormat="1" ht="12">
      <c r="A130" s="38"/>
      <c r="B130" s="39"/>
      <c r="C130" s="40"/>
      <c r="D130" s="235" t="s">
        <v>145</v>
      </c>
      <c r="E130" s="40"/>
      <c r="F130" s="240" t="s">
        <v>644</v>
      </c>
      <c r="G130" s="40"/>
      <c r="H130" s="40"/>
      <c r="I130" s="237"/>
      <c r="J130" s="237"/>
      <c r="K130" s="40"/>
      <c r="L130" s="40"/>
      <c r="M130" s="44"/>
      <c r="N130" s="238"/>
      <c r="O130" s="239"/>
      <c r="P130" s="91"/>
      <c r="Q130" s="91"/>
      <c r="R130" s="91"/>
      <c r="S130" s="91"/>
      <c r="T130" s="91"/>
      <c r="U130" s="91"/>
      <c r="V130" s="91"/>
      <c r="W130" s="91"/>
      <c r="X130" s="92"/>
      <c r="Y130" s="38"/>
      <c r="Z130" s="38"/>
      <c r="AA130" s="38"/>
      <c r="AB130" s="38"/>
      <c r="AC130" s="38"/>
      <c r="AD130" s="38"/>
      <c r="AE130" s="38"/>
      <c r="AT130" s="17" t="s">
        <v>145</v>
      </c>
      <c r="AU130" s="17" t="s">
        <v>83</v>
      </c>
    </row>
    <row r="131" spans="1:65" s="2" customFormat="1" ht="16.5" customHeight="1">
      <c r="A131" s="38"/>
      <c r="B131" s="39"/>
      <c r="C131" s="221" t="s">
        <v>226</v>
      </c>
      <c r="D131" s="221" t="s">
        <v>136</v>
      </c>
      <c r="E131" s="222" t="s">
        <v>645</v>
      </c>
      <c r="F131" s="223" t="s">
        <v>646</v>
      </c>
      <c r="G131" s="224" t="s">
        <v>630</v>
      </c>
      <c r="H131" s="225">
        <v>1</v>
      </c>
      <c r="I131" s="226"/>
      <c r="J131" s="226"/>
      <c r="K131" s="227">
        <f>ROUND(P131*H131,2)</f>
        <v>0</v>
      </c>
      <c r="L131" s="223" t="s">
        <v>221</v>
      </c>
      <c r="M131" s="44"/>
      <c r="N131" s="228" t="s">
        <v>1</v>
      </c>
      <c r="O131" s="229" t="s">
        <v>38</v>
      </c>
      <c r="P131" s="230">
        <f>I131+J131</f>
        <v>0</v>
      </c>
      <c r="Q131" s="230">
        <f>ROUND(I131*H131,2)</f>
        <v>0</v>
      </c>
      <c r="R131" s="230">
        <f>ROUND(J131*H131,2)</f>
        <v>0</v>
      </c>
      <c r="S131" s="91"/>
      <c r="T131" s="231">
        <f>S131*H131</f>
        <v>0</v>
      </c>
      <c r="U131" s="231">
        <v>0</v>
      </c>
      <c r="V131" s="231">
        <f>U131*H131</f>
        <v>0</v>
      </c>
      <c r="W131" s="231">
        <v>0</v>
      </c>
      <c r="X131" s="232">
        <f>W131*H131</f>
        <v>0</v>
      </c>
      <c r="Y131" s="38"/>
      <c r="Z131" s="38"/>
      <c r="AA131" s="38"/>
      <c r="AB131" s="38"/>
      <c r="AC131" s="38"/>
      <c r="AD131" s="38"/>
      <c r="AE131" s="38"/>
      <c r="AR131" s="233" t="s">
        <v>631</v>
      </c>
      <c r="AT131" s="233" t="s">
        <v>136</v>
      </c>
      <c r="AU131" s="233" t="s">
        <v>83</v>
      </c>
      <c r="AY131" s="17" t="s">
        <v>133</v>
      </c>
      <c r="BE131" s="234">
        <f>IF(O131="základní",K131,0)</f>
        <v>0</v>
      </c>
      <c r="BF131" s="234">
        <f>IF(O131="snížená",K131,0)</f>
        <v>0</v>
      </c>
      <c r="BG131" s="234">
        <f>IF(O131="zákl. přenesená",K131,0)</f>
        <v>0</v>
      </c>
      <c r="BH131" s="234">
        <f>IF(O131="sníž. přenesená",K131,0)</f>
        <v>0</v>
      </c>
      <c r="BI131" s="234">
        <f>IF(O131="nulová",K131,0)</f>
        <v>0</v>
      </c>
      <c r="BJ131" s="17" t="s">
        <v>83</v>
      </c>
      <c r="BK131" s="234">
        <f>ROUND(P131*H131,2)</f>
        <v>0</v>
      </c>
      <c r="BL131" s="17" t="s">
        <v>631</v>
      </c>
      <c r="BM131" s="233" t="s">
        <v>647</v>
      </c>
    </row>
    <row r="132" spans="1:47" s="2" customFormat="1" ht="12">
      <c r="A132" s="38"/>
      <c r="B132" s="39"/>
      <c r="C132" s="40"/>
      <c r="D132" s="235" t="s">
        <v>143</v>
      </c>
      <c r="E132" s="40"/>
      <c r="F132" s="236" t="s">
        <v>648</v>
      </c>
      <c r="G132" s="40"/>
      <c r="H132" s="40"/>
      <c r="I132" s="237"/>
      <c r="J132" s="237"/>
      <c r="K132" s="40"/>
      <c r="L132" s="40"/>
      <c r="M132" s="44"/>
      <c r="N132" s="238"/>
      <c r="O132" s="239"/>
      <c r="P132" s="91"/>
      <c r="Q132" s="91"/>
      <c r="R132" s="91"/>
      <c r="S132" s="91"/>
      <c r="T132" s="91"/>
      <c r="U132" s="91"/>
      <c r="V132" s="91"/>
      <c r="W132" s="91"/>
      <c r="X132" s="92"/>
      <c r="Y132" s="38"/>
      <c r="Z132" s="38"/>
      <c r="AA132" s="38"/>
      <c r="AB132" s="38"/>
      <c r="AC132" s="38"/>
      <c r="AD132" s="38"/>
      <c r="AE132" s="38"/>
      <c r="AT132" s="17" t="s">
        <v>143</v>
      </c>
      <c r="AU132" s="17" t="s">
        <v>83</v>
      </c>
    </row>
    <row r="133" spans="1:65" s="2" customFormat="1" ht="12">
      <c r="A133" s="38"/>
      <c r="B133" s="39"/>
      <c r="C133" s="221" t="s">
        <v>530</v>
      </c>
      <c r="D133" s="221" t="s">
        <v>136</v>
      </c>
      <c r="E133" s="222" t="s">
        <v>649</v>
      </c>
      <c r="F133" s="223" t="s">
        <v>650</v>
      </c>
      <c r="G133" s="224" t="s">
        <v>630</v>
      </c>
      <c r="H133" s="225">
        <v>1</v>
      </c>
      <c r="I133" s="226"/>
      <c r="J133" s="226"/>
      <c r="K133" s="227">
        <f>ROUND(P133*H133,2)</f>
        <v>0</v>
      </c>
      <c r="L133" s="223" t="s">
        <v>221</v>
      </c>
      <c r="M133" s="44"/>
      <c r="N133" s="228" t="s">
        <v>1</v>
      </c>
      <c r="O133" s="229" t="s">
        <v>38</v>
      </c>
      <c r="P133" s="230">
        <f>I133+J133</f>
        <v>0</v>
      </c>
      <c r="Q133" s="230">
        <f>ROUND(I133*H133,2)</f>
        <v>0</v>
      </c>
      <c r="R133" s="230">
        <f>ROUND(J133*H133,2)</f>
        <v>0</v>
      </c>
      <c r="S133" s="91"/>
      <c r="T133" s="231">
        <f>S133*H133</f>
        <v>0</v>
      </c>
      <c r="U133" s="231">
        <v>0</v>
      </c>
      <c r="V133" s="231">
        <f>U133*H133</f>
        <v>0</v>
      </c>
      <c r="W133" s="231">
        <v>0</v>
      </c>
      <c r="X133" s="232">
        <f>W133*H133</f>
        <v>0</v>
      </c>
      <c r="Y133" s="38"/>
      <c r="Z133" s="38"/>
      <c r="AA133" s="38"/>
      <c r="AB133" s="38"/>
      <c r="AC133" s="38"/>
      <c r="AD133" s="38"/>
      <c r="AE133" s="38"/>
      <c r="AR133" s="233" t="s">
        <v>141</v>
      </c>
      <c r="AT133" s="233" t="s">
        <v>136</v>
      </c>
      <c r="AU133" s="233" t="s">
        <v>83</v>
      </c>
      <c r="AY133" s="17" t="s">
        <v>133</v>
      </c>
      <c r="BE133" s="234">
        <f>IF(O133="základní",K133,0)</f>
        <v>0</v>
      </c>
      <c r="BF133" s="234">
        <f>IF(O133="snížená",K133,0)</f>
        <v>0</v>
      </c>
      <c r="BG133" s="234">
        <f>IF(O133="zákl. přenesená",K133,0)</f>
        <v>0</v>
      </c>
      <c r="BH133" s="234">
        <f>IF(O133="sníž. přenesená",K133,0)</f>
        <v>0</v>
      </c>
      <c r="BI133" s="234">
        <f>IF(O133="nulová",K133,0)</f>
        <v>0</v>
      </c>
      <c r="BJ133" s="17" t="s">
        <v>83</v>
      </c>
      <c r="BK133" s="234">
        <f>ROUND(P133*H133,2)</f>
        <v>0</v>
      </c>
      <c r="BL133" s="17" t="s">
        <v>141</v>
      </c>
      <c r="BM133" s="233" t="s">
        <v>651</v>
      </c>
    </row>
    <row r="134" spans="1:47" s="2" customFormat="1" ht="12">
      <c r="A134" s="38"/>
      <c r="B134" s="39"/>
      <c r="C134" s="40"/>
      <c r="D134" s="235" t="s">
        <v>143</v>
      </c>
      <c r="E134" s="40"/>
      <c r="F134" s="236" t="s">
        <v>652</v>
      </c>
      <c r="G134" s="40"/>
      <c r="H134" s="40"/>
      <c r="I134" s="237"/>
      <c r="J134" s="237"/>
      <c r="K134" s="40"/>
      <c r="L134" s="40"/>
      <c r="M134" s="44"/>
      <c r="N134" s="238"/>
      <c r="O134" s="239"/>
      <c r="P134" s="91"/>
      <c r="Q134" s="91"/>
      <c r="R134" s="91"/>
      <c r="S134" s="91"/>
      <c r="T134" s="91"/>
      <c r="U134" s="91"/>
      <c r="V134" s="91"/>
      <c r="W134" s="91"/>
      <c r="X134" s="92"/>
      <c r="Y134" s="38"/>
      <c r="Z134" s="38"/>
      <c r="AA134" s="38"/>
      <c r="AB134" s="38"/>
      <c r="AC134" s="38"/>
      <c r="AD134" s="38"/>
      <c r="AE134" s="38"/>
      <c r="AT134" s="17" t="s">
        <v>143</v>
      </c>
      <c r="AU134" s="17" t="s">
        <v>83</v>
      </c>
    </row>
    <row r="135" spans="1:65" s="2" customFormat="1" ht="16.5" customHeight="1">
      <c r="A135" s="38"/>
      <c r="B135" s="39"/>
      <c r="C135" s="221" t="s">
        <v>398</v>
      </c>
      <c r="D135" s="221" t="s">
        <v>136</v>
      </c>
      <c r="E135" s="222" t="s">
        <v>653</v>
      </c>
      <c r="F135" s="223" t="s">
        <v>654</v>
      </c>
      <c r="G135" s="224" t="s">
        <v>630</v>
      </c>
      <c r="H135" s="225">
        <v>1</v>
      </c>
      <c r="I135" s="226"/>
      <c r="J135" s="226"/>
      <c r="K135" s="227">
        <f>ROUND(P135*H135,2)</f>
        <v>0</v>
      </c>
      <c r="L135" s="223" t="s">
        <v>1</v>
      </c>
      <c r="M135" s="44"/>
      <c r="N135" s="228" t="s">
        <v>1</v>
      </c>
      <c r="O135" s="229" t="s">
        <v>38</v>
      </c>
      <c r="P135" s="230">
        <f>I135+J135</f>
        <v>0</v>
      </c>
      <c r="Q135" s="230">
        <f>ROUND(I135*H135,2)</f>
        <v>0</v>
      </c>
      <c r="R135" s="230">
        <f>ROUND(J135*H135,2)</f>
        <v>0</v>
      </c>
      <c r="S135" s="91"/>
      <c r="T135" s="231">
        <f>S135*H135</f>
        <v>0</v>
      </c>
      <c r="U135" s="231">
        <v>0</v>
      </c>
      <c r="V135" s="231">
        <f>U135*H135</f>
        <v>0</v>
      </c>
      <c r="W135" s="231">
        <v>0</v>
      </c>
      <c r="X135" s="232">
        <f>W135*H135</f>
        <v>0</v>
      </c>
      <c r="Y135" s="38"/>
      <c r="Z135" s="38"/>
      <c r="AA135" s="38"/>
      <c r="AB135" s="38"/>
      <c r="AC135" s="38"/>
      <c r="AD135" s="38"/>
      <c r="AE135" s="38"/>
      <c r="AR135" s="233" t="s">
        <v>141</v>
      </c>
      <c r="AT135" s="233" t="s">
        <v>136</v>
      </c>
      <c r="AU135" s="233" t="s">
        <v>83</v>
      </c>
      <c r="AY135" s="17" t="s">
        <v>133</v>
      </c>
      <c r="BE135" s="234">
        <f>IF(O135="základní",K135,0)</f>
        <v>0</v>
      </c>
      <c r="BF135" s="234">
        <f>IF(O135="snížená",K135,0)</f>
        <v>0</v>
      </c>
      <c r="BG135" s="234">
        <f>IF(O135="zákl. přenesená",K135,0)</f>
        <v>0</v>
      </c>
      <c r="BH135" s="234">
        <f>IF(O135="sníž. přenesená",K135,0)</f>
        <v>0</v>
      </c>
      <c r="BI135" s="234">
        <f>IF(O135="nulová",K135,0)</f>
        <v>0</v>
      </c>
      <c r="BJ135" s="17" t="s">
        <v>83</v>
      </c>
      <c r="BK135" s="234">
        <f>ROUND(P135*H135,2)</f>
        <v>0</v>
      </c>
      <c r="BL135" s="17" t="s">
        <v>141</v>
      </c>
      <c r="BM135" s="233" t="s">
        <v>655</v>
      </c>
    </row>
    <row r="136" spans="1:47" s="2" customFormat="1" ht="12">
      <c r="A136" s="38"/>
      <c r="B136" s="39"/>
      <c r="C136" s="40"/>
      <c r="D136" s="235" t="s">
        <v>143</v>
      </c>
      <c r="E136" s="40"/>
      <c r="F136" s="236" t="s">
        <v>654</v>
      </c>
      <c r="G136" s="40"/>
      <c r="H136" s="40"/>
      <c r="I136" s="237"/>
      <c r="J136" s="237"/>
      <c r="K136" s="40"/>
      <c r="L136" s="40"/>
      <c r="M136" s="44"/>
      <c r="N136" s="238"/>
      <c r="O136" s="239"/>
      <c r="P136" s="91"/>
      <c r="Q136" s="91"/>
      <c r="R136" s="91"/>
      <c r="S136" s="91"/>
      <c r="T136" s="91"/>
      <c r="U136" s="91"/>
      <c r="V136" s="91"/>
      <c r="W136" s="91"/>
      <c r="X136" s="92"/>
      <c r="Y136" s="38"/>
      <c r="Z136" s="38"/>
      <c r="AA136" s="38"/>
      <c r="AB136" s="38"/>
      <c r="AC136" s="38"/>
      <c r="AD136" s="38"/>
      <c r="AE136" s="38"/>
      <c r="AT136" s="17" t="s">
        <v>143</v>
      </c>
      <c r="AU136" s="17" t="s">
        <v>83</v>
      </c>
    </row>
    <row r="137" spans="1:65" s="2" customFormat="1" ht="12">
      <c r="A137" s="38"/>
      <c r="B137" s="39"/>
      <c r="C137" s="221" t="s">
        <v>656</v>
      </c>
      <c r="D137" s="221" t="s">
        <v>136</v>
      </c>
      <c r="E137" s="222" t="s">
        <v>657</v>
      </c>
      <c r="F137" s="223" t="s">
        <v>658</v>
      </c>
      <c r="G137" s="224" t="s">
        <v>630</v>
      </c>
      <c r="H137" s="225">
        <v>1</v>
      </c>
      <c r="I137" s="226"/>
      <c r="J137" s="226"/>
      <c r="K137" s="227">
        <f>ROUND(P137*H137,2)</f>
        <v>0</v>
      </c>
      <c r="L137" s="223" t="s">
        <v>221</v>
      </c>
      <c r="M137" s="44"/>
      <c r="N137" s="228" t="s">
        <v>1</v>
      </c>
      <c r="O137" s="229" t="s">
        <v>38</v>
      </c>
      <c r="P137" s="230">
        <f>I137+J137</f>
        <v>0</v>
      </c>
      <c r="Q137" s="230">
        <f>ROUND(I137*H137,2)</f>
        <v>0</v>
      </c>
      <c r="R137" s="230">
        <f>ROUND(J137*H137,2)</f>
        <v>0</v>
      </c>
      <c r="S137" s="91"/>
      <c r="T137" s="231">
        <f>S137*H137</f>
        <v>0</v>
      </c>
      <c r="U137" s="231">
        <v>0</v>
      </c>
      <c r="V137" s="231">
        <f>U137*H137</f>
        <v>0</v>
      </c>
      <c r="W137" s="231">
        <v>0</v>
      </c>
      <c r="X137" s="232">
        <f>W137*H137</f>
        <v>0</v>
      </c>
      <c r="Y137" s="38"/>
      <c r="Z137" s="38"/>
      <c r="AA137" s="38"/>
      <c r="AB137" s="38"/>
      <c r="AC137" s="38"/>
      <c r="AD137" s="38"/>
      <c r="AE137" s="38"/>
      <c r="AR137" s="233" t="s">
        <v>141</v>
      </c>
      <c r="AT137" s="233" t="s">
        <v>136</v>
      </c>
      <c r="AU137" s="233" t="s">
        <v>83</v>
      </c>
      <c r="AY137" s="17" t="s">
        <v>133</v>
      </c>
      <c r="BE137" s="234">
        <f>IF(O137="základní",K137,0)</f>
        <v>0</v>
      </c>
      <c r="BF137" s="234">
        <f>IF(O137="snížená",K137,0)</f>
        <v>0</v>
      </c>
      <c r="BG137" s="234">
        <f>IF(O137="zákl. přenesená",K137,0)</f>
        <v>0</v>
      </c>
      <c r="BH137" s="234">
        <f>IF(O137="sníž. přenesená",K137,0)</f>
        <v>0</v>
      </c>
      <c r="BI137" s="234">
        <f>IF(O137="nulová",K137,0)</f>
        <v>0</v>
      </c>
      <c r="BJ137" s="17" t="s">
        <v>83</v>
      </c>
      <c r="BK137" s="234">
        <f>ROUND(P137*H137,2)</f>
        <v>0</v>
      </c>
      <c r="BL137" s="17" t="s">
        <v>141</v>
      </c>
      <c r="BM137" s="233" t="s">
        <v>659</v>
      </c>
    </row>
    <row r="138" spans="1:47" s="2" customFormat="1" ht="12">
      <c r="A138" s="38"/>
      <c r="B138" s="39"/>
      <c r="C138" s="40"/>
      <c r="D138" s="235" t="s">
        <v>143</v>
      </c>
      <c r="E138" s="40"/>
      <c r="F138" s="236" t="s">
        <v>658</v>
      </c>
      <c r="G138" s="40"/>
      <c r="H138" s="40"/>
      <c r="I138" s="237"/>
      <c r="J138" s="237"/>
      <c r="K138" s="40"/>
      <c r="L138" s="40"/>
      <c r="M138" s="44"/>
      <c r="N138" s="238"/>
      <c r="O138" s="239"/>
      <c r="P138" s="91"/>
      <c r="Q138" s="91"/>
      <c r="R138" s="91"/>
      <c r="S138" s="91"/>
      <c r="T138" s="91"/>
      <c r="U138" s="91"/>
      <c r="V138" s="91"/>
      <c r="W138" s="91"/>
      <c r="X138" s="92"/>
      <c r="Y138" s="38"/>
      <c r="Z138" s="38"/>
      <c r="AA138" s="38"/>
      <c r="AB138" s="38"/>
      <c r="AC138" s="38"/>
      <c r="AD138" s="38"/>
      <c r="AE138" s="38"/>
      <c r="AT138" s="17" t="s">
        <v>143</v>
      </c>
      <c r="AU138" s="17" t="s">
        <v>83</v>
      </c>
    </row>
    <row r="139" spans="1:65" s="2" customFormat="1" ht="44.25" customHeight="1">
      <c r="A139" s="38"/>
      <c r="B139" s="39"/>
      <c r="C139" s="221" t="s">
        <v>524</v>
      </c>
      <c r="D139" s="221" t="s">
        <v>136</v>
      </c>
      <c r="E139" s="222" t="s">
        <v>660</v>
      </c>
      <c r="F139" s="223" t="s">
        <v>661</v>
      </c>
      <c r="G139" s="224" t="s">
        <v>630</v>
      </c>
      <c r="H139" s="225">
        <v>1</v>
      </c>
      <c r="I139" s="226"/>
      <c r="J139" s="226"/>
      <c r="K139" s="227">
        <f>ROUND(P139*H139,2)</f>
        <v>0</v>
      </c>
      <c r="L139" s="223" t="s">
        <v>221</v>
      </c>
      <c r="M139" s="44"/>
      <c r="N139" s="228" t="s">
        <v>1</v>
      </c>
      <c r="O139" s="229" t="s">
        <v>38</v>
      </c>
      <c r="P139" s="230">
        <f>I139+J139</f>
        <v>0</v>
      </c>
      <c r="Q139" s="230">
        <f>ROUND(I139*H139,2)</f>
        <v>0</v>
      </c>
      <c r="R139" s="230">
        <f>ROUND(J139*H139,2)</f>
        <v>0</v>
      </c>
      <c r="S139" s="91"/>
      <c r="T139" s="231">
        <f>S139*H139</f>
        <v>0</v>
      </c>
      <c r="U139" s="231">
        <v>0</v>
      </c>
      <c r="V139" s="231">
        <f>U139*H139</f>
        <v>0</v>
      </c>
      <c r="W139" s="231">
        <v>0</v>
      </c>
      <c r="X139" s="232">
        <f>W139*H139</f>
        <v>0</v>
      </c>
      <c r="Y139" s="38"/>
      <c r="Z139" s="38"/>
      <c r="AA139" s="38"/>
      <c r="AB139" s="38"/>
      <c r="AC139" s="38"/>
      <c r="AD139" s="38"/>
      <c r="AE139" s="38"/>
      <c r="AR139" s="233" t="s">
        <v>141</v>
      </c>
      <c r="AT139" s="233" t="s">
        <v>136</v>
      </c>
      <c r="AU139" s="233" t="s">
        <v>83</v>
      </c>
      <c r="AY139" s="17" t="s">
        <v>133</v>
      </c>
      <c r="BE139" s="234">
        <f>IF(O139="základní",K139,0)</f>
        <v>0</v>
      </c>
      <c r="BF139" s="234">
        <f>IF(O139="snížená",K139,0)</f>
        <v>0</v>
      </c>
      <c r="BG139" s="234">
        <f>IF(O139="zákl. přenesená",K139,0)</f>
        <v>0</v>
      </c>
      <c r="BH139" s="234">
        <f>IF(O139="sníž. přenesená",K139,0)</f>
        <v>0</v>
      </c>
      <c r="BI139" s="234">
        <f>IF(O139="nulová",K139,0)</f>
        <v>0</v>
      </c>
      <c r="BJ139" s="17" t="s">
        <v>83</v>
      </c>
      <c r="BK139" s="234">
        <f>ROUND(P139*H139,2)</f>
        <v>0</v>
      </c>
      <c r="BL139" s="17" t="s">
        <v>141</v>
      </c>
      <c r="BM139" s="233" t="s">
        <v>662</v>
      </c>
    </row>
    <row r="140" spans="1:47" s="2" customFormat="1" ht="12">
      <c r="A140" s="38"/>
      <c r="B140" s="39"/>
      <c r="C140" s="40"/>
      <c r="D140" s="235" t="s">
        <v>143</v>
      </c>
      <c r="E140" s="40"/>
      <c r="F140" s="236" t="s">
        <v>661</v>
      </c>
      <c r="G140" s="40"/>
      <c r="H140" s="40"/>
      <c r="I140" s="237"/>
      <c r="J140" s="237"/>
      <c r="K140" s="40"/>
      <c r="L140" s="40"/>
      <c r="M140" s="44"/>
      <c r="N140" s="238"/>
      <c r="O140" s="239"/>
      <c r="P140" s="91"/>
      <c r="Q140" s="91"/>
      <c r="R140" s="91"/>
      <c r="S140" s="91"/>
      <c r="T140" s="91"/>
      <c r="U140" s="91"/>
      <c r="V140" s="91"/>
      <c r="W140" s="91"/>
      <c r="X140" s="92"/>
      <c r="Y140" s="38"/>
      <c r="Z140" s="38"/>
      <c r="AA140" s="38"/>
      <c r="AB140" s="38"/>
      <c r="AC140" s="38"/>
      <c r="AD140" s="38"/>
      <c r="AE140" s="38"/>
      <c r="AT140" s="17" t="s">
        <v>143</v>
      </c>
      <c r="AU140" s="17" t="s">
        <v>83</v>
      </c>
    </row>
    <row r="141" spans="1:65" s="2" customFormat="1" ht="12">
      <c r="A141" s="38"/>
      <c r="B141" s="39"/>
      <c r="C141" s="221" t="s">
        <v>527</v>
      </c>
      <c r="D141" s="221" t="s">
        <v>136</v>
      </c>
      <c r="E141" s="222" t="s">
        <v>663</v>
      </c>
      <c r="F141" s="223" t="s">
        <v>664</v>
      </c>
      <c r="G141" s="224" t="s">
        <v>630</v>
      </c>
      <c r="H141" s="225">
        <v>1</v>
      </c>
      <c r="I141" s="226"/>
      <c r="J141" s="226"/>
      <c r="K141" s="227">
        <f>ROUND(P141*H141,2)</f>
        <v>0</v>
      </c>
      <c r="L141" s="223" t="s">
        <v>221</v>
      </c>
      <c r="M141" s="44"/>
      <c r="N141" s="228" t="s">
        <v>1</v>
      </c>
      <c r="O141" s="229" t="s">
        <v>38</v>
      </c>
      <c r="P141" s="230">
        <f>I141+J141</f>
        <v>0</v>
      </c>
      <c r="Q141" s="230">
        <f>ROUND(I141*H141,2)</f>
        <v>0</v>
      </c>
      <c r="R141" s="230">
        <f>ROUND(J141*H141,2)</f>
        <v>0</v>
      </c>
      <c r="S141" s="91"/>
      <c r="T141" s="231">
        <f>S141*H141</f>
        <v>0</v>
      </c>
      <c r="U141" s="231">
        <v>0</v>
      </c>
      <c r="V141" s="231">
        <f>U141*H141</f>
        <v>0</v>
      </c>
      <c r="W141" s="231">
        <v>0</v>
      </c>
      <c r="X141" s="232">
        <f>W141*H141</f>
        <v>0</v>
      </c>
      <c r="Y141" s="38"/>
      <c r="Z141" s="38"/>
      <c r="AA141" s="38"/>
      <c r="AB141" s="38"/>
      <c r="AC141" s="38"/>
      <c r="AD141" s="38"/>
      <c r="AE141" s="38"/>
      <c r="AR141" s="233" t="s">
        <v>141</v>
      </c>
      <c r="AT141" s="233" t="s">
        <v>136</v>
      </c>
      <c r="AU141" s="233" t="s">
        <v>83</v>
      </c>
      <c r="AY141" s="17" t="s">
        <v>133</v>
      </c>
      <c r="BE141" s="234">
        <f>IF(O141="základní",K141,0)</f>
        <v>0</v>
      </c>
      <c r="BF141" s="234">
        <f>IF(O141="snížená",K141,0)</f>
        <v>0</v>
      </c>
      <c r="BG141" s="234">
        <f>IF(O141="zákl. přenesená",K141,0)</f>
        <v>0</v>
      </c>
      <c r="BH141" s="234">
        <f>IF(O141="sníž. přenesená",K141,0)</f>
        <v>0</v>
      </c>
      <c r="BI141" s="234">
        <f>IF(O141="nulová",K141,0)</f>
        <v>0</v>
      </c>
      <c r="BJ141" s="17" t="s">
        <v>83</v>
      </c>
      <c r="BK141" s="234">
        <f>ROUND(P141*H141,2)</f>
        <v>0</v>
      </c>
      <c r="BL141" s="17" t="s">
        <v>141</v>
      </c>
      <c r="BM141" s="233" t="s">
        <v>665</v>
      </c>
    </row>
    <row r="142" spans="1:47" s="2" customFormat="1" ht="12">
      <c r="A142" s="38"/>
      <c r="B142" s="39"/>
      <c r="C142" s="40"/>
      <c r="D142" s="235" t="s">
        <v>143</v>
      </c>
      <c r="E142" s="40"/>
      <c r="F142" s="236" t="s">
        <v>664</v>
      </c>
      <c r="G142" s="40"/>
      <c r="H142" s="40"/>
      <c r="I142" s="237"/>
      <c r="J142" s="237"/>
      <c r="K142" s="40"/>
      <c r="L142" s="40"/>
      <c r="M142" s="44"/>
      <c r="N142" s="238"/>
      <c r="O142" s="239"/>
      <c r="P142" s="91"/>
      <c r="Q142" s="91"/>
      <c r="R142" s="91"/>
      <c r="S142" s="91"/>
      <c r="T142" s="91"/>
      <c r="U142" s="91"/>
      <c r="V142" s="91"/>
      <c r="W142" s="91"/>
      <c r="X142" s="92"/>
      <c r="Y142" s="38"/>
      <c r="Z142" s="38"/>
      <c r="AA142" s="38"/>
      <c r="AB142" s="38"/>
      <c r="AC142" s="38"/>
      <c r="AD142" s="38"/>
      <c r="AE142" s="38"/>
      <c r="AT142" s="17" t="s">
        <v>143</v>
      </c>
      <c r="AU142" s="17" t="s">
        <v>83</v>
      </c>
    </row>
    <row r="143" spans="1:63" s="12" customFormat="1" ht="22.8" customHeight="1">
      <c r="A143" s="12"/>
      <c r="B143" s="204"/>
      <c r="C143" s="205"/>
      <c r="D143" s="206" t="s">
        <v>74</v>
      </c>
      <c r="E143" s="219" t="s">
        <v>398</v>
      </c>
      <c r="F143" s="219" t="s">
        <v>666</v>
      </c>
      <c r="G143" s="205"/>
      <c r="H143" s="205"/>
      <c r="I143" s="208"/>
      <c r="J143" s="208"/>
      <c r="K143" s="220">
        <f>BK143</f>
        <v>0</v>
      </c>
      <c r="L143" s="205"/>
      <c r="M143" s="210"/>
      <c r="N143" s="211"/>
      <c r="O143" s="212"/>
      <c r="P143" s="212"/>
      <c r="Q143" s="213">
        <f>SUM(Q144:Q146)</f>
        <v>0</v>
      </c>
      <c r="R143" s="213">
        <f>SUM(R144:R146)</f>
        <v>0</v>
      </c>
      <c r="S143" s="212"/>
      <c r="T143" s="214">
        <f>SUM(T144:T146)</f>
        <v>0</v>
      </c>
      <c r="U143" s="212"/>
      <c r="V143" s="214">
        <f>SUM(V144:V146)</f>
        <v>0</v>
      </c>
      <c r="W143" s="212"/>
      <c r="X143" s="215">
        <f>SUM(X144:X146)</f>
        <v>0.01</v>
      </c>
      <c r="Y143" s="12"/>
      <c r="Z143" s="12"/>
      <c r="AA143" s="12"/>
      <c r="AB143" s="12"/>
      <c r="AC143" s="12"/>
      <c r="AD143" s="12"/>
      <c r="AE143" s="12"/>
      <c r="AR143" s="216" t="s">
        <v>83</v>
      </c>
      <c r="AT143" s="217" t="s">
        <v>74</v>
      </c>
      <c r="AU143" s="217" t="s">
        <v>83</v>
      </c>
      <c r="AY143" s="216" t="s">
        <v>133</v>
      </c>
      <c r="BK143" s="218">
        <f>SUM(BK144:BK146)</f>
        <v>0</v>
      </c>
    </row>
    <row r="144" spans="1:65" s="2" customFormat="1" ht="16.5" customHeight="1">
      <c r="A144" s="38"/>
      <c r="B144" s="39"/>
      <c r="C144" s="221" t="s">
        <v>222</v>
      </c>
      <c r="D144" s="221" t="s">
        <v>136</v>
      </c>
      <c r="E144" s="222" t="s">
        <v>667</v>
      </c>
      <c r="F144" s="223" t="s">
        <v>668</v>
      </c>
      <c r="G144" s="224" t="s">
        <v>630</v>
      </c>
      <c r="H144" s="225">
        <v>1</v>
      </c>
      <c r="I144" s="226"/>
      <c r="J144" s="226"/>
      <c r="K144" s="227">
        <f>ROUND(P144*H144,2)</f>
        <v>0</v>
      </c>
      <c r="L144" s="223" t="s">
        <v>221</v>
      </c>
      <c r="M144" s="44"/>
      <c r="N144" s="228" t="s">
        <v>1</v>
      </c>
      <c r="O144" s="229" t="s">
        <v>38</v>
      </c>
      <c r="P144" s="230">
        <f>I144+J144</f>
        <v>0</v>
      </c>
      <c r="Q144" s="230">
        <f>ROUND(I144*H144,2)</f>
        <v>0</v>
      </c>
      <c r="R144" s="230">
        <f>ROUND(J144*H144,2)</f>
        <v>0</v>
      </c>
      <c r="S144" s="91"/>
      <c r="T144" s="231">
        <f>S144*H144</f>
        <v>0</v>
      </c>
      <c r="U144" s="231">
        <v>0</v>
      </c>
      <c r="V144" s="231">
        <f>U144*H144</f>
        <v>0</v>
      </c>
      <c r="W144" s="231">
        <v>0.01</v>
      </c>
      <c r="X144" s="232">
        <f>W144*H144</f>
        <v>0.01</v>
      </c>
      <c r="Y144" s="38"/>
      <c r="Z144" s="38"/>
      <c r="AA144" s="38"/>
      <c r="AB144" s="38"/>
      <c r="AC144" s="38"/>
      <c r="AD144" s="38"/>
      <c r="AE144" s="38"/>
      <c r="AR144" s="233" t="s">
        <v>141</v>
      </c>
      <c r="AT144" s="233" t="s">
        <v>136</v>
      </c>
      <c r="AU144" s="233" t="s">
        <v>85</v>
      </c>
      <c r="AY144" s="17" t="s">
        <v>133</v>
      </c>
      <c r="BE144" s="234">
        <f>IF(O144="základní",K144,0)</f>
        <v>0</v>
      </c>
      <c r="BF144" s="234">
        <f>IF(O144="snížená",K144,0)</f>
        <v>0</v>
      </c>
      <c r="BG144" s="234">
        <f>IF(O144="zákl. přenesená",K144,0)</f>
        <v>0</v>
      </c>
      <c r="BH144" s="234">
        <f>IF(O144="sníž. přenesená",K144,0)</f>
        <v>0</v>
      </c>
      <c r="BI144" s="234">
        <f>IF(O144="nulová",K144,0)</f>
        <v>0</v>
      </c>
      <c r="BJ144" s="17" t="s">
        <v>83</v>
      </c>
      <c r="BK144" s="234">
        <f>ROUND(P144*H144,2)</f>
        <v>0</v>
      </c>
      <c r="BL144" s="17" t="s">
        <v>141</v>
      </c>
      <c r="BM144" s="233" t="s">
        <v>669</v>
      </c>
    </row>
    <row r="145" spans="1:47" s="2" customFormat="1" ht="12">
      <c r="A145" s="38"/>
      <c r="B145" s="39"/>
      <c r="C145" s="40"/>
      <c r="D145" s="235" t="s">
        <v>145</v>
      </c>
      <c r="E145" s="40"/>
      <c r="F145" s="240" t="s">
        <v>670</v>
      </c>
      <c r="G145" s="40"/>
      <c r="H145" s="40"/>
      <c r="I145" s="237"/>
      <c r="J145" s="237"/>
      <c r="K145" s="40"/>
      <c r="L145" s="40"/>
      <c r="M145" s="44"/>
      <c r="N145" s="238"/>
      <c r="O145" s="239"/>
      <c r="P145" s="91"/>
      <c r="Q145" s="91"/>
      <c r="R145" s="91"/>
      <c r="S145" s="91"/>
      <c r="T145" s="91"/>
      <c r="U145" s="91"/>
      <c r="V145" s="91"/>
      <c r="W145" s="91"/>
      <c r="X145" s="92"/>
      <c r="Y145" s="38"/>
      <c r="Z145" s="38"/>
      <c r="AA145" s="38"/>
      <c r="AB145" s="38"/>
      <c r="AC145" s="38"/>
      <c r="AD145" s="38"/>
      <c r="AE145" s="38"/>
      <c r="AT145" s="17" t="s">
        <v>145</v>
      </c>
      <c r="AU145" s="17" t="s">
        <v>85</v>
      </c>
    </row>
    <row r="146" spans="1:51" s="13" customFormat="1" ht="12">
      <c r="A146" s="13"/>
      <c r="B146" s="241"/>
      <c r="C146" s="242"/>
      <c r="D146" s="235" t="s">
        <v>147</v>
      </c>
      <c r="E146" s="243" t="s">
        <v>1</v>
      </c>
      <c r="F146" s="244" t="s">
        <v>671</v>
      </c>
      <c r="G146" s="242"/>
      <c r="H146" s="245">
        <v>1</v>
      </c>
      <c r="I146" s="246"/>
      <c r="J146" s="246"/>
      <c r="K146" s="242"/>
      <c r="L146" s="242"/>
      <c r="M146" s="247"/>
      <c r="N146" s="248"/>
      <c r="O146" s="249"/>
      <c r="P146" s="249"/>
      <c r="Q146" s="249"/>
      <c r="R146" s="249"/>
      <c r="S146" s="249"/>
      <c r="T146" s="249"/>
      <c r="U146" s="249"/>
      <c r="V146" s="249"/>
      <c r="W146" s="249"/>
      <c r="X146" s="250"/>
      <c r="Y146" s="13"/>
      <c r="Z146" s="13"/>
      <c r="AA146" s="13"/>
      <c r="AB146" s="13"/>
      <c r="AC146" s="13"/>
      <c r="AD146" s="13"/>
      <c r="AE146" s="13"/>
      <c r="AT146" s="251" t="s">
        <v>147</v>
      </c>
      <c r="AU146" s="251" t="s">
        <v>85</v>
      </c>
      <c r="AV146" s="13" t="s">
        <v>85</v>
      </c>
      <c r="AW146" s="13" t="s">
        <v>5</v>
      </c>
      <c r="AX146" s="13" t="s">
        <v>83</v>
      </c>
      <c r="AY146" s="251" t="s">
        <v>133</v>
      </c>
    </row>
    <row r="147" spans="1:63" s="12" customFormat="1" ht="25.9" customHeight="1">
      <c r="A147" s="12"/>
      <c r="B147" s="204"/>
      <c r="C147" s="205"/>
      <c r="D147" s="206" t="s">
        <v>74</v>
      </c>
      <c r="E147" s="207" t="s">
        <v>672</v>
      </c>
      <c r="F147" s="207" t="s">
        <v>673</v>
      </c>
      <c r="G147" s="205"/>
      <c r="H147" s="205"/>
      <c r="I147" s="208"/>
      <c r="J147" s="208"/>
      <c r="K147" s="209">
        <f>BK147</f>
        <v>0</v>
      </c>
      <c r="L147" s="205"/>
      <c r="M147" s="210"/>
      <c r="N147" s="211"/>
      <c r="O147" s="212"/>
      <c r="P147" s="212"/>
      <c r="Q147" s="213">
        <f>Q148+Q169</f>
        <v>0</v>
      </c>
      <c r="R147" s="213">
        <f>R148+R169</f>
        <v>0</v>
      </c>
      <c r="S147" s="212"/>
      <c r="T147" s="214">
        <f>T148+T169</f>
        <v>0</v>
      </c>
      <c r="U147" s="212"/>
      <c r="V147" s="214">
        <f>V148+V169</f>
        <v>0</v>
      </c>
      <c r="W147" s="212"/>
      <c r="X147" s="215">
        <f>X148+X169</f>
        <v>0</v>
      </c>
      <c r="Y147" s="12"/>
      <c r="Z147" s="12"/>
      <c r="AA147" s="12"/>
      <c r="AB147" s="12"/>
      <c r="AC147" s="12"/>
      <c r="AD147" s="12"/>
      <c r="AE147" s="12"/>
      <c r="AR147" s="216" t="s">
        <v>345</v>
      </c>
      <c r="AT147" s="217" t="s">
        <v>74</v>
      </c>
      <c r="AU147" s="217" t="s">
        <v>75</v>
      </c>
      <c r="AY147" s="216" t="s">
        <v>133</v>
      </c>
      <c r="BK147" s="218">
        <f>BK148+BK169</f>
        <v>0</v>
      </c>
    </row>
    <row r="148" spans="1:63" s="12" customFormat="1" ht="22.8" customHeight="1">
      <c r="A148" s="12"/>
      <c r="B148" s="204"/>
      <c r="C148" s="205"/>
      <c r="D148" s="206" t="s">
        <v>74</v>
      </c>
      <c r="E148" s="219" t="s">
        <v>674</v>
      </c>
      <c r="F148" s="219" t="s">
        <v>675</v>
      </c>
      <c r="G148" s="205"/>
      <c r="H148" s="205"/>
      <c r="I148" s="208"/>
      <c r="J148" s="208"/>
      <c r="K148" s="220">
        <f>BK148</f>
        <v>0</v>
      </c>
      <c r="L148" s="205"/>
      <c r="M148" s="210"/>
      <c r="N148" s="211"/>
      <c r="O148" s="212"/>
      <c r="P148" s="212"/>
      <c r="Q148" s="213">
        <f>SUM(Q149:Q168)</f>
        <v>0</v>
      </c>
      <c r="R148" s="213">
        <f>SUM(R149:R168)</f>
        <v>0</v>
      </c>
      <c r="S148" s="212"/>
      <c r="T148" s="214">
        <f>SUM(T149:T168)</f>
        <v>0</v>
      </c>
      <c r="U148" s="212"/>
      <c r="V148" s="214">
        <f>SUM(V149:V168)</f>
        <v>0</v>
      </c>
      <c r="W148" s="212"/>
      <c r="X148" s="215">
        <f>SUM(X149:X168)</f>
        <v>0</v>
      </c>
      <c r="Y148" s="12"/>
      <c r="Z148" s="12"/>
      <c r="AA148" s="12"/>
      <c r="AB148" s="12"/>
      <c r="AC148" s="12"/>
      <c r="AD148" s="12"/>
      <c r="AE148" s="12"/>
      <c r="AR148" s="216" t="s">
        <v>345</v>
      </c>
      <c r="AT148" s="217" t="s">
        <v>74</v>
      </c>
      <c r="AU148" s="217" t="s">
        <v>83</v>
      </c>
      <c r="AY148" s="216" t="s">
        <v>133</v>
      </c>
      <c r="BK148" s="218">
        <f>SUM(BK149:BK168)</f>
        <v>0</v>
      </c>
    </row>
    <row r="149" spans="1:65" s="2" customFormat="1" ht="16.5" customHeight="1">
      <c r="A149" s="38"/>
      <c r="B149" s="39"/>
      <c r="C149" s="221" t="s">
        <v>85</v>
      </c>
      <c r="D149" s="221" t="s">
        <v>136</v>
      </c>
      <c r="E149" s="222" t="s">
        <v>676</v>
      </c>
      <c r="F149" s="223" t="s">
        <v>677</v>
      </c>
      <c r="G149" s="224" t="s">
        <v>630</v>
      </c>
      <c r="H149" s="225">
        <v>1</v>
      </c>
      <c r="I149" s="226"/>
      <c r="J149" s="226"/>
      <c r="K149" s="227">
        <f>ROUND(P149*H149,2)</f>
        <v>0</v>
      </c>
      <c r="L149" s="223" t="s">
        <v>221</v>
      </c>
      <c r="M149" s="44"/>
      <c r="N149" s="228" t="s">
        <v>1</v>
      </c>
      <c r="O149" s="229" t="s">
        <v>38</v>
      </c>
      <c r="P149" s="230">
        <f>I149+J149</f>
        <v>0</v>
      </c>
      <c r="Q149" s="230">
        <f>ROUND(I149*H149,2)</f>
        <v>0</v>
      </c>
      <c r="R149" s="230">
        <f>ROUND(J149*H149,2)</f>
        <v>0</v>
      </c>
      <c r="S149" s="91"/>
      <c r="T149" s="231">
        <f>S149*H149</f>
        <v>0</v>
      </c>
      <c r="U149" s="231">
        <v>0</v>
      </c>
      <c r="V149" s="231">
        <f>U149*H149</f>
        <v>0</v>
      </c>
      <c r="W149" s="231">
        <v>0</v>
      </c>
      <c r="X149" s="232">
        <f>W149*H149</f>
        <v>0</v>
      </c>
      <c r="Y149" s="38"/>
      <c r="Z149" s="38"/>
      <c r="AA149" s="38"/>
      <c r="AB149" s="38"/>
      <c r="AC149" s="38"/>
      <c r="AD149" s="38"/>
      <c r="AE149" s="38"/>
      <c r="AR149" s="233" t="s">
        <v>631</v>
      </c>
      <c r="AT149" s="233" t="s">
        <v>136</v>
      </c>
      <c r="AU149" s="233" t="s">
        <v>85</v>
      </c>
      <c r="AY149" s="17" t="s">
        <v>133</v>
      </c>
      <c r="BE149" s="234">
        <f>IF(O149="základní",K149,0)</f>
        <v>0</v>
      </c>
      <c r="BF149" s="234">
        <f>IF(O149="snížená",K149,0)</f>
        <v>0</v>
      </c>
      <c r="BG149" s="234">
        <f>IF(O149="zákl. přenesená",K149,0)</f>
        <v>0</v>
      </c>
      <c r="BH149" s="234">
        <f>IF(O149="sníž. přenesená",K149,0)</f>
        <v>0</v>
      </c>
      <c r="BI149" s="234">
        <f>IF(O149="nulová",K149,0)</f>
        <v>0</v>
      </c>
      <c r="BJ149" s="17" t="s">
        <v>83</v>
      </c>
      <c r="BK149" s="234">
        <f>ROUND(P149*H149,2)</f>
        <v>0</v>
      </c>
      <c r="BL149" s="17" t="s">
        <v>631</v>
      </c>
      <c r="BM149" s="233" t="s">
        <v>678</v>
      </c>
    </row>
    <row r="150" spans="1:47" s="2" customFormat="1" ht="12">
      <c r="A150" s="38"/>
      <c r="B150" s="39"/>
      <c r="C150" s="40"/>
      <c r="D150" s="235" t="s">
        <v>143</v>
      </c>
      <c r="E150" s="40"/>
      <c r="F150" s="236" t="s">
        <v>677</v>
      </c>
      <c r="G150" s="40"/>
      <c r="H150" s="40"/>
      <c r="I150" s="237"/>
      <c r="J150" s="237"/>
      <c r="K150" s="40"/>
      <c r="L150" s="40"/>
      <c r="M150" s="44"/>
      <c r="N150" s="238"/>
      <c r="O150" s="239"/>
      <c r="P150" s="91"/>
      <c r="Q150" s="91"/>
      <c r="R150" s="91"/>
      <c r="S150" s="91"/>
      <c r="T150" s="91"/>
      <c r="U150" s="91"/>
      <c r="V150" s="91"/>
      <c r="W150" s="91"/>
      <c r="X150" s="92"/>
      <c r="Y150" s="38"/>
      <c r="Z150" s="38"/>
      <c r="AA150" s="38"/>
      <c r="AB150" s="38"/>
      <c r="AC150" s="38"/>
      <c r="AD150" s="38"/>
      <c r="AE150" s="38"/>
      <c r="AT150" s="17" t="s">
        <v>143</v>
      </c>
      <c r="AU150" s="17" t="s">
        <v>85</v>
      </c>
    </row>
    <row r="151" spans="1:47" s="2" customFormat="1" ht="12">
      <c r="A151" s="38"/>
      <c r="B151" s="39"/>
      <c r="C151" s="40"/>
      <c r="D151" s="235" t="s">
        <v>145</v>
      </c>
      <c r="E151" s="40"/>
      <c r="F151" s="240" t="s">
        <v>634</v>
      </c>
      <c r="G151" s="40"/>
      <c r="H151" s="40"/>
      <c r="I151" s="237"/>
      <c r="J151" s="237"/>
      <c r="K151" s="40"/>
      <c r="L151" s="40"/>
      <c r="M151" s="44"/>
      <c r="N151" s="238"/>
      <c r="O151" s="239"/>
      <c r="P151" s="91"/>
      <c r="Q151" s="91"/>
      <c r="R151" s="91"/>
      <c r="S151" s="91"/>
      <c r="T151" s="91"/>
      <c r="U151" s="91"/>
      <c r="V151" s="91"/>
      <c r="W151" s="91"/>
      <c r="X151" s="92"/>
      <c r="Y151" s="38"/>
      <c r="Z151" s="38"/>
      <c r="AA151" s="38"/>
      <c r="AB151" s="38"/>
      <c r="AC151" s="38"/>
      <c r="AD151" s="38"/>
      <c r="AE151" s="38"/>
      <c r="AT151" s="17" t="s">
        <v>145</v>
      </c>
      <c r="AU151" s="17" t="s">
        <v>85</v>
      </c>
    </row>
    <row r="152" spans="1:65" s="2" customFormat="1" ht="16.5" customHeight="1">
      <c r="A152" s="38"/>
      <c r="B152" s="39"/>
      <c r="C152" s="221" t="s">
        <v>679</v>
      </c>
      <c r="D152" s="221" t="s">
        <v>136</v>
      </c>
      <c r="E152" s="222" t="s">
        <v>680</v>
      </c>
      <c r="F152" s="223" t="s">
        <v>681</v>
      </c>
      <c r="G152" s="224" t="s">
        <v>630</v>
      </c>
      <c r="H152" s="225">
        <v>1</v>
      </c>
      <c r="I152" s="226"/>
      <c r="J152" s="226"/>
      <c r="K152" s="227">
        <f>ROUND(P152*H152,2)</f>
        <v>0</v>
      </c>
      <c r="L152" s="223" t="s">
        <v>221</v>
      </c>
      <c r="M152" s="44"/>
      <c r="N152" s="228" t="s">
        <v>1</v>
      </c>
      <c r="O152" s="229" t="s">
        <v>38</v>
      </c>
      <c r="P152" s="230">
        <f>I152+J152</f>
        <v>0</v>
      </c>
      <c r="Q152" s="230">
        <f>ROUND(I152*H152,2)</f>
        <v>0</v>
      </c>
      <c r="R152" s="230">
        <f>ROUND(J152*H152,2)</f>
        <v>0</v>
      </c>
      <c r="S152" s="91"/>
      <c r="T152" s="231">
        <f>S152*H152</f>
        <v>0</v>
      </c>
      <c r="U152" s="231">
        <v>0</v>
      </c>
      <c r="V152" s="231">
        <f>U152*H152</f>
        <v>0</v>
      </c>
      <c r="W152" s="231">
        <v>0</v>
      </c>
      <c r="X152" s="232">
        <f>W152*H152</f>
        <v>0</v>
      </c>
      <c r="Y152" s="38"/>
      <c r="Z152" s="38"/>
      <c r="AA152" s="38"/>
      <c r="AB152" s="38"/>
      <c r="AC152" s="38"/>
      <c r="AD152" s="38"/>
      <c r="AE152" s="38"/>
      <c r="AR152" s="233" t="s">
        <v>631</v>
      </c>
      <c r="AT152" s="233" t="s">
        <v>136</v>
      </c>
      <c r="AU152" s="233" t="s">
        <v>85</v>
      </c>
      <c r="AY152" s="17" t="s">
        <v>133</v>
      </c>
      <c r="BE152" s="234">
        <f>IF(O152="základní",K152,0)</f>
        <v>0</v>
      </c>
      <c r="BF152" s="234">
        <f>IF(O152="snížená",K152,0)</f>
        <v>0</v>
      </c>
      <c r="BG152" s="234">
        <f>IF(O152="zákl. přenesená",K152,0)</f>
        <v>0</v>
      </c>
      <c r="BH152" s="234">
        <f>IF(O152="sníž. přenesená",K152,0)</f>
        <v>0</v>
      </c>
      <c r="BI152" s="234">
        <f>IF(O152="nulová",K152,0)</f>
        <v>0</v>
      </c>
      <c r="BJ152" s="17" t="s">
        <v>83</v>
      </c>
      <c r="BK152" s="234">
        <f>ROUND(P152*H152,2)</f>
        <v>0</v>
      </c>
      <c r="BL152" s="17" t="s">
        <v>631</v>
      </c>
      <c r="BM152" s="233" t="s">
        <v>682</v>
      </c>
    </row>
    <row r="153" spans="1:47" s="2" customFormat="1" ht="12">
      <c r="A153" s="38"/>
      <c r="B153" s="39"/>
      <c r="C153" s="40"/>
      <c r="D153" s="235" t="s">
        <v>143</v>
      </c>
      <c r="E153" s="40"/>
      <c r="F153" s="236" t="s">
        <v>683</v>
      </c>
      <c r="G153" s="40"/>
      <c r="H153" s="40"/>
      <c r="I153" s="237"/>
      <c r="J153" s="237"/>
      <c r="K153" s="40"/>
      <c r="L153" s="40"/>
      <c r="M153" s="44"/>
      <c r="N153" s="238"/>
      <c r="O153" s="239"/>
      <c r="P153" s="91"/>
      <c r="Q153" s="91"/>
      <c r="R153" s="91"/>
      <c r="S153" s="91"/>
      <c r="T153" s="91"/>
      <c r="U153" s="91"/>
      <c r="V153" s="91"/>
      <c r="W153" s="91"/>
      <c r="X153" s="92"/>
      <c r="Y153" s="38"/>
      <c r="Z153" s="38"/>
      <c r="AA153" s="38"/>
      <c r="AB153" s="38"/>
      <c r="AC153" s="38"/>
      <c r="AD153" s="38"/>
      <c r="AE153" s="38"/>
      <c r="AT153" s="17" t="s">
        <v>143</v>
      </c>
      <c r="AU153" s="17" t="s">
        <v>85</v>
      </c>
    </row>
    <row r="154" spans="1:47" s="2" customFormat="1" ht="12">
      <c r="A154" s="38"/>
      <c r="B154" s="39"/>
      <c r="C154" s="40"/>
      <c r="D154" s="235" t="s">
        <v>145</v>
      </c>
      <c r="E154" s="40"/>
      <c r="F154" s="240" t="s">
        <v>684</v>
      </c>
      <c r="G154" s="40"/>
      <c r="H154" s="40"/>
      <c r="I154" s="237"/>
      <c r="J154" s="237"/>
      <c r="K154" s="40"/>
      <c r="L154" s="40"/>
      <c r="M154" s="44"/>
      <c r="N154" s="238"/>
      <c r="O154" s="239"/>
      <c r="P154" s="91"/>
      <c r="Q154" s="91"/>
      <c r="R154" s="91"/>
      <c r="S154" s="91"/>
      <c r="T154" s="91"/>
      <c r="U154" s="91"/>
      <c r="V154" s="91"/>
      <c r="W154" s="91"/>
      <c r="X154" s="92"/>
      <c r="Y154" s="38"/>
      <c r="Z154" s="38"/>
      <c r="AA154" s="38"/>
      <c r="AB154" s="38"/>
      <c r="AC154" s="38"/>
      <c r="AD154" s="38"/>
      <c r="AE154" s="38"/>
      <c r="AT154" s="17" t="s">
        <v>145</v>
      </c>
      <c r="AU154" s="17" t="s">
        <v>85</v>
      </c>
    </row>
    <row r="155" spans="1:65" s="2" customFormat="1" ht="12">
      <c r="A155" s="38"/>
      <c r="B155" s="39"/>
      <c r="C155" s="221" t="s">
        <v>154</v>
      </c>
      <c r="D155" s="221" t="s">
        <v>136</v>
      </c>
      <c r="E155" s="222" t="s">
        <v>685</v>
      </c>
      <c r="F155" s="223" t="s">
        <v>686</v>
      </c>
      <c r="G155" s="224" t="s">
        <v>630</v>
      </c>
      <c r="H155" s="225">
        <v>1</v>
      </c>
      <c r="I155" s="226"/>
      <c r="J155" s="226"/>
      <c r="K155" s="227">
        <f>ROUND(P155*H155,2)</f>
        <v>0</v>
      </c>
      <c r="L155" s="223" t="s">
        <v>221</v>
      </c>
      <c r="M155" s="44"/>
      <c r="N155" s="228" t="s">
        <v>1</v>
      </c>
      <c r="O155" s="229" t="s">
        <v>38</v>
      </c>
      <c r="P155" s="230">
        <f>I155+J155</f>
        <v>0</v>
      </c>
      <c r="Q155" s="230">
        <f>ROUND(I155*H155,2)</f>
        <v>0</v>
      </c>
      <c r="R155" s="230">
        <f>ROUND(J155*H155,2)</f>
        <v>0</v>
      </c>
      <c r="S155" s="91"/>
      <c r="T155" s="231">
        <f>S155*H155</f>
        <v>0</v>
      </c>
      <c r="U155" s="231">
        <v>0</v>
      </c>
      <c r="V155" s="231">
        <f>U155*H155</f>
        <v>0</v>
      </c>
      <c r="W155" s="231">
        <v>0</v>
      </c>
      <c r="X155" s="232">
        <f>W155*H155</f>
        <v>0</v>
      </c>
      <c r="Y155" s="38"/>
      <c r="Z155" s="38"/>
      <c r="AA155" s="38"/>
      <c r="AB155" s="38"/>
      <c r="AC155" s="38"/>
      <c r="AD155" s="38"/>
      <c r="AE155" s="38"/>
      <c r="AR155" s="233" t="s">
        <v>631</v>
      </c>
      <c r="AT155" s="233" t="s">
        <v>136</v>
      </c>
      <c r="AU155" s="233" t="s">
        <v>85</v>
      </c>
      <c r="AY155" s="17" t="s">
        <v>133</v>
      </c>
      <c r="BE155" s="234">
        <f>IF(O155="základní",K155,0)</f>
        <v>0</v>
      </c>
      <c r="BF155" s="234">
        <f>IF(O155="snížená",K155,0)</f>
        <v>0</v>
      </c>
      <c r="BG155" s="234">
        <f>IF(O155="zákl. přenesená",K155,0)</f>
        <v>0</v>
      </c>
      <c r="BH155" s="234">
        <f>IF(O155="sníž. přenesená",K155,0)</f>
        <v>0</v>
      </c>
      <c r="BI155" s="234">
        <f>IF(O155="nulová",K155,0)</f>
        <v>0</v>
      </c>
      <c r="BJ155" s="17" t="s">
        <v>83</v>
      </c>
      <c r="BK155" s="234">
        <f>ROUND(P155*H155,2)</f>
        <v>0</v>
      </c>
      <c r="BL155" s="17" t="s">
        <v>631</v>
      </c>
      <c r="BM155" s="233" t="s">
        <v>687</v>
      </c>
    </row>
    <row r="156" spans="1:47" s="2" customFormat="1" ht="12">
      <c r="A156" s="38"/>
      <c r="B156" s="39"/>
      <c r="C156" s="40"/>
      <c r="D156" s="235" t="s">
        <v>143</v>
      </c>
      <c r="E156" s="40"/>
      <c r="F156" s="236" t="s">
        <v>686</v>
      </c>
      <c r="G156" s="40"/>
      <c r="H156" s="40"/>
      <c r="I156" s="237"/>
      <c r="J156" s="237"/>
      <c r="K156" s="40"/>
      <c r="L156" s="40"/>
      <c r="M156" s="44"/>
      <c r="N156" s="238"/>
      <c r="O156" s="239"/>
      <c r="P156" s="91"/>
      <c r="Q156" s="91"/>
      <c r="R156" s="91"/>
      <c r="S156" s="91"/>
      <c r="T156" s="91"/>
      <c r="U156" s="91"/>
      <c r="V156" s="91"/>
      <c r="W156" s="91"/>
      <c r="X156" s="92"/>
      <c r="Y156" s="38"/>
      <c r="Z156" s="38"/>
      <c r="AA156" s="38"/>
      <c r="AB156" s="38"/>
      <c r="AC156" s="38"/>
      <c r="AD156" s="38"/>
      <c r="AE156" s="38"/>
      <c r="AT156" s="17" t="s">
        <v>143</v>
      </c>
      <c r="AU156" s="17" t="s">
        <v>85</v>
      </c>
    </row>
    <row r="157" spans="1:47" s="2" customFormat="1" ht="12">
      <c r="A157" s="38"/>
      <c r="B157" s="39"/>
      <c r="C157" s="40"/>
      <c r="D157" s="235" t="s">
        <v>145</v>
      </c>
      <c r="E157" s="40"/>
      <c r="F157" s="240" t="s">
        <v>634</v>
      </c>
      <c r="G157" s="40"/>
      <c r="H157" s="40"/>
      <c r="I157" s="237"/>
      <c r="J157" s="237"/>
      <c r="K157" s="40"/>
      <c r="L157" s="40"/>
      <c r="M157" s="44"/>
      <c r="N157" s="238"/>
      <c r="O157" s="239"/>
      <c r="P157" s="91"/>
      <c r="Q157" s="91"/>
      <c r="R157" s="91"/>
      <c r="S157" s="91"/>
      <c r="T157" s="91"/>
      <c r="U157" s="91"/>
      <c r="V157" s="91"/>
      <c r="W157" s="91"/>
      <c r="X157" s="92"/>
      <c r="Y157" s="38"/>
      <c r="Z157" s="38"/>
      <c r="AA157" s="38"/>
      <c r="AB157" s="38"/>
      <c r="AC157" s="38"/>
      <c r="AD157" s="38"/>
      <c r="AE157" s="38"/>
      <c r="AT157" s="17" t="s">
        <v>145</v>
      </c>
      <c r="AU157" s="17" t="s">
        <v>85</v>
      </c>
    </row>
    <row r="158" spans="1:65" s="2" customFormat="1" ht="16.5" customHeight="1">
      <c r="A158" s="38"/>
      <c r="B158" s="39"/>
      <c r="C158" s="221" t="s">
        <v>688</v>
      </c>
      <c r="D158" s="221" t="s">
        <v>136</v>
      </c>
      <c r="E158" s="222" t="s">
        <v>689</v>
      </c>
      <c r="F158" s="223" t="s">
        <v>690</v>
      </c>
      <c r="G158" s="224" t="s">
        <v>630</v>
      </c>
      <c r="H158" s="225">
        <v>1</v>
      </c>
      <c r="I158" s="226"/>
      <c r="J158" s="226"/>
      <c r="K158" s="227">
        <f>ROUND(P158*H158,2)</f>
        <v>0</v>
      </c>
      <c r="L158" s="223" t="s">
        <v>221</v>
      </c>
      <c r="M158" s="44"/>
      <c r="N158" s="228" t="s">
        <v>1</v>
      </c>
      <c r="O158" s="229" t="s">
        <v>38</v>
      </c>
      <c r="P158" s="230">
        <f>I158+J158</f>
        <v>0</v>
      </c>
      <c r="Q158" s="230">
        <f>ROUND(I158*H158,2)</f>
        <v>0</v>
      </c>
      <c r="R158" s="230">
        <f>ROUND(J158*H158,2)</f>
        <v>0</v>
      </c>
      <c r="S158" s="91"/>
      <c r="T158" s="231">
        <f>S158*H158</f>
        <v>0</v>
      </c>
      <c r="U158" s="231">
        <v>0</v>
      </c>
      <c r="V158" s="231">
        <f>U158*H158</f>
        <v>0</v>
      </c>
      <c r="W158" s="231">
        <v>0</v>
      </c>
      <c r="X158" s="232">
        <f>W158*H158</f>
        <v>0</v>
      </c>
      <c r="Y158" s="38"/>
      <c r="Z158" s="38"/>
      <c r="AA158" s="38"/>
      <c r="AB158" s="38"/>
      <c r="AC158" s="38"/>
      <c r="AD158" s="38"/>
      <c r="AE158" s="38"/>
      <c r="AR158" s="233" t="s">
        <v>631</v>
      </c>
      <c r="AT158" s="233" t="s">
        <v>136</v>
      </c>
      <c r="AU158" s="233" t="s">
        <v>85</v>
      </c>
      <c r="AY158" s="17" t="s">
        <v>133</v>
      </c>
      <c r="BE158" s="234">
        <f>IF(O158="základní",K158,0)</f>
        <v>0</v>
      </c>
      <c r="BF158" s="234">
        <f>IF(O158="snížená",K158,0)</f>
        <v>0</v>
      </c>
      <c r="BG158" s="234">
        <f>IF(O158="zákl. přenesená",K158,0)</f>
        <v>0</v>
      </c>
      <c r="BH158" s="234">
        <f>IF(O158="sníž. přenesená",K158,0)</f>
        <v>0</v>
      </c>
      <c r="BI158" s="234">
        <f>IF(O158="nulová",K158,0)</f>
        <v>0</v>
      </c>
      <c r="BJ158" s="17" t="s">
        <v>83</v>
      </c>
      <c r="BK158" s="234">
        <f>ROUND(P158*H158,2)</f>
        <v>0</v>
      </c>
      <c r="BL158" s="17" t="s">
        <v>631</v>
      </c>
      <c r="BM158" s="233" t="s">
        <v>691</v>
      </c>
    </row>
    <row r="159" spans="1:47" s="2" customFormat="1" ht="12">
      <c r="A159" s="38"/>
      <c r="B159" s="39"/>
      <c r="C159" s="40"/>
      <c r="D159" s="235" t="s">
        <v>143</v>
      </c>
      <c r="E159" s="40"/>
      <c r="F159" s="236" t="s">
        <v>690</v>
      </c>
      <c r="G159" s="40"/>
      <c r="H159" s="40"/>
      <c r="I159" s="237"/>
      <c r="J159" s="237"/>
      <c r="K159" s="40"/>
      <c r="L159" s="40"/>
      <c r="M159" s="44"/>
      <c r="N159" s="238"/>
      <c r="O159" s="239"/>
      <c r="P159" s="91"/>
      <c r="Q159" s="91"/>
      <c r="R159" s="91"/>
      <c r="S159" s="91"/>
      <c r="T159" s="91"/>
      <c r="U159" s="91"/>
      <c r="V159" s="91"/>
      <c r="W159" s="91"/>
      <c r="X159" s="92"/>
      <c r="Y159" s="38"/>
      <c r="Z159" s="38"/>
      <c r="AA159" s="38"/>
      <c r="AB159" s="38"/>
      <c r="AC159" s="38"/>
      <c r="AD159" s="38"/>
      <c r="AE159" s="38"/>
      <c r="AT159" s="17" t="s">
        <v>143</v>
      </c>
      <c r="AU159" s="17" t="s">
        <v>85</v>
      </c>
    </row>
    <row r="160" spans="1:47" s="2" customFormat="1" ht="12">
      <c r="A160" s="38"/>
      <c r="B160" s="39"/>
      <c r="C160" s="40"/>
      <c r="D160" s="235" t="s">
        <v>145</v>
      </c>
      <c r="E160" s="40"/>
      <c r="F160" s="240" t="s">
        <v>634</v>
      </c>
      <c r="G160" s="40"/>
      <c r="H160" s="40"/>
      <c r="I160" s="237"/>
      <c r="J160" s="237"/>
      <c r="K160" s="40"/>
      <c r="L160" s="40"/>
      <c r="M160" s="44"/>
      <c r="N160" s="238"/>
      <c r="O160" s="239"/>
      <c r="P160" s="91"/>
      <c r="Q160" s="91"/>
      <c r="R160" s="91"/>
      <c r="S160" s="91"/>
      <c r="T160" s="91"/>
      <c r="U160" s="91"/>
      <c r="V160" s="91"/>
      <c r="W160" s="91"/>
      <c r="X160" s="92"/>
      <c r="Y160" s="38"/>
      <c r="Z160" s="38"/>
      <c r="AA160" s="38"/>
      <c r="AB160" s="38"/>
      <c r="AC160" s="38"/>
      <c r="AD160" s="38"/>
      <c r="AE160" s="38"/>
      <c r="AT160" s="17" t="s">
        <v>145</v>
      </c>
      <c r="AU160" s="17" t="s">
        <v>85</v>
      </c>
    </row>
    <row r="161" spans="1:65" s="2" customFormat="1" ht="16.5" customHeight="1">
      <c r="A161" s="38"/>
      <c r="B161" s="39"/>
      <c r="C161" s="221" t="s">
        <v>83</v>
      </c>
      <c r="D161" s="221" t="s">
        <v>136</v>
      </c>
      <c r="E161" s="222" t="s">
        <v>692</v>
      </c>
      <c r="F161" s="223" t="s">
        <v>693</v>
      </c>
      <c r="G161" s="224" t="s">
        <v>630</v>
      </c>
      <c r="H161" s="225">
        <v>1</v>
      </c>
      <c r="I161" s="226"/>
      <c r="J161" s="226"/>
      <c r="K161" s="227">
        <f>ROUND(P161*H161,2)</f>
        <v>0</v>
      </c>
      <c r="L161" s="223" t="s">
        <v>221</v>
      </c>
      <c r="M161" s="44"/>
      <c r="N161" s="228" t="s">
        <v>1</v>
      </c>
      <c r="O161" s="229" t="s">
        <v>38</v>
      </c>
      <c r="P161" s="230">
        <f>I161+J161</f>
        <v>0</v>
      </c>
      <c r="Q161" s="230">
        <f>ROUND(I161*H161,2)</f>
        <v>0</v>
      </c>
      <c r="R161" s="230">
        <f>ROUND(J161*H161,2)</f>
        <v>0</v>
      </c>
      <c r="S161" s="91"/>
      <c r="T161" s="231">
        <f>S161*H161</f>
        <v>0</v>
      </c>
      <c r="U161" s="231">
        <v>0</v>
      </c>
      <c r="V161" s="231">
        <f>U161*H161</f>
        <v>0</v>
      </c>
      <c r="W161" s="231">
        <v>0</v>
      </c>
      <c r="X161" s="232">
        <f>W161*H161</f>
        <v>0</v>
      </c>
      <c r="Y161" s="38"/>
      <c r="Z161" s="38"/>
      <c r="AA161" s="38"/>
      <c r="AB161" s="38"/>
      <c r="AC161" s="38"/>
      <c r="AD161" s="38"/>
      <c r="AE161" s="38"/>
      <c r="AR161" s="233" t="s">
        <v>631</v>
      </c>
      <c r="AT161" s="233" t="s">
        <v>136</v>
      </c>
      <c r="AU161" s="233" t="s">
        <v>85</v>
      </c>
      <c r="AY161" s="17" t="s">
        <v>133</v>
      </c>
      <c r="BE161" s="234">
        <f>IF(O161="základní",K161,0)</f>
        <v>0</v>
      </c>
      <c r="BF161" s="234">
        <f>IF(O161="snížená",K161,0)</f>
        <v>0</v>
      </c>
      <c r="BG161" s="234">
        <f>IF(O161="zákl. přenesená",K161,0)</f>
        <v>0</v>
      </c>
      <c r="BH161" s="234">
        <f>IF(O161="sníž. přenesená",K161,0)</f>
        <v>0</v>
      </c>
      <c r="BI161" s="234">
        <f>IF(O161="nulová",K161,0)</f>
        <v>0</v>
      </c>
      <c r="BJ161" s="17" t="s">
        <v>83</v>
      </c>
      <c r="BK161" s="234">
        <f>ROUND(P161*H161,2)</f>
        <v>0</v>
      </c>
      <c r="BL161" s="17" t="s">
        <v>631</v>
      </c>
      <c r="BM161" s="233" t="s">
        <v>694</v>
      </c>
    </row>
    <row r="162" spans="1:47" s="2" customFormat="1" ht="12">
      <c r="A162" s="38"/>
      <c r="B162" s="39"/>
      <c r="C162" s="40"/>
      <c r="D162" s="235" t="s">
        <v>143</v>
      </c>
      <c r="E162" s="40"/>
      <c r="F162" s="236" t="s">
        <v>695</v>
      </c>
      <c r="G162" s="40"/>
      <c r="H162" s="40"/>
      <c r="I162" s="237"/>
      <c r="J162" s="237"/>
      <c r="K162" s="40"/>
      <c r="L162" s="40"/>
      <c r="M162" s="44"/>
      <c r="N162" s="238"/>
      <c r="O162" s="239"/>
      <c r="P162" s="91"/>
      <c r="Q162" s="91"/>
      <c r="R162" s="91"/>
      <c r="S162" s="91"/>
      <c r="T162" s="91"/>
      <c r="U162" s="91"/>
      <c r="V162" s="91"/>
      <c r="W162" s="91"/>
      <c r="X162" s="92"/>
      <c r="Y162" s="38"/>
      <c r="Z162" s="38"/>
      <c r="AA162" s="38"/>
      <c r="AB162" s="38"/>
      <c r="AC162" s="38"/>
      <c r="AD162" s="38"/>
      <c r="AE162" s="38"/>
      <c r="AT162" s="17" t="s">
        <v>143</v>
      </c>
      <c r="AU162" s="17" t="s">
        <v>85</v>
      </c>
    </row>
    <row r="163" spans="1:47" s="2" customFormat="1" ht="12">
      <c r="A163" s="38"/>
      <c r="B163" s="39"/>
      <c r="C163" s="40"/>
      <c r="D163" s="235" t="s">
        <v>145</v>
      </c>
      <c r="E163" s="40"/>
      <c r="F163" s="240" t="s">
        <v>634</v>
      </c>
      <c r="G163" s="40"/>
      <c r="H163" s="40"/>
      <c r="I163" s="237"/>
      <c r="J163" s="237"/>
      <c r="K163" s="40"/>
      <c r="L163" s="40"/>
      <c r="M163" s="44"/>
      <c r="N163" s="238"/>
      <c r="O163" s="239"/>
      <c r="P163" s="91"/>
      <c r="Q163" s="91"/>
      <c r="R163" s="91"/>
      <c r="S163" s="91"/>
      <c r="T163" s="91"/>
      <c r="U163" s="91"/>
      <c r="V163" s="91"/>
      <c r="W163" s="91"/>
      <c r="X163" s="92"/>
      <c r="Y163" s="38"/>
      <c r="Z163" s="38"/>
      <c r="AA163" s="38"/>
      <c r="AB163" s="38"/>
      <c r="AC163" s="38"/>
      <c r="AD163" s="38"/>
      <c r="AE163" s="38"/>
      <c r="AT163" s="17" t="s">
        <v>145</v>
      </c>
      <c r="AU163" s="17" t="s">
        <v>85</v>
      </c>
    </row>
    <row r="164" spans="1:51" s="13" customFormat="1" ht="12">
      <c r="A164" s="13"/>
      <c r="B164" s="241"/>
      <c r="C164" s="242"/>
      <c r="D164" s="235" t="s">
        <v>147</v>
      </c>
      <c r="E164" s="243" t="s">
        <v>1</v>
      </c>
      <c r="F164" s="244" t="s">
        <v>83</v>
      </c>
      <c r="G164" s="242"/>
      <c r="H164" s="245">
        <v>1</v>
      </c>
      <c r="I164" s="246"/>
      <c r="J164" s="246"/>
      <c r="K164" s="242"/>
      <c r="L164" s="242"/>
      <c r="M164" s="247"/>
      <c r="N164" s="248"/>
      <c r="O164" s="249"/>
      <c r="P164" s="249"/>
      <c r="Q164" s="249"/>
      <c r="R164" s="249"/>
      <c r="S164" s="249"/>
      <c r="T164" s="249"/>
      <c r="U164" s="249"/>
      <c r="V164" s="249"/>
      <c r="W164" s="249"/>
      <c r="X164" s="250"/>
      <c r="Y164" s="13"/>
      <c r="Z164" s="13"/>
      <c r="AA164" s="13"/>
      <c r="AB164" s="13"/>
      <c r="AC164" s="13"/>
      <c r="AD164" s="13"/>
      <c r="AE164" s="13"/>
      <c r="AT164" s="251" t="s">
        <v>147</v>
      </c>
      <c r="AU164" s="251" t="s">
        <v>85</v>
      </c>
      <c r="AV164" s="13" t="s">
        <v>85</v>
      </c>
      <c r="AW164" s="13" t="s">
        <v>5</v>
      </c>
      <c r="AX164" s="13" t="s">
        <v>83</v>
      </c>
      <c r="AY164" s="251" t="s">
        <v>133</v>
      </c>
    </row>
    <row r="165" spans="1:65" s="2" customFormat="1" ht="12">
      <c r="A165" s="38"/>
      <c r="B165" s="39"/>
      <c r="C165" s="221" t="s">
        <v>345</v>
      </c>
      <c r="D165" s="221" t="s">
        <v>136</v>
      </c>
      <c r="E165" s="222" t="s">
        <v>696</v>
      </c>
      <c r="F165" s="223" t="s">
        <v>697</v>
      </c>
      <c r="G165" s="224" t="s">
        <v>630</v>
      </c>
      <c r="H165" s="225">
        <v>1</v>
      </c>
      <c r="I165" s="226"/>
      <c r="J165" s="226"/>
      <c r="K165" s="227">
        <f>ROUND(P165*H165,2)</f>
        <v>0</v>
      </c>
      <c r="L165" s="223" t="s">
        <v>221</v>
      </c>
      <c r="M165" s="44"/>
      <c r="N165" s="228" t="s">
        <v>1</v>
      </c>
      <c r="O165" s="229" t="s">
        <v>38</v>
      </c>
      <c r="P165" s="230">
        <f>I165+J165</f>
        <v>0</v>
      </c>
      <c r="Q165" s="230">
        <f>ROUND(I165*H165,2)</f>
        <v>0</v>
      </c>
      <c r="R165" s="230">
        <f>ROUND(J165*H165,2)</f>
        <v>0</v>
      </c>
      <c r="S165" s="91"/>
      <c r="T165" s="231">
        <f>S165*H165</f>
        <v>0</v>
      </c>
      <c r="U165" s="231">
        <v>0</v>
      </c>
      <c r="V165" s="231">
        <f>U165*H165</f>
        <v>0</v>
      </c>
      <c r="W165" s="231">
        <v>0</v>
      </c>
      <c r="X165" s="232">
        <f>W165*H165</f>
        <v>0</v>
      </c>
      <c r="Y165" s="38"/>
      <c r="Z165" s="38"/>
      <c r="AA165" s="38"/>
      <c r="AB165" s="38"/>
      <c r="AC165" s="38"/>
      <c r="AD165" s="38"/>
      <c r="AE165" s="38"/>
      <c r="AR165" s="233" t="s">
        <v>631</v>
      </c>
      <c r="AT165" s="233" t="s">
        <v>136</v>
      </c>
      <c r="AU165" s="233" t="s">
        <v>85</v>
      </c>
      <c r="AY165" s="17" t="s">
        <v>133</v>
      </c>
      <c r="BE165" s="234">
        <f>IF(O165="základní",K165,0)</f>
        <v>0</v>
      </c>
      <c r="BF165" s="234">
        <f>IF(O165="snížená",K165,0)</f>
        <v>0</v>
      </c>
      <c r="BG165" s="234">
        <f>IF(O165="zákl. přenesená",K165,0)</f>
        <v>0</v>
      </c>
      <c r="BH165" s="234">
        <f>IF(O165="sníž. přenesená",K165,0)</f>
        <v>0</v>
      </c>
      <c r="BI165" s="234">
        <f>IF(O165="nulová",K165,0)</f>
        <v>0</v>
      </c>
      <c r="BJ165" s="17" t="s">
        <v>83</v>
      </c>
      <c r="BK165" s="234">
        <f>ROUND(P165*H165,2)</f>
        <v>0</v>
      </c>
      <c r="BL165" s="17" t="s">
        <v>631</v>
      </c>
      <c r="BM165" s="233" t="s">
        <v>698</v>
      </c>
    </row>
    <row r="166" spans="1:47" s="2" customFormat="1" ht="12">
      <c r="A166" s="38"/>
      <c r="B166" s="39"/>
      <c r="C166" s="40"/>
      <c r="D166" s="235" t="s">
        <v>143</v>
      </c>
      <c r="E166" s="40"/>
      <c r="F166" s="236" t="s">
        <v>697</v>
      </c>
      <c r="G166" s="40"/>
      <c r="H166" s="40"/>
      <c r="I166" s="237"/>
      <c r="J166" s="237"/>
      <c r="K166" s="40"/>
      <c r="L166" s="40"/>
      <c r="M166" s="44"/>
      <c r="N166" s="238"/>
      <c r="O166" s="239"/>
      <c r="P166" s="91"/>
      <c r="Q166" s="91"/>
      <c r="R166" s="91"/>
      <c r="S166" s="91"/>
      <c r="T166" s="91"/>
      <c r="U166" s="91"/>
      <c r="V166" s="91"/>
      <c r="W166" s="91"/>
      <c r="X166" s="92"/>
      <c r="Y166" s="38"/>
      <c r="Z166" s="38"/>
      <c r="AA166" s="38"/>
      <c r="AB166" s="38"/>
      <c r="AC166" s="38"/>
      <c r="AD166" s="38"/>
      <c r="AE166" s="38"/>
      <c r="AT166" s="17" t="s">
        <v>143</v>
      </c>
      <c r="AU166" s="17" t="s">
        <v>85</v>
      </c>
    </row>
    <row r="167" spans="1:47" s="2" customFormat="1" ht="12">
      <c r="A167" s="38"/>
      <c r="B167" s="39"/>
      <c r="C167" s="40"/>
      <c r="D167" s="235" t="s">
        <v>145</v>
      </c>
      <c r="E167" s="40"/>
      <c r="F167" s="240" t="s">
        <v>634</v>
      </c>
      <c r="G167" s="40"/>
      <c r="H167" s="40"/>
      <c r="I167" s="237"/>
      <c r="J167" s="237"/>
      <c r="K167" s="40"/>
      <c r="L167" s="40"/>
      <c r="M167" s="44"/>
      <c r="N167" s="238"/>
      <c r="O167" s="239"/>
      <c r="P167" s="91"/>
      <c r="Q167" s="91"/>
      <c r="R167" s="91"/>
      <c r="S167" s="91"/>
      <c r="T167" s="91"/>
      <c r="U167" s="91"/>
      <c r="V167" s="91"/>
      <c r="W167" s="91"/>
      <c r="X167" s="92"/>
      <c r="Y167" s="38"/>
      <c r="Z167" s="38"/>
      <c r="AA167" s="38"/>
      <c r="AB167" s="38"/>
      <c r="AC167" s="38"/>
      <c r="AD167" s="38"/>
      <c r="AE167" s="38"/>
      <c r="AT167" s="17" t="s">
        <v>145</v>
      </c>
      <c r="AU167" s="17" t="s">
        <v>85</v>
      </c>
    </row>
    <row r="168" spans="1:51" s="13" customFormat="1" ht="12">
      <c r="A168" s="13"/>
      <c r="B168" s="241"/>
      <c r="C168" s="242"/>
      <c r="D168" s="235" t="s">
        <v>147</v>
      </c>
      <c r="E168" s="243" t="s">
        <v>1</v>
      </c>
      <c r="F168" s="244" t="s">
        <v>83</v>
      </c>
      <c r="G168" s="242"/>
      <c r="H168" s="245">
        <v>1</v>
      </c>
      <c r="I168" s="246"/>
      <c r="J168" s="246"/>
      <c r="K168" s="242"/>
      <c r="L168" s="242"/>
      <c r="M168" s="247"/>
      <c r="N168" s="248"/>
      <c r="O168" s="249"/>
      <c r="P168" s="249"/>
      <c r="Q168" s="249"/>
      <c r="R168" s="249"/>
      <c r="S168" s="249"/>
      <c r="T168" s="249"/>
      <c r="U168" s="249"/>
      <c r="V168" s="249"/>
      <c r="W168" s="249"/>
      <c r="X168" s="250"/>
      <c r="Y168" s="13"/>
      <c r="Z168" s="13"/>
      <c r="AA168" s="13"/>
      <c r="AB168" s="13"/>
      <c r="AC168" s="13"/>
      <c r="AD168" s="13"/>
      <c r="AE168" s="13"/>
      <c r="AT168" s="251" t="s">
        <v>147</v>
      </c>
      <c r="AU168" s="251" t="s">
        <v>85</v>
      </c>
      <c r="AV168" s="13" t="s">
        <v>85</v>
      </c>
      <c r="AW168" s="13" t="s">
        <v>5</v>
      </c>
      <c r="AX168" s="13" t="s">
        <v>83</v>
      </c>
      <c r="AY168" s="251" t="s">
        <v>133</v>
      </c>
    </row>
    <row r="169" spans="1:63" s="12" customFormat="1" ht="22.8" customHeight="1">
      <c r="A169" s="12"/>
      <c r="B169" s="204"/>
      <c r="C169" s="205"/>
      <c r="D169" s="206" t="s">
        <v>74</v>
      </c>
      <c r="E169" s="219" t="s">
        <v>699</v>
      </c>
      <c r="F169" s="219" t="s">
        <v>700</v>
      </c>
      <c r="G169" s="205"/>
      <c r="H169" s="205"/>
      <c r="I169" s="208"/>
      <c r="J169" s="208"/>
      <c r="K169" s="220">
        <f>BK169</f>
        <v>0</v>
      </c>
      <c r="L169" s="205"/>
      <c r="M169" s="210"/>
      <c r="N169" s="211"/>
      <c r="O169" s="212"/>
      <c r="P169" s="212"/>
      <c r="Q169" s="213">
        <f>SUM(Q170:Q172)</f>
        <v>0</v>
      </c>
      <c r="R169" s="213">
        <f>SUM(R170:R172)</f>
        <v>0</v>
      </c>
      <c r="S169" s="212"/>
      <c r="T169" s="214">
        <f>SUM(T170:T172)</f>
        <v>0</v>
      </c>
      <c r="U169" s="212"/>
      <c r="V169" s="214">
        <f>SUM(V170:V172)</f>
        <v>0</v>
      </c>
      <c r="W169" s="212"/>
      <c r="X169" s="215">
        <f>SUM(X170:X172)</f>
        <v>0</v>
      </c>
      <c r="Y169" s="12"/>
      <c r="Z169" s="12"/>
      <c r="AA169" s="12"/>
      <c r="AB169" s="12"/>
      <c r="AC169" s="12"/>
      <c r="AD169" s="12"/>
      <c r="AE169" s="12"/>
      <c r="AR169" s="216" t="s">
        <v>345</v>
      </c>
      <c r="AT169" s="217" t="s">
        <v>74</v>
      </c>
      <c r="AU169" s="217" t="s">
        <v>83</v>
      </c>
      <c r="AY169" s="216" t="s">
        <v>133</v>
      </c>
      <c r="BK169" s="218">
        <f>SUM(BK170:BK172)</f>
        <v>0</v>
      </c>
    </row>
    <row r="170" spans="1:65" s="2" customFormat="1" ht="16.5" customHeight="1">
      <c r="A170" s="38"/>
      <c r="B170" s="39"/>
      <c r="C170" s="221" t="s">
        <v>141</v>
      </c>
      <c r="D170" s="221" t="s">
        <v>136</v>
      </c>
      <c r="E170" s="222" t="s">
        <v>701</v>
      </c>
      <c r="F170" s="223" t="s">
        <v>702</v>
      </c>
      <c r="G170" s="224" t="s">
        <v>630</v>
      </c>
      <c r="H170" s="225">
        <v>1</v>
      </c>
      <c r="I170" s="226"/>
      <c r="J170" s="226"/>
      <c r="K170" s="227">
        <f>ROUND(P170*H170,2)</f>
        <v>0</v>
      </c>
      <c r="L170" s="223" t="s">
        <v>221</v>
      </c>
      <c r="M170" s="44"/>
      <c r="N170" s="228" t="s">
        <v>1</v>
      </c>
      <c r="O170" s="229" t="s">
        <v>38</v>
      </c>
      <c r="P170" s="230">
        <f>I170+J170</f>
        <v>0</v>
      </c>
      <c r="Q170" s="230">
        <f>ROUND(I170*H170,2)</f>
        <v>0</v>
      </c>
      <c r="R170" s="230">
        <f>ROUND(J170*H170,2)</f>
        <v>0</v>
      </c>
      <c r="S170" s="91"/>
      <c r="T170" s="231">
        <f>S170*H170</f>
        <v>0</v>
      </c>
      <c r="U170" s="231">
        <v>0</v>
      </c>
      <c r="V170" s="231">
        <f>U170*H170</f>
        <v>0</v>
      </c>
      <c r="W170" s="231">
        <v>0</v>
      </c>
      <c r="X170" s="232">
        <f>W170*H170</f>
        <v>0</v>
      </c>
      <c r="Y170" s="38"/>
      <c r="Z170" s="38"/>
      <c r="AA170" s="38"/>
      <c r="AB170" s="38"/>
      <c r="AC170" s="38"/>
      <c r="AD170" s="38"/>
      <c r="AE170" s="38"/>
      <c r="AR170" s="233" t="s">
        <v>631</v>
      </c>
      <c r="AT170" s="233" t="s">
        <v>136</v>
      </c>
      <c r="AU170" s="233" t="s">
        <v>85</v>
      </c>
      <c r="AY170" s="17" t="s">
        <v>133</v>
      </c>
      <c r="BE170" s="234">
        <f>IF(O170="základní",K170,0)</f>
        <v>0</v>
      </c>
      <c r="BF170" s="234">
        <f>IF(O170="snížená",K170,0)</f>
        <v>0</v>
      </c>
      <c r="BG170" s="234">
        <f>IF(O170="zákl. přenesená",K170,0)</f>
        <v>0</v>
      </c>
      <c r="BH170" s="234">
        <f>IF(O170="sníž. přenesená",K170,0)</f>
        <v>0</v>
      </c>
      <c r="BI170" s="234">
        <f>IF(O170="nulová",K170,0)</f>
        <v>0</v>
      </c>
      <c r="BJ170" s="17" t="s">
        <v>83</v>
      </c>
      <c r="BK170" s="234">
        <f>ROUND(P170*H170,2)</f>
        <v>0</v>
      </c>
      <c r="BL170" s="17" t="s">
        <v>631</v>
      </c>
      <c r="BM170" s="233" t="s">
        <v>703</v>
      </c>
    </row>
    <row r="171" spans="1:47" s="2" customFormat="1" ht="12">
      <c r="A171" s="38"/>
      <c r="B171" s="39"/>
      <c r="C171" s="40"/>
      <c r="D171" s="235" t="s">
        <v>143</v>
      </c>
      <c r="E171" s="40"/>
      <c r="F171" s="236" t="s">
        <v>704</v>
      </c>
      <c r="G171" s="40"/>
      <c r="H171" s="40"/>
      <c r="I171" s="237"/>
      <c r="J171" s="237"/>
      <c r="K171" s="40"/>
      <c r="L171" s="40"/>
      <c r="M171" s="44"/>
      <c r="N171" s="238"/>
      <c r="O171" s="239"/>
      <c r="P171" s="91"/>
      <c r="Q171" s="91"/>
      <c r="R171" s="91"/>
      <c r="S171" s="91"/>
      <c r="T171" s="91"/>
      <c r="U171" s="91"/>
      <c r="V171" s="91"/>
      <c r="W171" s="91"/>
      <c r="X171" s="92"/>
      <c r="Y171" s="38"/>
      <c r="Z171" s="38"/>
      <c r="AA171" s="38"/>
      <c r="AB171" s="38"/>
      <c r="AC171" s="38"/>
      <c r="AD171" s="38"/>
      <c r="AE171" s="38"/>
      <c r="AT171" s="17" t="s">
        <v>143</v>
      </c>
      <c r="AU171" s="17" t="s">
        <v>85</v>
      </c>
    </row>
    <row r="172" spans="1:47" s="2" customFormat="1" ht="12">
      <c r="A172" s="38"/>
      <c r="B172" s="39"/>
      <c r="C172" s="40"/>
      <c r="D172" s="235" t="s">
        <v>145</v>
      </c>
      <c r="E172" s="40"/>
      <c r="F172" s="240" t="s">
        <v>644</v>
      </c>
      <c r="G172" s="40"/>
      <c r="H172" s="40"/>
      <c r="I172" s="237"/>
      <c r="J172" s="237"/>
      <c r="K172" s="40"/>
      <c r="L172" s="40"/>
      <c r="M172" s="44"/>
      <c r="N172" s="283"/>
      <c r="O172" s="284"/>
      <c r="P172" s="285"/>
      <c r="Q172" s="285"/>
      <c r="R172" s="285"/>
      <c r="S172" s="285"/>
      <c r="T172" s="285"/>
      <c r="U172" s="285"/>
      <c r="V172" s="285"/>
      <c r="W172" s="285"/>
      <c r="X172" s="286"/>
      <c r="Y172" s="38"/>
      <c r="Z172" s="38"/>
      <c r="AA172" s="38"/>
      <c r="AB172" s="38"/>
      <c r="AC172" s="38"/>
      <c r="AD172" s="38"/>
      <c r="AE172" s="38"/>
      <c r="AT172" s="17" t="s">
        <v>145</v>
      </c>
      <c r="AU172" s="17" t="s">
        <v>85</v>
      </c>
    </row>
    <row r="173" spans="1:31" s="2" customFormat="1" ht="6.95" customHeight="1">
      <c r="A173" s="38"/>
      <c r="B173" s="66"/>
      <c r="C173" s="67"/>
      <c r="D173" s="67"/>
      <c r="E173" s="67"/>
      <c r="F173" s="67"/>
      <c r="G173" s="67"/>
      <c r="H173" s="67"/>
      <c r="I173" s="67"/>
      <c r="J173" s="67"/>
      <c r="K173" s="67"/>
      <c r="L173" s="67"/>
      <c r="M173" s="44"/>
      <c r="N173" s="38"/>
      <c r="P173" s="38"/>
      <c r="Q173" s="38"/>
      <c r="R173" s="38"/>
      <c r="S173" s="38"/>
      <c r="T173" s="38"/>
      <c r="U173" s="38"/>
      <c r="V173" s="38"/>
      <c r="W173" s="38"/>
      <c r="X173" s="38"/>
      <c r="Y173" s="38"/>
      <c r="Z173" s="38"/>
      <c r="AA173" s="38"/>
      <c r="AB173" s="38"/>
      <c r="AC173" s="38"/>
      <c r="AD173" s="38"/>
      <c r="AE173" s="38"/>
    </row>
  </sheetData>
  <sheetProtection password="CC35" sheet="1" objects="1" scenarios="1" formatColumns="0" formatRows="0" autoFilter="0"/>
  <autoFilter ref="C120:L172"/>
  <mergeCells count="9">
    <mergeCell ref="E7:H7"/>
    <mergeCell ref="E9:H9"/>
    <mergeCell ref="E18:H18"/>
    <mergeCell ref="E27:H27"/>
    <mergeCell ref="E85:H85"/>
    <mergeCell ref="E87:H87"/>
    <mergeCell ref="E111:H111"/>
    <mergeCell ref="E113:H113"/>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student</cp:lastModifiedBy>
  <dcterms:created xsi:type="dcterms:W3CDTF">2021-05-07T11:31:39Z</dcterms:created>
  <dcterms:modified xsi:type="dcterms:W3CDTF">2021-05-07T11:31:47Z</dcterms:modified>
  <cp:category/>
  <cp:version/>
  <cp:contentType/>
  <cp:contentStatus/>
</cp:coreProperties>
</file>