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101 - Cesta VC2 v k.ú.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Cesta VC2 v k.ú....'!$C$84:$K$147</definedName>
    <definedName name="_xlnm._FilterDatabase" localSheetId="2" hidden="1">'VON - Vedlejší a ostatní ...'!$C$81:$K$108</definedName>
    <definedName name="_xlnm.Print_Titles" localSheetId="0">'Rekapitulace stavby'!$52:$52</definedName>
    <definedName name="_xlnm.Print_Titles" localSheetId="1">'SO-101 - Cesta VC2 v k.ú....'!$84:$84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Cesta VC2 v k.ú....'!$C$4:$J$39,'SO-101 - Cesta VC2 v k.ú....'!$C$45:$J$66,'SO-101 - Cesta VC2 v k.ú....'!$C$72:$K$147</definedName>
    <definedName name="_xlnm.Print_Area" localSheetId="2">'VON - Vedlejší a ostatní ...'!$C$4:$J$39,'VON - Vedlejší a ostatní ...'!$C$45:$J$63,'VON - Vedlejší a ostatní ...'!$C$69:$K$108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06" i="3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76"/>
  <c r="E7"/>
  <c r="E72" s="1"/>
  <c r="J37" i="2"/>
  <c r="J36"/>
  <c r="AY55" i="1" s="1"/>
  <c r="J35" i="2"/>
  <c r="AX55" i="1"/>
  <c r="BI146" i="2"/>
  <c r="BH146"/>
  <c r="BG146"/>
  <c r="BF146"/>
  <c r="T146"/>
  <c r="T145" s="1"/>
  <c r="R146"/>
  <c r="R145"/>
  <c r="P146"/>
  <c r="P145" s="1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T129"/>
  <c r="R130"/>
  <c r="R129" s="1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55" s="1"/>
  <c r="J23"/>
  <c r="J18"/>
  <c r="E18"/>
  <c r="F82" s="1"/>
  <c r="J17"/>
  <c r="J12"/>
  <c r="J79"/>
  <c r="E7"/>
  <c r="E48"/>
  <c r="L50" i="1"/>
  <c r="AM50"/>
  <c r="AM49"/>
  <c r="L49"/>
  <c r="AM47"/>
  <c r="L47"/>
  <c r="L45"/>
  <c r="L44"/>
  <c r="J106" i="3"/>
  <c r="BK98"/>
  <c r="BK89"/>
  <c r="BK130" i="2"/>
  <c r="J98"/>
  <c r="J89" i="3"/>
  <c r="J134" i="2"/>
  <c r="J117"/>
  <c r="BK95"/>
  <c r="BK123"/>
  <c r="BK113"/>
  <c r="J95"/>
  <c r="BK134"/>
  <c r="J102"/>
  <c r="J88"/>
  <c r="BK106" i="3"/>
  <c r="BK101"/>
  <c r="J95"/>
  <c r="J141" i="2"/>
  <c r="J105"/>
  <c r="J146"/>
  <c r="J123"/>
  <c r="BK102"/>
  <c r="BK141"/>
  <c r="BK120"/>
  <c r="J91"/>
  <c r="BK146"/>
  <c r="J130"/>
  <c r="BK91"/>
  <c r="BK103" i="3"/>
  <c r="J101"/>
  <c r="J92"/>
  <c r="BK138" i="2"/>
  <c r="BK88"/>
  <c r="BK92" i="3"/>
  <c r="J138" i="2"/>
  <c r="J120"/>
  <c r="BK105"/>
  <c r="F37" i="3"/>
  <c r="J103"/>
  <c r="J98"/>
  <c r="J85"/>
  <c r="J113" i="2"/>
  <c r="BK95" i="3"/>
  <c r="BK85"/>
  <c r="J126" i="2"/>
  <c r="BK108"/>
  <c r="BK98"/>
  <c r="BK126"/>
  <c r="BK117"/>
  <c r="J108"/>
  <c r="AS54" i="1"/>
  <c r="BK87" i="2" l="1"/>
  <c r="R112"/>
  <c r="R87"/>
  <c r="T112"/>
  <c r="R133"/>
  <c r="P87"/>
  <c r="BK112"/>
  <c r="J112" s="1"/>
  <c r="J62" s="1"/>
  <c r="BK133"/>
  <c r="J133" s="1"/>
  <c r="J64" s="1"/>
  <c r="P133"/>
  <c r="BK88" i="3"/>
  <c r="J88" s="1"/>
  <c r="J62" s="1"/>
  <c r="T87" i="2"/>
  <c r="P112"/>
  <c r="T133"/>
  <c r="P88" i="3"/>
  <c r="P83"/>
  <c r="P82" s="1"/>
  <c r="AU56" i="1" s="1"/>
  <c r="R88" i="3"/>
  <c r="R83"/>
  <c r="R82" s="1"/>
  <c r="T88"/>
  <c r="T83" s="1"/>
  <c r="T82" s="1"/>
  <c r="J52" i="2"/>
  <c r="E75"/>
  <c r="BE88"/>
  <c r="BE91"/>
  <c r="BE105"/>
  <c r="BE108"/>
  <c r="BE123"/>
  <c r="BE141"/>
  <c r="F55"/>
  <c r="BE95"/>
  <c r="BE102"/>
  <c r="BE130"/>
  <c r="BE134"/>
  <c r="BE138"/>
  <c r="BE146"/>
  <c r="J79" i="3"/>
  <c r="J82" i="2"/>
  <c r="BE117"/>
  <c r="BE126"/>
  <c r="BK129"/>
  <c r="J129" s="1"/>
  <c r="J63" s="1"/>
  <c r="BK145"/>
  <c r="J145"/>
  <c r="J65" s="1"/>
  <c r="E48" i="3"/>
  <c r="J52"/>
  <c r="F55"/>
  <c r="BE85"/>
  <c r="BE98" i="2"/>
  <c r="BE113"/>
  <c r="BE120"/>
  <c r="BE89" i="3"/>
  <c r="BE92"/>
  <c r="BE95"/>
  <c r="BE98"/>
  <c r="BE101"/>
  <c r="BE103"/>
  <c r="BE106"/>
  <c r="BD56" i="1"/>
  <c r="BK84" i="3"/>
  <c r="J84" s="1"/>
  <c r="J61" s="1"/>
  <c r="F36" i="2"/>
  <c r="BC55" i="1" s="1"/>
  <c r="F36" i="3"/>
  <c r="BC56" i="1" s="1"/>
  <c r="J34" i="3"/>
  <c r="AW56" i="1" s="1"/>
  <c r="F34" i="2"/>
  <c r="BA55" i="1" s="1"/>
  <c r="F34" i="3"/>
  <c r="BA56" i="1" s="1"/>
  <c r="J34" i="2"/>
  <c r="AW55" i="1" s="1"/>
  <c r="F35" i="3"/>
  <c r="BB56" i="1" s="1"/>
  <c r="F37" i="2"/>
  <c r="BD55" i="1" s="1"/>
  <c r="F35" i="2"/>
  <c r="BB55" i="1" s="1"/>
  <c r="T86" i="2" l="1"/>
  <c r="T85" s="1"/>
  <c r="P86"/>
  <c r="P85" s="1"/>
  <c r="AU55" i="1" s="1"/>
  <c r="AU54" s="1"/>
  <c r="R86" i="2"/>
  <c r="R85" s="1"/>
  <c r="BK86"/>
  <c r="J86"/>
  <c r="J60" s="1"/>
  <c r="J87"/>
  <c r="J61" s="1"/>
  <c r="BK83" i="3"/>
  <c r="J83" s="1"/>
  <c r="J60" s="1"/>
  <c r="BB54" i="1"/>
  <c r="AX54"/>
  <c r="BC54"/>
  <c r="W32" s="1"/>
  <c r="BD54"/>
  <c r="W33"/>
  <c r="F33" i="2"/>
  <c r="AZ55" i="1" s="1"/>
  <c r="F33" i="3"/>
  <c r="AZ56" i="1"/>
  <c r="J33" i="2"/>
  <c r="AV55" i="1"/>
  <c r="AT55"/>
  <c r="BA54"/>
  <c r="AW54" s="1"/>
  <c r="AK30" s="1"/>
  <c r="J33" i="3"/>
  <c r="AV56" i="1" s="1"/>
  <c r="AT56" s="1"/>
  <c r="BK85" i="2" l="1"/>
  <c r="J85" s="1"/>
  <c r="J59" s="1"/>
  <c r="BK82" i="3"/>
  <c r="J82"/>
  <c r="J59" s="1"/>
  <c r="AZ54" i="1"/>
  <c r="AV54" s="1"/>
  <c r="AK29" s="1"/>
  <c r="AY54"/>
  <c r="W31"/>
  <c r="W30"/>
  <c r="AT54" l="1"/>
  <c r="J30" i="3"/>
  <c r="AG56" i="1" s="1"/>
  <c r="AN56" s="1"/>
  <c r="J30" i="2"/>
  <c r="AG55" i="1" s="1"/>
  <c r="AN55" s="1"/>
  <c r="W29"/>
  <c r="J39" i="3" l="1"/>
  <c r="J39" i="2"/>
  <c r="AG54" i="1"/>
  <c r="AN54" s="1"/>
  <c r="AK26" l="1"/>
  <c r="AK35" s="1"/>
</calcChain>
</file>

<file path=xl/sharedStrings.xml><?xml version="1.0" encoding="utf-8"?>
<sst xmlns="http://schemas.openxmlformats.org/spreadsheetml/2006/main" count="1560" uniqueCount="457">
  <si>
    <t>Export Komplet</t>
  </si>
  <si>
    <t>VZ</t>
  </si>
  <si>
    <t>2.0</t>
  </si>
  <si>
    <t>ZAMOK</t>
  </si>
  <si>
    <t>False</t>
  </si>
  <si>
    <t>{73947b68-693c-40f2-b1c4-20bc772454ba}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</si>
  <si>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</si>
  <si>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</si>
  <si>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</si>
  <si>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</si>
  <si>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</si>
  <si>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</si>
  <si>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</si>
  <si>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</si>
  <si>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</si>
  <si>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</si>
  <si>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</si>
  <si>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Malé Výkleky - Cesta VC2</t>
  </si>
  <si>
    <t>KSO:</t>
  </si>
  <si>
    <t/>
  </si>
  <si>
    <t>CC-CZ:</t>
  </si>
  <si>
    <t>Místo:</t>
  </si>
  <si>
    <t xml:space="preserve"> </t>
  </si>
  <si>
    <t>Datum:</t>
  </si>
  <si>
    <t>3. 2. 2021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</si>
  <si>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</si>
  <si>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</si>
  <si>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</si>
  <si>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</si>
  <si>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</si>
  <si>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</si>
  <si>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</si>
  <si>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</si>
  <si>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</si>
  <si>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</si>
  <si>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</si>
  <si>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</si>
  <si>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</si>
  <si>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</si>
  <si>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</si>
  <si>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</si>
  <si>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</si>
  <si>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</si>
  <si>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</si>
  <si>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</si>
  <si>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</si>
  <si>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</si>
  <si>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</si>
  <si>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</si>
  <si>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</si>
  <si>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</si>
  <si>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</si>
  <si>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</si>
  <si>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</si>
  <si>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</si>
  <si>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</si>
  <si>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</si>
  <si>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</si>
  <si>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</si>
  <si>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</si>
  <si>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</si>
  <si>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</si>
  <si>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</si>
  <si>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</si>
  <si>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</si>
  <si>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</si>
  <si>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</si>
  <si>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</si>
  <si>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</si>
  <si>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</si>
  <si>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</si>
  <si>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</si>
  <si>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</si>
  <si>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</si>
  <si>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</si>
  <si>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</si>
  <si>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</si>
  <si>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VC2 v k.ú. Malé Výkleky</t>
  </si>
  <si>
    <t>STA</t>
  </si>
  <si>
    <t>1</t>
  </si>
  <si>
    <t>{a07cc6d6-30be-4b64-a061-c7aa33180b05}</t>
  </si>
  <si>
    <t>822 2</t>
  </si>
  <si>
    <t>2</t>
  </si>
  <si>
    <t>VON</t>
  </si>
  <si>
    <t>Vedlejší a ostatní náklady</t>
  </si>
  <si>
    <t>{47a4d34a-dfc3-481e-ab5f-255339475a09}</t>
  </si>
  <si>
    <t>KRYCÍ LIST SOUPISU PRACÍ</t>
  </si>
  <si>
    <t>Objekt:</t>
  </si>
  <si>
    <t>SO-101 - Cesta VC2 v k.ú. Malé Výkleky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</si>
  <si>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</si>
  <si>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</si>
  <si>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</si>
  <si>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</si>
  <si>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</si>
  <si>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</si>
  <si>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</si>
  <si>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</si>
  <si>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</si>
  <si>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</si>
  <si>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</si>
  <si>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</si>
  <si>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</si>
  <si>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</si>
  <si>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</si>
  <si>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</si>
  <si>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</si>
  <si>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</si>
  <si>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</si>
  <si>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</si>
  <si>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</si>
  <si>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</si>
  <si>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</si>
  <si>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</si>
  <si>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</si>
  <si>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</si>
  <si>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</si>
  <si>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</si>
  <si>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</si>
  <si>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</si>
  <si>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</si>
  <si>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2021 01</t>
  </si>
  <si>
    <t>4</t>
  </si>
  <si>
    <t>313886187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</si>
  <si>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</si>
  <si>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</si>
  <si>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VV</t>
  </si>
  <si>
    <t>"viz. Výkaz výměr" 1747,0</t>
  </si>
  <si>
    <t>171153101</t>
  </si>
  <si>
    <t>Zemní hrázky melioračních kanálů z horniny třídy těžitelnosti I a II, skupiny 1 až 4</t>
  </si>
  <si>
    <t>m3</t>
  </si>
  <si>
    <t>-1502008040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</si>
  <si>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</si>
  <si>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P</t>
  </si>
  <si>
    <t>Poznámka k položce:_x000D_
Zemina na násyp hrázky bude dovezena z průlehu PEO 4 (samostatná PD). Doprava řešena v rozpočtu průlehu.</t>
  </si>
  <si>
    <t>"viz. Výkaz výměr" 450,2</t>
  </si>
  <si>
    <t>3</t>
  </si>
  <si>
    <t>181451122</t>
  </si>
  <si>
    <t>Založení lučního trávníku výsevem plochy přes 1000 m2 ve svahu do 1:2</t>
  </si>
  <si>
    <t>-655143990</t>
  </si>
  <si>
    <t>Založení trávníku na půdě předem připravené plochy přes 1000 m2 výsevem včetně utažení lučního na svahu přes 1:5 do 1:2</t>
  </si>
  <si>
    <t>"viz. Výkaz výměr" 1164,0</t>
  </si>
  <si>
    <t>M</t>
  </si>
  <si>
    <t>00599009-R</t>
  </si>
  <si>
    <t>Protierozní travní směs</t>
  </si>
  <si>
    <t>kg</t>
  </si>
  <si>
    <t>8</t>
  </si>
  <si>
    <t>-2060543309</t>
  </si>
  <si>
    <t xml:space="preserve">Protierozní travní směs </t>
  </si>
  <si>
    <t>Poznámka k položce:_x000D_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</si>
  <si>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1164,0*0,0045*1,03</t>
  </si>
  <si>
    <t>5</t>
  </si>
  <si>
    <t>181951112</t>
  </si>
  <si>
    <t>Úprava pláně v hornině třídy těžitelnosti I, skupiny 1 až 3 se zhutněním strojně</t>
  </si>
  <si>
    <t>-1920752556</t>
  </si>
  <si>
    <t>Úprava pláně vyrovnáním výškových rozdílů strojně v hornině třídy těžitelnosti I, skupiny 1 až 3 se zhutněním</t>
  </si>
  <si>
    <t>6</t>
  </si>
  <si>
    <t>182151111</t>
  </si>
  <si>
    <t>Svahování v zářezech v hornině třídy těžitelnosti I, skupiny 1 až 3 strojně</t>
  </si>
  <si>
    <t>1038734178</t>
  </si>
  <si>
    <t>Svahování trvalých svahů do projektovaných profilů strojně s potřebným přemístěním výkopku při svahování v zářezech v hornině třídy těžitelnosti I, skupiny 1 až 3</t>
  </si>
  <si>
    <t>7</t>
  </si>
  <si>
    <t>182351133</t>
  </si>
  <si>
    <t>Rozprostření ornice pl přes 500 m2 ve svahu nad 1:5 tl vrstvy do 200 mm strojně</t>
  </si>
  <si>
    <t>304484251</t>
  </si>
  <si>
    <t>Rozprostření a urovnání ornice ve svahu sklonu přes 1:5 strojně při souvislé ploše přes 500 m2, tl. vrstvy do 200 mm</t>
  </si>
  <si>
    <t>Poznámka k položce:_x000D_
Ornice na ohumusování bude dovezena z průlehu PEO 4 (samostatná PD). Doprava řešena v rozpočtu průlehu.</t>
  </si>
  <si>
    <t>Komunikace pozemní</t>
  </si>
  <si>
    <t>561041111</t>
  </si>
  <si>
    <t>Zřízení podkladu ze zeminy upravené vápnem, cementem, směsnými pojivy tl 300 mm plochy do 1000 m2</t>
  </si>
  <si>
    <t>1445843191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</si>
  <si>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</si>
  <si>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Poznámka k položce:_x000D_
Tato položka bude čerpána pouze se souhlasem TDI při odkrytí navážek s příměsí jílovitých zemin.</t>
  </si>
  <si>
    <t>"viz. Výkaz výměr - 50% plochy" 874,0</t>
  </si>
  <si>
    <t>9</t>
  </si>
  <si>
    <t>58522150</t>
  </si>
  <si>
    <t>cement portlandský směsný CEM II 32,5MPa</t>
  </si>
  <si>
    <t>t</t>
  </si>
  <si>
    <t>1937299664</t>
  </si>
  <si>
    <t>"4%" 874,0*21,24*0,001</t>
  </si>
  <si>
    <t>10</t>
  </si>
  <si>
    <t>564861111</t>
  </si>
  <si>
    <t>Podklad ze štěrkodrtě ŠD tl 200 mm</t>
  </si>
  <si>
    <t>-1640374648</t>
  </si>
  <si>
    <t>Podklad ze štěrkodrti ŠD s rozprostřením a zhutněním, po zhutnění tl. 200 mm</t>
  </si>
  <si>
    <t>11</t>
  </si>
  <si>
    <t>564952114</t>
  </si>
  <si>
    <t>Podklad z mechanicky zpevněného kameniva MZK tl 180 mm</t>
  </si>
  <si>
    <t>-2116374953</t>
  </si>
  <si>
    <t>Podklad z mechanicky zpevněného kameniva MZK (minerální beton) s rozprostřením a s hutněním, po zhutnění tl. 180 mm</t>
  </si>
  <si>
    <t>"viz. Výkaz výměr" 1666,0</t>
  </si>
  <si>
    <t>12</t>
  </si>
  <si>
    <t>569831111</t>
  </si>
  <si>
    <t>Zpevnění krajnic štěrkodrtí tl 100 mm</t>
  </si>
  <si>
    <t>1940196130</t>
  </si>
  <si>
    <t>Zpevnění krajnic nebo komunikací pro pěší s rozprostřením a zhutněním, po zhutnění štěrkodrtí tl. 100 mm</t>
  </si>
  <si>
    <t>400,5*0,25*2</t>
  </si>
  <si>
    <t>Ostatní konstrukce a práce, bourání</t>
  </si>
  <si>
    <t>13</t>
  </si>
  <si>
    <t>938909612</t>
  </si>
  <si>
    <t>Odstranění nánosu na krajnicích tl do 200 mm</t>
  </si>
  <si>
    <t>-1932206489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</si>
  <si>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</si>
  <si>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"viz. Výkaz výměr" 290,0</t>
  </si>
  <si>
    <t>997</t>
  </si>
  <si>
    <t>Přesun sutě</t>
  </si>
  <si>
    <t>14</t>
  </si>
  <si>
    <t>997221551</t>
  </si>
  <si>
    <t>Vodorovná doprava suti ze sypkých materiálů do 1 km</t>
  </si>
  <si>
    <t>1091529247</t>
  </si>
  <si>
    <t>Vodorovná doprava suti bez naložení, ale se složením a s hrubým urovnáním ze sypkých materiálů, na vzdálenost do 1 km</t>
  </si>
  <si>
    <t>"nános z krajnic" 73,080</t>
  </si>
  <si>
    <t>"stávaj. štěrková kce komunikace" 768,680</t>
  </si>
  <si>
    <t>997221559</t>
  </si>
  <si>
    <t>Příplatek ZKD 1 km u vodorovné dopravy suti ze sypkých materiálů</t>
  </si>
  <si>
    <t>1499124957</t>
  </si>
  <si>
    <t>Vodorovná doprava suti bez naložení, ale se složením a s hrubým urovnáním Příplatek k ceně za každý další i započatý 1 km přes 1 km</t>
  </si>
  <si>
    <t>19*841,760</t>
  </si>
  <si>
    <t>16</t>
  </si>
  <si>
    <t>997221655</t>
  </si>
  <si>
    <t>Poplatek za uložení na skládce (skládkovné) zeminy a kamení kód odpadu 17 05 04</t>
  </si>
  <si>
    <t>1966315662</t>
  </si>
  <si>
    <t>Poplatek za uložení stavebního odpadu na skládce (skládkovné) zeminy a kamení zatříděného do Katalogu odpadů pod kódem 17 05 04</t>
  </si>
  <si>
    <t>998</t>
  </si>
  <si>
    <t>Přesun hmot</t>
  </si>
  <si>
    <t>17</t>
  </si>
  <si>
    <t>998225111</t>
  </si>
  <si>
    <t>Přesun hmot pro pozemní komunikace s krytem z kamene, monolitickým betonovým nebo živičným</t>
  </si>
  <si>
    <t>-549083409</t>
  </si>
  <si>
    <t>Přesun hmot pro komunikace s krytem z kameniva, monolitickým betonovým nebo živičným dopravní vzdálenost do 200 m jakékoliv délky objektu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</si>
  <si>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</si>
  <si>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</si>
  <si>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</si>
  <si>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</si>
  <si>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</si>
  <si>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</si>
  <si>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</si>
  <si>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</si>
  <si>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</si>
  <si>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</si>
  <si>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</si>
  <si>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</si>
  <si>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</si>
  <si>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</si>
  <si>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</si>
  <si>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</si>
  <si>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</si>
  <si>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</si>
  <si>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</si>
  <si>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cesta dl. 400,5 m</t>
  </si>
  <si>
    <t>091003000</t>
  </si>
  <si>
    <t>Geodetické práce po výstavbě vč. případného geometrického plánu</t>
  </si>
  <si>
    <t>-1902243394</t>
  </si>
  <si>
    <t>Poznámka k položce:_x000D_
Geodetické zaměření skutečně provedeného díla vč. případných geometrických plánů pro kolaudační řízení, případné majetkové vypořádání a zápis díla do KN.
 3x v grafické (tištěné) podobě a 1x v digitálním vyhotovení, GP v patřičných počtech pro zápis do KN.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</si>
  <si>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</si>
  <si>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</si>
  <si>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</si>
  <si>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 (Bude požadováno pouze v případě změn).
_x000D_
</t>
  </si>
  <si>
    <t>091304000</t>
  </si>
  <si>
    <t>Publicita projektu - informační tabule</t>
  </si>
  <si>
    <t>ks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</si>
  <si>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</si>
  <si>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</si>
  <si>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091400000</t>
  </si>
  <si>
    <t>Vypracování Plánu opatření pro případ havárie</t>
  </si>
  <si>
    <t>2073644493</t>
  </si>
  <si>
    <t>091805000</t>
  </si>
  <si>
    <t xml:space="preserve">Zkoušky, atesty a revize podle ČSN a případných jiných právních nebo technických předpisů
</t>
  </si>
  <si>
    <t>1835730631</t>
  </si>
  <si>
    <t>Zkoušky, atesty a revize podle ČSN a případných jiných právních nebo technických předpisů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</si>
  <si>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</si>
  <si>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091806000</t>
  </si>
  <si>
    <t>Zajištění všech nezbytných průzkumů nutných pro řádné provádění a dokončení díla</t>
  </si>
  <si>
    <t>1637445406</t>
  </si>
  <si>
    <t xml:space="preserve">Poznámka k položce:_x000D_
- předběžný záchranný archeologický výzkum_x000D_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</si>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</sst>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1"/>
      <c r="AQ5" s="21"/>
      <c r="AR5" s="19"/>
      <c r="BE5" s="297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1"/>
      <c r="AQ6" s="21"/>
      <c r="AR6" s="19"/>
      <c r="BE6" s="29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9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9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298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298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98"/>
      <c r="BS13" s="16" t="s">
        <v>6</v>
      </c>
    </row>
    <row r="14" spans="1:74" ht="13.2">
      <c r="B14" s="20"/>
      <c r="C14" s="21"/>
      <c r="D14" s="21"/>
      <c r="E14" s="303" t="s">
        <v>30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98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98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298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98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98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8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8"/>
    </row>
    <row r="23" spans="1:71" s="1" customFormat="1" ht="48" customHeight="1">
      <c r="B23" s="20"/>
      <c r="C23" s="21"/>
      <c r="D23" s="21"/>
      <c r="E23" s="305" t="s">
        <v>36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1"/>
      <c r="AP23" s="21"/>
      <c r="AQ23" s="21"/>
      <c r="AR23" s="19"/>
      <c r="BE23" s="298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8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8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6">
        <f>ROUND(AG54,2)</f>
        <v>0</v>
      </c>
      <c r="AL26" s="307"/>
      <c r="AM26" s="307"/>
      <c r="AN26" s="307"/>
      <c r="AO26" s="307"/>
      <c r="AP26" s="35"/>
      <c r="AQ26" s="35"/>
      <c r="AR26" s="38"/>
      <c r="BE26" s="298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8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8" t="s">
        <v>38</v>
      </c>
      <c r="M28" s="308"/>
      <c r="N28" s="308"/>
      <c r="O28" s="308"/>
      <c r="P28" s="308"/>
      <c r="Q28" s="35"/>
      <c r="R28" s="35"/>
      <c r="S28" s="35"/>
      <c r="T28" s="35"/>
      <c r="U28" s="35"/>
      <c r="V28" s="35"/>
      <c r="W28" s="308" t="s">
        <v>39</v>
      </c>
      <c r="X28" s="308"/>
      <c r="Y28" s="308"/>
      <c r="Z28" s="308"/>
      <c r="AA28" s="308"/>
      <c r="AB28" s="308"/>
      <c r="AC28" s="308"/>
      <c r="AD28" s="308"/>
      <c r="AE28" s="308"/>
      <c r="AF28" s="35"/>
      <c r="AG28" s="35"/>
      <c r="AH28" s="35"/>
      <c r="AI28" s="35"/>
      <c r="AJ28" s="35"/>
      <c r="AK28" s="308" t="s">
        <v>40</v>
      </c>
      <c r="AL28" s="308"/>
      <c r="AM28" s="308"/>
      <c r="AN28" s="308"/>
      <c r="AO28" s="308"/>
      <c r="AP28" s="35"/>
      <c r="AQ28" s="35"/>
      <c r="AR28" s="38"/>
      <c r="BE28" s="29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1">
        <v>0.21</v>
      </c>
      <c r="M29" s="310"/>
      <c r="N29" s="310"/>
      <c r="O29" s="310"/>
      <c r="P29" s="310"/>
      <c r="Q29" s="40"/>
      <c r="R29" s="40"/>
      <c r="S29" s="40"/>
      <c r="T29" s="40"/>
      <c r="U29" s="40"/>
      <c r="V29" s="40"/>
      <c r="W29" s="309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F29" s="40"/>
      <c r="AG29" s="40"/>
      <c r="AH29" s="40"/>
      <c r="AI29" s="40"/>
      <c r="AJ29" s="40"/>
      <c r="AK29" s="309">
        <f>ROUND(AV54, 2)</f>
        <v>0</v>
      </c>
      <c r="AL29" s="310"/>
      <c r="AM29" s="310"/>
      <c r="AN29" s="310"/>
      <c r="AO29" s="310"/>
      <c r="AP29" s="40"/>
      <c r="AQ29" s="40"/>
      <c r="AR29" s="41"/>
      <c r="BE29" s="29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1">
        <v>0.15</v>
      </c>
      <c r="M30" s="310"/>
      <c r="N30" s="310"/>
      <c r="O30" s="310"/>
      <c r="P30" s="310"/>
      <c r="Q30" s="40"/>
      <c r="R30" s="40"/>
      <c r="S30" s="40"/>
      <c r="T30" s="40"/>
      <c r="U30" s="40"/>
      <c r="V30" s="40"/>
      <c r="W30" s="309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F30" s="40"/>
      <c r="AG30" s="40"/>
      <c r="AH30" s="40"/>
      <c r="AI30" s="40"/>
      <c r="AJ30" s="40"/>
      <c r="AK30" s="309">
        <f>ROUND(AW54, 2)</f>
        <v>0</v>
      </c>
      <c r="AL30" s="310"/>
      <c r="AM30" s="310"/>
      <c r="AN30" s="310"/>
      <c r="AO30" s="310"/>
      <c r="AP30" s="40"/>
      <c r="AQ30" s="40"/>
      <c r="AR30" s="41"/>
      <c r="BE30" s="29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1">
        <v>0.21</v>
      </c>
      <c r="M31" s="310"/>
      <c r="N31" s="310"/>
      <c r="O31" s="310"/>
      <c r="P31" s="310"/>
      <c r="Q31" s="40"/>
      <c r="R31" s="40"/>
      <c r="S31" s="40"/>
      <c r="T31" s="40"/>
      <c r="U31" s="40"/>
      <c r="V31" s="40"/>
      <c r="W31" s="309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F31" s="40"/>
      <c r="AG31" s="40"/>
      <c r="AH31" s="40"/>
      <c r="AI31" s="40"/>
      <c r="AJ31" s="40"/>
      <c r="AK31" s="309">
        <v>0</v>
      </c>
      <c r="AL31" s="310"/>
      <c r="AM31" s="310"/>
      <c r="AN31" s="310"/>
      <c r="AO31" s="310"/>
      <c r="AP31" s="40"/>
      <c r="AQ31" s="40"/>
      <c r="AR31" s="41"/>
      <c r="BE31" s="29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1">
        <v>0.15</v>
      </c>
      <c r="M32" s="310"/>
      <c r="N32" s="310"/>
      <c r="O32" s="310"/>
      <c r="P32" s="310"/>
      <c r="Q32" s="40"/>
      <c r="R32" s="40"/>
      <c r="S32" s="40"/>
      <c r="T32" s="40"/>
      <c r="U32" s="40"/>
      <c r="V32" s="40"/>
      <c r="W32" s="309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F32" s="40"/>
      <c r="AG32" s="40"/>
      <c r="AH32" s="40"/>
      <c r="AI32" s="40"/>
      <c r="AJ32" s="40"/>
      <c r="AK32" s="309">
        <v>0</v>
      </c>
      <c r="AL32" s="310"/>
      <c r="AM32" s="310"/>
      <c r="AN32" s="310"/>
      <c r="AO32" s="310"/>
      <c r="AP32" s="40"/>
      <c r="AQ32" s="40"/>
      <c r="AR32" s="41"/>
      <c r="BE32" s="29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1">
        <v>0</v>
      </c>
      <c r="M33" s="310"/>
      <c r="N33" s="310"/>
      <c r="O33" s="310"/>
      <c r="P33" s="310"/>
      <c r="Q33" s="40"/>
      <c r="R33" s="40"/>
      <c r="S33" s="40"/>
      <c r="T33" s="40"/>
      <c r="U33" s="40"/>
      <c r="V33" s="40"/>
      <c r="W33" s="309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F33" s="40"/>
      <c r="AG33" s="40"/>
      <c r="AH33" s="40"/>
      <c r="AI33" s="40"/>
      <c r="AJ33" s="40"/>
      <c r="AK33" s="309">
        <v>0</v>
      </c>
      <c r="AL33" s="310"/>
      <c r="AM33" s="310"/>
      <c r="AN33" s="310"/>
      <c r="AO33" s="31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2" t="s">
        <v>49</v>
      </c>
      <c r="Y35" s="313"/>
      <c r="Z35" s="313"/>
      <c r="AA35" s="313"/>
      <c r="AB35" s="313"/>
      <c r="AC35" s="44"/>
      <c r="AD35" s="44"/>
      <c r="AE35" s="44"/>
      <c r="AF35" s="44"/>
      <c r="AG35" s="44"/>
      <c r="AH35" s="44"/>
      <c r="AI35" s="44"/>
      <c r="AJ35" s="44"/>
      <c r="AK35" s="314">
        <f>SUM(AK26:AK33)</f>
        <v>0</v>
      </c>
      <c r="AL35" s="313"/>
      <c r="AM35" s="313"/>
      <c r="AN35" s="313"/>
      <c r="AO35" s="315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GP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6" t="str">
        <f>K6</f>
        <v>Společná zařízení Malé Výkleky - Cesta VC2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8" t="str">
        <f>IF(AN8= "","",AN8)</f>
        <v>3. 2. 2021</v>
      </c>
      <c r="AN47" s="318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9" t="str">
        <f>IF(E17="","",E17)</f>
        <v>GAP Pardubice s.r.o.</v>
      </c>
      <c r="AN49" s="320"/>
      <c r="AO49" s="320"/>
      <c r="AP49" s="320"/>
      <c r="AQ49" s="35"/>
      <c r="AR49" s="38"/>
      <c r="AS49" s="321" t="s">
        <v>51</v>
      </c>
      <c r="AT49" s="32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9" t="str">
        <f>IF(E20="","",E20)</f>
        <v xml:space="preserve"> </v>
      </c>
      <c r="AN50" s="320"/>
      <c r="AO50" s="320"/>
      <c r="AP50" s="320"/>
      <c r="AQ50" s="35"/>
      <c r="AR50" s="38"/>
      <c r="AS50" s="323"/>
      <c r="AT50" s="32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5"/>
      <c r="AT51" s="32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7" t="s">
        <v>52</v>
      </c>
      <c r="D52" s="328"/>
      <c r="E52" s="328"/>
      <c r="F52" s="328"/>
      <c r="G52" s="328"/>
      <c r="H52" s="65"/>
      <c r="I52" s="329" t="s">
        <v>53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30" t="s">
        <v>54</v>
      </c>
      <c r="AH52" s="328"/>
      <c r="AI52" s="328"/>
      <c r="AJ52" s="328"/>
      <c r="AK52" s="328"/>
      <c r="AL52" s="328"/>
      <c r="AM52" s="328"/>
      <c r="AN52" s="329" t="s">
        <v>55</v>
      </c>
      <c r="AO52" s="328"/>
      <c r="AP52" s="328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4">
        <f>ROUND(SUM(AG55:AG56),2)</f>
        <v>0</v>
      </c>
      <c r="AH54" s="334"/>
      <c r="AI54" s="334"/>
      <c r="AJ54" s="334"/>
      <c r="AK54" s="334"/>
      <c r="AL54" s="334"/>
      <c r="AM54" s="334"/>
      <c r="AN54" s="335">
        <f>SUM(AG54,AT54)</f>
        <v>0</v>
      </c>
      <c r="AO54" s="335"/>
      <c r="AP54" s="335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33" t="s">
        <v>76</v>
      </c>
      <c r="E55" s="333"/>
      <c r="F55" s="333"/>
      <c r="G55" s="333"/>
      <c r="H55" s="333"/>
      <c r="I55" s="88"/>
      <c r="J55" s="333" t="s">
        <v>77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31">
        <f>'SO-101 - Cesta VC2 v k.ú....'!J30</f>
        <v>0</v>
      </c>
      <c r="AH55" s="332"/>
      <c r="AI55" s="332"/>
      <c r="AJ55" s="332"/>
      <c r="AK55" s="332"/>
      <c r="AL55" s="332"/>
      <c r="AM55" s="332"/>
      <c r="AN55" s="331">
        <f>SUM(AG55,AT55)</f>
        <v>0</v>
      </c>
      <c r="AO55" s="332"/>
      <c r="AP55" s="332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Cesta VC2 v k.ú....'!P85</f>
        <v>0</v>
      </c>
      <c r="AV55" s="92">
        <f>'SO-101 - Cesta VC2 v k.ú....'!J33</f>
        <v>0</v>
      </c>
      <c r="AW55" s="92">
        <f>'SO-101 - Cesta VC2 v k.ú....'!J34</f>
        <v>0</v>
      </c>
      <c r="AX55" s="92">
        <f>'SO-101 - Cesta VC2 v k.ú....'!J35</f>
        <v>0</v>
      </c>
      <c r="AY55" s="92">
        <f>'SO-101 - Cesta VC2 v k.ú....'!J36</f>
        <v>0</v>
      </c>
      <c r="AZ55" s="92">
        <f>'SO-101 - Cesta VC2 v k.ú....'!F33</f>
        <v>0</v>
      </c>
      <c r="BA55" s="92">
        <f>'SO-101 - Cesta VC2 v k.ú....'!F34</f>
        <v>0</v>
      </c>
      <c r="BB55" s="92">
        <f>'SO-101 - Cesta VC2 v k.ú....'!F35</f>
        <v>0</v>
      </c>
      <c r="BC55" s="92">
        <f>'SO-101 - Cesta VC2 v k.ú....'!F36</f>
        <v>0</v>
      </c>
      <c r="BD55" s="94">
        <f>'SO-101 - Cesta VC2 v k.ú....'!F37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33" t="s">
        <v>83</v>
      </c>
      <c r="E56" s="333"/>
      <c r="F56" s="333"/>
      <c r="G56" s="333"/>
      <c r="H56" s="333"/>
      <c r="I56" s="88"/>
      <c r="J56" s="333" t="s">
        <v>84</v>
      </c>
      <c r="K56" s="333"/>
      <c r="L56" s="333"/>
      <c r="M56" s="333"/>
      <c r="N56" s="333"/>
      <c r="O56" s="333"/>
      <c r="P56" s="333"/>
      <c r="Q56" s="333"/>
      <c r="R56" s="333"/>
      <c r="S56" s="333"/>
      <c r="T56" s="333"/>
      <c r="U56" s="333"/>
      <c r="V56" s="333"/>
      <c r="W56" s="333"/>
      <c r="X56" s="333"/>
      <c r="Y56" s="333"/>
      <c r="Z56" s="333"/>
      <c r="AA56" s="333"/>
      <c r="AB56" s="333"/>
      <c r="AC56" s="333"/>
      <c r="AD56" s="333"/>
      <c r="AE56" s="333"/>
      <c r="AF56" s="333"/>
      <c r="AG56" s="331">
        <f>'VON - Vedlejší a ostatní ...'!J30</f>
        <v>0</v>
      </c>
      <c r="AH56" s="332"/>
      <c r="AI56" s="332"/>
      <c r="AJ56" s="332"/>
      <c r="AK56" s="332"/>
      <c r="AL56" s="332"/>
      <c r="AM56" s="332"/>
      <c r="AN56" s="331">
        <f>SUM(AG56,AT56)</f>
        <v>0</v>
      </c>
      <c r="AO56" s="332"/>
      <c r="AP56" s="332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ANP72QfD5pmrQY9hQ8IM7yg8XdFImniN691O9TlRPu/8O3g/2i+0GBlj+gM2dOJ76G7ShzxdAPmFSyDCMqCVZw==" saltValue="TtrM5XbqzLGxGtRg5/8kyBtcPrDEhi/eEXOq8ijPITdvDbisnYZGEd4YQv+1aMY6SK4HqBloV8S5rNkhxLy2A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Cesta VC2 v k.ú.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Společná zařízení Malé Výkleky - Cesta VC2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88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3. 2. 2021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ROUND((SUM(BE85:BE147)),  2)</f>
        <v>0</v>
      </c>
      <c r="G33" s="33"/>
      <c r="H33" s="33"/>
      <c r="I33" s="117">
        <v>0.21</v>
      </c>
      <c r="J33" s="116">
        <f>ROUND(((SUM(BE85:BE147))*I33),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ROUND((SUM(BF85:BF147)),  2)</f>
        <v>0</v>
      </c>
      <c r="G34" s="33"/>
      <c r="H34" s="33"/>
      <c r="I34" s="117">
        <v>0.15</v>
      </c>
      <c r="J34" s="116">
        <f>ROUND(((SUM(BF85:BF147))*I34),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ROUND((SUM(BG85:BG147)),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ROUND((SUM(BH85:BH147)),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ROUND((SUM(BI85:BI147)),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Společná zařízení Malé Výkleky - Cesta VC2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16" t="str">
        <f>E9</f>
        <v>SO-101 - Cesta VC2 v k.ú. Malé Výkleky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95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95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J112</f>
        <v>0</v>
      </c>
      <c r="K62" s="140"/>
      <c r="L62" s="144"/>
    </row>
    <row r="63" spans="1:47" s="10" customFormat="1" ht="19.95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J129</f>
        <v>0</v>
      </c>
      <c r="K63" s="140"/>
      <c r="L63" s="144"/>
    </row>
    <row r="64" spans="1:47" s="10" customFormat="1" ht="19.95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J133</f>
        <v>0</v>
      </c>
      <c r="K64" s="140"/>
      <c r="L64" s="144"/>
    </row>
    <row r="65" spans="1:31" s="10" customFormat="1" ht="19.95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J145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99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44" t="str">
        <f>E7</f>
        <v>Společná zařízení Malé Výkleky - Cesta VC2</v>
      </c>
      <c r="F75" s="345"/>
      <c r="G75" s="345"/>
      <c r="H75" s="34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87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6" customHeight="1">
      <c r="A77" s="33"/>
      <c r="B77" s="34"/>
      <c r="C77" s="35"/>
      <c r="D77" s="35"/>
      <c r="E77" s="316" t="str">
        <f>E9</f>
        <v>SO-101 - Cesta VC2 v k.ú. Malé Výkleky</v>
      </c>
      <c r="F77" s="346"/>
      <c r="G77" s="346"/>
      <c r="H77" s="346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3. 2. 2021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25</v>
      </c>
      <c r="D81" s="35"/>
      <c r="E81" s="35"/>
      <c r="F81" s="26" t="str">
        <f>E15</f>
        <v>ČR-SPÚ, Pobočka Pardubice</v>
      </c>
      <c r="G81" s="35"/>
      <c r="H81" s="35"/>
      <c r="I81" s="28" t="s">
        <v>31</v>
      </c>
      <c r="J81" s="31" t="str">
        <f>E21</f>
        <v>GAP Pardubice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6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100</v>
      </c>
      <c r="D84" s="148" t="s">
        <v>56</v>
      </c>
      <c r="E84" s="148" t="s">
        <v>52</v>
      </c>
      <c r="F84" s="148" t="s">
        <v>53</v>
      </c>
      <c r="G84" s="148" t="s">
        <v>101</v>
      </c>
      <c r="H84" s="148" t="s">
        <v>102</v>
      </c>
      <c r="I84" s="148" t="s">
        <v>103</v>
      </c>
      <c r="J84" s="148" t="s">
        <v>91</v>
      </c>
      <c r="K84" s="149" t="s">
        <v>104</v>
      </c>
      <c r="L84" s="150"/>
      <c r="M84" s="67" t="s">
        <v>19</v>
      </c>
      <c r="N84" s="68" t="s">
        <v>41</v>
      </c>
      <c r="O84" s="68" t="s">
        <v>105</v>
      </c>
      <c r="P84" s="68" t="s">
        <v>106</v>
      </c>
      <c r="Q84" s="68" t="s">
        <v>107</v>
      </c>
      <c r="R84" s="68" t="s">
        <v>108</v>
      </c>
      <c r="S84" s="68" t="s">
        <v>109</v>
      </c>
      <c r="T84" s="69" t="s">
        <v>110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8" customHeight="1">
      <c r="A85" s="33"/>
      <c r="B85" s="34"/>
      <c r="C85" s="74" t="s">
        <v>111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1611.7493749999996</v>
      </c>
      <c r="S85" s="71"/>
      <c r="T85" s="154">
        <f>T86</f>
        <v>841.76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92</v>
      </c>
      <c r="BK85" s="155">
        <f>BK86</f>
        <v>0</v>
      </c>
    </row>
    <row r="86" spans="1:65" s="12" customFormat="1" ht="25.95" customHeight="1">
      <c r="B86" s="156"/>
      <c r="C86" s="157"/>
      <c r="D86" s="158" t="s">
        <v>70</v>
      </c>
      <c r="E86" s="159" t="s">
        <v>112</v>
      </c>
      <c r="F86" s="159" t="s">
        <v>113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P87+P112+P129+P133+P145</f>
        <v>0</v>
      </c>
      <c r="Q86" s="164"/>
      <c r="R86" s="165">
        <f>R87+R112+R129+R133+R145</f>
        <v>1611.7493749999996</v>
      </c>
      <c r="S86" s="164"/>
      <c r="T86" s="166">
        <f>T87+T112+T129+T133+T145</f>
        <v>841.76</v>
      </c>
      <c r="AR86" s="167" t="s">
        <v>79</v>
      </c>
      <c r="AT86" s="168" t="s">
        <v>70</v>
      </c>
      <c r="AU86" s="168" t="s">
        <v>71</v>
      </c>
      <c r="AY86" s="167" t="s">
        <v>114</v>
      </c>
      <c r="BK86" s="169">
        <f>BK87+BK112+BK129+BK133+BK145</f>
        <v>0</v>
      </c>
    </row>
    <row r="87" spans="1:65" s="12" customFormat="1" ht="22.8" customHeight="1">
      <c r="B87" s="156"/>
      <c r="C87" s="157"/>
      <c r="D87" s="158" t="s">
        <v>70</v>
      </c>
      <c r="E87" s="170" t="s">
        <v>79</v>
      </c>
      <c r="F87" s="170" t="s">
        <v>115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SUM(P88:P111)</f>
        <v>0</v>
      </c>
      <c r="Q87" s="164"/>
      <c r="R87" s="165">
        <f>SUM(R88:R111)</f>
        <v>5.3949999999999996E-3</v>
      </c>
      <c r="S87" s="164"/>
      <c r="T87" s="166">
        <f>SUM(T88:T111)</f>
        <v>768.68</v>
      </c>
      <c r="AR87" s="167" t="s">
        <v>79</v>
      </c>
      <c r="AT87" s="168" t="s">
        <v>70</v>
      </c>
      <c r="AU87" s="168" t="s">
        <v>79</v>
      </c>
      <c r="AY87" s="167" t="s">
        <v>114</v>
      </c>
      <c r="BK87" s="169">
        <f>SUM(BK88:BK111)</f>
        <v>0</v>
      </c>
    </row>
    <row r="88" spans="1:65" s="2" customFormat="1" ht="14.4" customHeight="1">
      <c r="A88" s="33"/>
      <c r="B88" s="34"/>
      <c r="C88" s="172" t="s">
        <v>79</v>
      </c>
      <c r="D88" s="172" t="s">
        <v>116</v>
      </c>
      <c r="E88" s="173" t="s">
        <v>117</v>
      </c>
      <c r="F88" s="174" t="s">
        <v>118</v>
      </c>
      <c r="G88" s="175" t="s">
        <v>119</v>
      </c>
      <c r="H88" s="176">
        <v>1747</v>
      </c>
      <c r="I88" s="177"/>
      <c r="J88" s="178">
        <f>ROUND(I88*H88,2)</f>
        <v>0</v>
      </c>
      <c r="K88" s="174" t="s">
        <v>120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0.44</v>
      </c>
      <c r="T88" s="182">
        <f>S88*H88</f>
        <v>768.68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121</v>
      </c>
      <c r="AT88" s="183" t="s">
        <v>116</v>
      </c>
      <c r="AU88" s="183" t="s">
        <v>82</v>
      </c>
      <c r="AY88" s="16" t="s">
        <v>114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121</v>
      </c>
      <c r="BM88" s="183" t="s">
        <v>122</v>
      </c>
    </row>
    <row r="89" spans="1:65" s="2" customFormat="1" ht="19.2">
      <c r="A89" s="33"/>
      <c r="B89" s="34"/>
      <c r="C89" s="35"/>
      <c r="D89" s="185" t="s">
        <v>123</v>
      </c>
      <c r="E89" s="35"/>
      <c r="F89" s="186" t="s">
        <v>124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123</v>
      </c>
      <c r="AU89" s="16" t="s">
        <v>82</v>
      </c>
    </row>
    <row r="90" spans="1:65" s="13" customFormat="1" ht="10.199999999999999">
      <c r="B90" s="190"/>
      <c r="C90" s="191"/>
      <c r="D90" s="185" t="s">
        <v>125</v>
      </c>
      <c r="E90" s="192" t="s">
        <v>19</v>
      </c>
      <c r="F90" s="193" t="s">
        <v>126</v>
      </c>
      <c r="G90" s="191"/>
      <c r="H90" s="194">
        <v>1747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125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114</v>
      </c>
    </row>
    <row r="91" spans="1:65" s="2" customFormat="1" ht="14.4" customHeight="1">
      <c r="A91" s="33"/>
      <c r="B91" s="34"/>
      <c r="C91" s="172" t="s">
        <v>82</v>
      </c>
      <c r="D91" s="172" t="s">
        <v>116</v>
      </c>
      <c r="E91" s="173" t="s">
        <v>127</v>
      </c>
      <c r="F91" s="174" t="s">
        <v>128</v>
      </c>
      <c r="G91" s="175" t="s">
        <v>129</v>
      </c>
      <c r="H91" s="176">
        <v>450.2</v>
      </c>
      <c r="I91" s="177"/>
      <c r="J91" s="178">
        <f>ROUND(I91*H91,2)</f>
        <v>0</v>
      </c>
      <c r="K91" s="174" t="s">
        <v>120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121</v>
      </c>
      <c r="AT91" s="183" t="s">
        <v>116</v>
      </c>
      <c r="AU91" s="183" t="s">
        <v>82</v>
      </c>
      <c r="AY91" s="16" t="s">
        <v>114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121</v>
      </c>
      <c r="BM91" s="183" t="s">
        <v>130</v>
      </c>
    </row>
    <row r="92" spans="1:65" s="2" customFormat="1" ht="19.2">
      <c r="A92" s="33"/>
      <c r="B92" s="34"/>
      <c r="C92" s="35"/>
      <c r="D92" s="185" t="s">
        <v>123</v>
      </c>
      <c r="E92" s="35"/>
      <c r="F92" s="186" t="s">
        <v>131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123</v>
      </c>
      <c r="AU92" s="16" t="s">
        <v>82</v>
      </c>
    </row>
    <row r="93" spans="1:65" s="2" customFormat="1" ht="19.2">
      <c r="A93" s="33"/>
      <c r="B93" s="34"/>
      <c r="C93" s="35"/>
      <c r="D93" s="185" t="s">
        <v>132</v>
      </c>
      <c r="E93" s="35"/>
      <c r="F93" s="201" t="s">
        <v>133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82</v>
      </c>
    </row>
    <row r="94" spans="1:65" s="13" customFormat="1" ht="10.199999999999999">
      <c r="B94" s="190"/>
      <c r="C94" s="191"/>
      <c r="D94" s="185" t="s">
        <v>125</v>
      </c>
      <c r="E94" s="192" t="s">
        <v>19</v>
      </c>
      <c r="F94" s="193" t="s">
        <v>134</v>
      </c>
      <c r="G94" s="191"/>
      <c r="H94" s="194">
        <v>450.2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125</v>
      </c>
      <c r="AU94" s="200" t="s">
        <v>82</v>
      </c>
      <c r="AV94" s="13" t="s">
        <v>82</v>
      </c>
      <c r="AW94" s="13" t="s">
        <v>33</v>
      </c>
      <c r="AX94" s="13" t="s">
        <v>79</v>
      </c>
      <c r="AY94" s="200" t="s">
        <v>114</v>
      </c>
    </row>
    <row r="95" spans="1:65" s="2" customFormat="1" ht="14.4" customHeight="1">
      <c r="A95" s="33"/>
      <c r="B95" s="34"/>
      <c r="C95" s="172" t="s">
        <v>135</v>
      </c>
      <c r="D95" s="172" t="s">
        <v>116</v>
      </c>
      <c r="E95" s="173" t="s">
        <v>136</v>
      </c>
      <c r="F95" s="174" t="s">
        <v>137</v>
      </c>
      <c r="G95" s="175" t="s">
        <v>119</v>
      </c>
      <c r="H95" s="176">
        <v>1164</v>
      </c>
      <c r="I95" s="177"/>
      <c r="J95" s="178">
        <f>ROUND(I95*H95,2)</f>
        <v>0</v>
      </c>
      <c r="K95" s="174" t="s">
        <v>120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121</v>
      </c>
      <c r="AT95" s="183" t="s">
        <v>116</v>
      </c>
      <c r="AU95" s="183" t="s">
        <v>82</v>
      </c>
      <c r="AY95" s="16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121</v>
      </c>
      <c r="BM95" s="183" t="s">
        <v>138</v>
      </c>
    </row>
    <row r="96" spans="1:65" s="2" customFormat="1" ht="10.199999999999999">
      <c r="A96" s="33"/>
      <c r="B96" s="34"/>
      <c r="C96" s="35"/>
      <c r="D96" s="185" t="s">
        <v>123</v>
      </c>
      <c r="E96" s="35"/>
      <c r="F96" s="186" t="s">
        <v>139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123</v>
      </c>
      <c r="AU96" s="16" t="s">
        <v>82</v>
      </c>
    </row>
    <row r="97" spans="1:65" s="13" customFormat="1" ht="10.199999999999999">
      <c r="B97" s="190"/>
      <c r="C97" s="191"/>
      <c r="D97" s="185" t="s">
        <v>125</v>
      </c>
      <c r="E97" s="192" t="s">
        <v>19</v>
      </c>
      <c r="F97" s="193" t="s">
        <v>140</v>
      </c>
      <c r="G97" s="191"/>
      <c r="H97" s="194">
        <v>1164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125</v>
      </c>
      <c r="AU97" s="200" t="s">
        <v>82</v>
      </c>
      <c r="AV97" s="13" t="s">
        <v>82</v>
      </c>
      <c r="AW97" s="13" t="s">
        <v>33</v>
      </c>
      <c r="AX97" s="13" t="s">
        <v>79</v>
      </c>
      <c r="AY97" s="200" t="s">
        <v>114</v>
      </c>
    </row>
    <row r="98" spans="1:65" s="2" customFormat="1" ht="14.4" customHeight="1">
      <c r="A98" s="33"/>
      <c r="B98" s="34"/>
      <c r="C98" s="202" t="s">
        <v>121</v>
      </c>
      <c r="D98" s="202" t="s">
        <v>141</v>
      </c>
      <c r="E98" s="203" t="s">
        <v>142</v>
      </c>
      <c r="F98" s="204" t="s">
        <v>143</v>
      </c>
      <c r="G98" s="205" t="s">
        <v>144</v>
      </c>
      <c r="H98" s="206">
        <v>5.3949999999999996</v>
      </c>
      <c r="I98" s="207"/>
      <c r="J98" s="208">
        <f>ROUND(I98*H98,2)</f>
        <v>0</v>
      </c>
      <c r="K98" s="204" t="s">
        <v>19</v>
      </c>
      <c r="L98" s="209"/>
      <c r="M98" s="210" t="s">
        <v>19</v>
      </c>
      <c r="N98" s="211" t="s">
        <v>42</v>
      </c>
      <c r="O98" s="63"/>
      <c r="P98" s="181">
        <f>O98*H98</f>
        <v>0</v>
      </c>
      <c r="Q98" s="181">
        <v>1E-3</v>
      </c>
      <c r="R98" s="181">
        <f>Q98*H98</f>
        <v>5.3949999999999996E-3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145</v>
      </c>
      <c r="AT98" s="183" t="s">
        <v>141</v>
      </c>
      <c r="AU98" s="183" t="s">
        <v>82</v>
      </c>
      <c r="AY98" s="16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121</v>
      </c>
      <c r="BM98" s="183" t="s">
        <v>146</v>
      </c>
    </row>
    <row r="99" spans="1:65" s="2" customFormat="1" ht="10.199999999999999">
      <c r="A99" s="33"/>
      <c r="B99" s="34"/>
      <c r="C99" s="35"/>
      <c r="D99" s="185" t="s">
        <v>123</v>
      </c>
      <c r="E99" s="35"/>
      <c r="F99" s="186" t="s">
        <v>147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123</v>
      </c>
      <c r="AU99" s="16" t="s">
        <v>82</v>
      </c>
    </row>
    <row r="100" spans="1:65" s="2" customFormat="1" ht="86.4">
      <c r="A100" s="33"/>
      <c r="B100" s="34"/>
      <c r="C100" s="35"/>
      <c r="D100" s="185" t="s">
        <v>132</v>
      </c>
      <c r="E100" s="35"/>
      <c r="F100" s="201" t="s">
        <v>148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132</v>
      </c>
      <c r="AU100" s="16" t="s">
        <v>82</v>
      </c>
    </row>
    <row r="101" spans="1:65" s="13" customFormat="1" ht="10.199999999999999">
      <c r="B101" s="190"/>
      <c r="C101" s="191"/>
      <c r="D101" s="185" t="s">
        <v>125</v>
      </c>
      <c r="E101" s="192" t="s">
        <v>19</v>
      </c>
      <c r="F101" s="193" t="s">
        <v>149</v>
      </c>
      <c r="G101" s="191"/>
      <c r="H101" s="194">
        <v>5.3949999999999996</v>
      </c>
      <c r="I101" s="195"/>
      <c r="J101" s="191"/>
      <c r="K101" s="191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125</v>
      </c>
      <c r="AU101" s="200" t="s">
        <v>82</v>
      </c>
      <c r="AV101" s="13" t="s">
        <v>82</v>
      </c>
      <c r="AW101" s="13" t="s">
        <v>33</v>
      </c>
      <c r="AX101" s="13" t="s">
        <v>79</v>
      </c>
      <c r="AY101" s="200" t="s">
        <v>114</v>
      </c>
    </row>
    <row r="102" spans="1:65" s="2" customFormat="1" ht="14.4" customHeight="1">
      <c r="A102" s="33"/>
      <c r="B102" s="34"/>
      <c r="C102" s="172" t="s">
        <v>150</v>
      </c>
      <c r="D102" s="172" t="s">
        <v>116</v>
      </c>
      <c r="E102" s="173" t="s">
        <v>151</v>
      </c>
      <c r="F102" s="174" t="s">
        <v>152</v>
      </c>
      <c r="G102" s="175" t="s">
        <v>119</v>
      </c>
      <c r="H102" s="176">
        <v>1747</v>
      </c>
      <c r="I102" s="177"/>
      <c r="J102" s="178">
        <f>ROUND(I102*H102,2)</f>
        <v>0</v>
      </c>
      <c r="K102" s="174" t="s">
        <v>120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121</v>
      </c>
      <c r="AT102" s="183" t="s">
        <v>116</v>
      </c>
      <c r="AU102" s="183" t="s">
        <v>82</v>
      </c>
      <c r="AY102" s="16" t="s">
        <v>114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121</v>
      </c>
      <c r="BM102" s="183" t="s">
        <v>153</v>
      </c>
    </row>
    <row r="103" spans="1:65" s="2" customFormat="1" ht="10.199999999999999">
      <c r="A103" s="33"/>
      <c r="B103" s="34"/>
      <c r="C103" s="35"/>
      <c r="D103" s="185" t="s">
        <v>123</v>
      </c>
      <c r="E103" s="35"/>
      <c r="F103" s="186" t="s">
        <v>154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123</v>
      </c>
      <c r="AU103" s="16" t="s">
        <v>82</v>
      </c>
    </row>
    <row r="104" spans="1:65" s="13" customFormat="1" ht="10.199999999999999">
      <c r="B104" s="190"/>
      <c r="C104" s="191"/>
      <c r="D104" s="185" t="s">
        <v>125</v>
      </c>
      <c r="E104" s="192" t="s">
        <v>19</v>
      </c>
      <c r="F104" s="193" t="s">
        <v>126</v>
      </c>
      <c r="G104" s="191"/>
      <c r="H104" s="194">
        <v>1747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125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114</v>
      </c>
    </row>
    <row r="105" spans="1:65" s="2" customFormat="1" ht="14.4" customHeight="1">
      <c r="A105" s="33"/>
      <c r="B105" s="34"/>
      <c r="C105" s="172" t="s">
        <v>155</v>
      </c>
      <c r="D105" s="172" t="s">
        <v>116</v>
      </c>
      <c r="E105" s="173" t="s">
        <v>156</v>
      </c>
      <c r="F105" s="174" t="s">
        <v>157</v>
      </c>
      <c r="G105" s="175" t="s">
        <v>119</v>
      </c>
      <c r="H105" s="176">
        <v>1164</v>
      </c>
      <c r="I105" s="177"/>
      <c r="J105" s="178">
        <f>ROUND(I105*H105,2)</f>
        <v>0</v>
      </c>
      <c r="K105" s="174" t="s">
        <v>120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121</v>
      </c>
      <c r="AT105" s="183" t="s">
        <v>116</v>
      </c>
      <c r="AU105" s="183" t="s">
        <v>82</v>
      </c>
      <c r="AY105" s="16" t="s">
        <v>114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121</v>
      </c>
      <c r="BM105" s="183" t="s">
        <v>158</v>
      </c>
    </row>
    <row r="106" spans="1:65" s="2" customFormat="1" ht="19.2">
      <c r="A106" s="33"/>
      <c r="B106" s="34"/>
      <c r="C106" s="35"/>
      <c r="D106" s="185" t="s">
        <v>123</v>
      </c>
      <c r="E106" s="35"/>
      <c r="F106" s="186" t="s">
        <v>159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123</v>
      </c>
      <c r="AU106" s="16" t="s">
        <v>82</v>
      </c>
    </row>
    <row r="107" spans="1:65" s="13" customFormat="1" ht="10.199999999999999">
      <c r="B107" s="190"/>
      <c r="C107" s="191"/>
      <c r="D107" s="185" t="s">
        <v>125</v>
      </c>
      <c r="E107" s="192" t="s">
        <v>19</v>
      </c>
      <c r="F107" s="193" t="s">
        <v>140</v>
      </c>
      <c r="G107" s="191"/>
      <c r="H107" s="194">
        <v>1164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125</v>
      </c>
      <c r="AU107" s="200" t="s">
        <v>82</v>
      </c>
      <c r="AV107" s="13" t="s">
        <v>82</v>
      </c>
      <c r="AW107" s="13" t="s">
        <v>33</v>
      </c>
      <c r="AX107" s="13" t="s">
        <v>79</v>
      </c>
      <c r="AY107" s="200" t="s">
        <v>114</v>
      </c>
    </row>
    <row r="108" spans="1:65" s="2" customFormat="1" ht="14.4" customHeight="1">
      <c r="A108" s="33"/>
      <c r="B108" s="34"/>
      <c r="C108" s="172" t="s">
        <v>160</v>
      </c>
      <c r="D108" s="172" t="s">
        <v>116</v>
      </c>
      <c r="E108" s="173" t="s">
        <v>161</v>
      </c>
      <c r="F108" s="174" t="s">
        <v>162</v>
      </c>
      <c r="G108" s="175" t="s">
        <v>119</v>
      </c>
      <c r="H108" s="176">
        <v>1164</v>
      </c>
      <c r="I108" s="177"/>
      <c r="J108" s="178">
        <f>ROUND(I108*H108,2)</f>
        <v>0</v>
      </c>
      <c r="K108" s="174" t="s">
        <v>120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121</v>
      </c>
      <c r="AT108" s="183" t="s">
        <v>116</v>
      </c>
      <c r="AU108" s="183" t="s">
        <v>82</v>
      </c>
      <c r="AY108" s="16" t="s">
        <v>114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121</v>
      </c>
      <c r="BM108" s="183" t="s">
        <v>163</v>
      </c>
    </row>
    <row r="109" spans="1:65" s="2" customFormat="1" ht="10.199999999999999">
      <c r="A109" s="33"/>
      <c r="B109" s="34"/>
      <c r="C109" s="35"/>
      <c r="D109" s="185" t="s">
        <v>123</v>
      </c>
      <c r="E109" s="35"/>
      <c r="F109" s="186" t="s">
        <v>164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123</v>
      </c>
      <c r="AU109" s="16" t="s">
        <v>82</v>
      </c>
    </row>
    <row r="110" spans="1:65" s="2" customFormat="1" ht="28.8">
      <c r="A110" s="33"/>
      <c r="B110" s="34"/>
      <c r="C110" s="35"/>
      <c r="D110" s="185" t="s">
        <v>132</v>
      </c>
      <c r="E110" s="35"/>
      <c r="F110" s="201" t="s">
        <v>165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132</v>
      </c>
      <c r="AU110" s="16" t="s">
        <v>82</v>
      </c>
    </row>
    <row r="111" spans="1:65" s="13" customFormat="1" ht="10.199999999999999">
      <c r="B111" s="190"/>
      <c r="C111" s="191"/>
      <c r="D111" s="185" t="s">
        <v>125</v>
      </c>
      <c r="E111" s="192" t="s">
        <v>19</v>
      </c>
      <c r="F111" s="193" t="s">
        <v>140</v>
      </c>
      <c r="G111" s="191"/>
      <c r="H111" s="194">
        <v>1164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125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114</v>
      </c>
    </row>
    <row r="112" spans="1:65" s="12" customFormat="1" ht="22.8" customHeight="1">
      <c r="B112" s="156"/>
      <c r="C112" s="157"/>
      <c r="D112" s="158" t="s">
        <v>70</v>
      </c>
      <c r="E112" s="170" t="s">
        <v>150</v>
      </c>
      <c r="F112" s="170" t="s">
        <v>166</v>
      </c>
      <c r="G112" s="157"/>
      <c r="H112" s="157"/>
      <c r="I112" s="160"/>
      <c r="J112" s="171">
        <f>BK112</f>
        <v>0</v>
      </c>
      <c r="K112" s="157"/>
      <c r="L112" s="162"/>
      <c r="M112" s="163"/>
      <c r="N112" s="164"/>
      <c r="O112" s="164"/>
      <c r="P112" s="165">
        <f>SUM(P113:P128)</f>
        <v>0</v>
      </c>
      <c r="Q112" s="164"/>
      <c r="R112" s="165">
        <f>SUM(R113:R128)</f>
        <v>1611.7439799999997</v>
      </c>
      <c r="S112" s="164"/>
      <c r="T112" s="166">
        <f>SUM(T113:T128)</f>
        <v>0</v>
      </c>
      <c r="AR112" s="167" t="s">
        <v>79</v>
      </c>
      <c r="AT112" s="168" t="s">
        <v>70</v>
      </c>
      <c r="AU112" s="168" t="s">
        <v>79</v>
      </c>
      <c r="AY112" s="167" t="s">
        <v>114</v>
      </c>
      <c r="BK112" s="169">
        <f>SUM(BK113:BK128)</f>
        <v>0</v>
      </c>
    </row>
    <row r="113" spans="1:65" s="2" customFormat="1" ht="19.8" customHeight="1">
      <c r="A113" s="33"/>
      <c r="B113" s="34"/>
      <c r="C113" s="172" t="s">
        <v>145</v>
      </c>
      <c r="D113" s="172" t="s">
        <v>116</v>
      </c>
      <c r="E113" s="173" t="s">
        <v>167</v>
      </c>
      <c r="F113" s="174" t="s">
        <v>168</v>
      </c>
      <c r="G113" s="175" t="s">
        <v>119</v>
      </c>
      <c r="H113" s="176">
        <v>874</v>
      </c>
      <c r="I113" s="177"/>
      <c r="J113" s="178">
        <f>ROUND(I113*H113,2)</f>
        <v>0</v>
      </c>
      <c r="K113" s="174" t="s">
        <v>120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121</v>
      </c>
      <c r="AT113" s="183" t="s">
        <v>116</v>
      </c>
      <c r="AU113" s="183" t="s">
        <v>82</v>
      </c>
      <c r="AY113" s="16" t="s">
        <v>114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121</v>
      </c>
      <c r="BM113" s="183" t="s">
        <v>169</v>
      </c>
    </row>
    <row r="114" spans="1:65" s="2" customFormat="1" ht="19.2">
      <c r="A114" s="33"/>
      <c r="B114" s="34"/>
      <c r="C114" s="35"/>
      <c r="D114" s="185" t="s">
        <v>123</v>
      </c>
      <c r="E114" s="35"/>
      <c r="F114" s="186" t="s">
        <v>170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123</v>
      </c>
      <c r="AU114" s="16" t="s">
        <v>82</v>
      </c>
    </row>
    <row r="115" spans="1:65" s="2" customFormat="1" ht="19.2">
      <c r="A115" s="33"/>
      <c r="B115" s="34"/>
      <c r="C115" s="35"/>
      <c r="D115" s="185" t="s">
        <v>132</v>
      </c>
      <c r="E115" s="35"/>
      <c r="F115" s="201" t="s">
        <v>171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132</v>
      </c>
      <c r="AU115" s="16" t="s">
        <v>82</v>
      </c>
    </row>
    <row r="116" spans="1:65" s="13" customFormat="1" ht="10.199999999999999">
      <c r="B116" s="190"/>
      <c r="C116" s="191"/>
      <c r="D116" s="185" t="s">
        <v>125</v>
      </c>
      <c r="E116" s="192" t="s">
        <v>19</v>
      </c>
      <c r="F116" s="193" t="s">
        <v>172</v>
      </c>
      <c r="G116" s="191"/>
      <c r="H116" s="194">
        <v>874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125</v>
      </c>
      <c r="AU116" s="200" t="s">
        <v>82</v>
      </c>
      <c r="AV116" s="13" t="s">
        <v>82</v>
      </c>
      <c r="AW116" s="13" t="s">
        <v>33</v>
      </c>
      <c r="AX116" s="13" t="s">
        <v>79</v>
      </c>
      <c r="AY116" s="200" t="s">
        <v>114</v>
      </c>
    </row>
    <row r="117" spans="1:65" s="2" customFormat="1" ht="14.4" customHeight="1">
      <c r="A117" s="33"/>
      <c r="B117" s="34"/>
      <c r="C117" s="202" t="s">
        <v>173</v>
      </c>
      <c r="D117" s="202" t="s">
        <v>141</v>
      </c>
      <c r="E117" s="203" t="s">
        <v>174</v>
      </c>
      <c r="F117" s="204" t="s">
        <v>175</v>
      </c>
      <c r="G117" s="205" t="s">
        <v>176</v>
      </c>
      <c r="H117" s="206">
        <v>18.564</v>
      </c>
      <c r="I117" s="207"/>
      <c r="J117" s="208">
        <f>ROUND(I117*H117,2)</f>
        <v>0</v>
      </c>
      <c r="K117" s="204" t="s">
        <v>120</v>
      </c>
      <c r="L117" s="209"/>
      <c r="M117" s="210" t="s">
        <v>19</v>
      </c>
      <c r="N117" s="211" t="s">
        <v>42</v>
      </c>
      <c r="O117" s="63"/>
      <c r="P117" s="181">
        <f>O117*H117</f>
        <v>0</v>
      </c>
      <c r="Q117" s="181">
        <v>1</v>
      </c>
      <c r="R117" s="181">
        <f>Q117*H117</f>
        <v>18.564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145</v>
      </c>
      <c r="AT117" s="183" t="s">
        <v>141</v>
      </c>
      <c r="AU117" s="183" t="s">
        <v>82</v>
      </c>
      <c r="AY117" s="16" t="s">
        <v>114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121</v>
      </c>
      <c r="BM117" s="183" t="s">
        <v>177</v>
      </c>
    </row>
    <row r="118" spans="1:65" s="2" customFormat="1" ht="10.199999999999999">
      <c r="A118" s="33"/>
      <c r="B118" s="34"/>
      <c r="C118" s="35"/>
      <c r="D118" s="185" t="s">
        <v>123</v>
      </c>
      <c r="E118" s="35"/>
      <c r="F118" s="186" t="s">
        <v>175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123</v>
      </c>
      <c r="AU118" s="16" t="s">
        <v>82</v>
      </c>
    </row>
    <row r="119" spans="1:65" s="13" customFormat="1" ht="10.199999999999999">
      <c r="B119" s="190"/>
      <c r="C119" s="191"/>
      <c r="D119" s="185" t="s">
        <v>125</v>
      </c>
      <c r="E119" s="192" t="s">
        <v>19</v>
      </c>
      <c r="F119" s="193" t="s">
        <v>178</v>
      </c>
      <c r="G119" s="191"/>
      <c r="H119" s="194">
        <v>18.564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125</v>
      </c>
      <c r="AU119" s="200" t="s">
        <v>82</v>
      </c>
      <c r="AV119" s="13" t="s">
        <v>82</v>
      </c>
      <c r="AW119" s="13" t="s">
        <v>33</v>
      </c>
      <c r="AX119" s="13" t="s">
        <v>79</v>
      </c>
      <c r="AY119" s="200" t="s">
        <v>114</v>
      </c>
    </row>
    <row r="120" spans="1:65" s="2" customFormat="1" ht="14.4" customHeight="1">
      <c r="A120" s="33"/>
      <c r="B120" s="34"/>
      <c r="C120" s="172" t="s">
        <v>179</v>
      </c>
      <c r="D120" s="172" t="s">
        <v>116</v>
      </c>
      <c r="E120" s="173" t="s">
        <v>180</v>
      </c>
      <c r="F120" s="174" t="s">
        <v>181</v>
      </c>
      <c r="G120" s="175" t="s">
        <v>119</v>
      </c>
      <c r="H120" s="176">
        <v>1747</v>
      </c>
      <c r="I120" s="177"/>
      <c r="J120" s="178">
        <f>ROUND(I120*H120,2)</f>
        <v>0</v>
      </c>
      <c r="K120" s="174" t="s">
        <v>120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0.46</v>
      </c>
      <c r="R120" s="181">
        <f>Q120*H120</f>
        <v>803.62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121</v>
      </c>
      <c r="AT120" s="183" t="s">
        <v>116</v>
      </c>
      <c r="AU120" s="183" t="s">
        <v>82</v>
      </c>
      <c r="AY120" s="16" t="s">
        <v>114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121</v>
      </c>
      <c r="BM120" s="183" t="s">
        <v>182</v>
      </c>
    </row>
    <row r="121" spans="1:65" s="2" customFormat="1" ht="10.199999999999999">
      <c r="A121" s="33"/>
      <c r="B121" s="34"/>
      <c r="C121" s="35"/>
      <c r="D121" s="185" t="s">
        <v>123</v>
      </c>
      <c r="E121" s="35"/>
      <c r="F121" s="186" t="s">
        <v>183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123</v>
      </c>
      <c r="AU121" s="16" t="s">
        <v>82</v>
      </c>
    </row>
    <row r="122" spans="1:65" s="13" customFormat="1" ht="10.199999999999999">
      <c r="B122" s="190"/>
      <c r="C122" s="191"/>
      <c r="D122" s="185" t="s">
        <v>125</v>
      </c>
      <c r="E122" s="192" t="s">
        <v>19</v>
      </c>
      <c r="F122" s="193" t="s">
        <v>126</v>
      </c>
      <c r="G122" s="191"/>
      <c r="H122" s="194">
        <v>1747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125</v>
      </c>
      <c r="AU122" s="200" t="s">
        <v>82</v>
      </c>
      <c r="AV122" s="13" t="s">
        <v>82</v>
      </c>
      <c r="AW122" s="13" t="s">
        <v>33</v>
      </c>
      <c r="AX122" s="13" t="s">
        <v>79</v>
      </c>
      <c r="AY122" s="200" t="s">
        <v>114</v>
      </c>
    </row>
    <row r="123" spans="1:65" s="2" customFormat="1" ht="14.4" customHeight="1">
      <c r="A123" s="33"/>
      <c r="B123" s="34"/>
      <c r="C123" s="172" t="s">
        <v>184</v>
      </c>
      <c r="D123" s="172" t="s">
        <v>116</v>
      </c>
      <c r="E123" s="173" t="s">
        <v>185</v>
      </c>
      <c r="F123" s="174" t="s">
        <v>186</v>
      </c>
      <c r="G123" s="175" t="s">
        <v>119</v>
      </c>
      <c r="H123" s="176">
        <v>1666</v>
      </c>
      <c r="I123" s="177"/>
      <c r="J123" s="178">
        <f>ROUND(I123*H123,2)</f>
        <v>0</v>
      </c>
      <c r="K123" s="174" t="s">
        <v>120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0.44628000000000001</v>
      </c>
      <c r="R123" s="181">
        <f>Q123*H123</f>
        <v>743.50247999999999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121</v>
      </c>
      <c r="AT123" s="183" t="s">
        <v>116</v>
      </c>
      <c r="AU123" s="183" t="s">
        <v>82</v>
      </c>
      <c r="AY123" s="16" t="s">
        <v>114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121</v>
      </c>
      <c r="BM123" s="183" t="s">
        <v>187</v>
      </c>
    </row>
    <row r="124" spans="1:65" s="2" customFormat="1" ht="10.199999999999999">
      <c r="A124" s="33"/>
      <c r="B124" s="34"/>
      <c r="C124" s="35"/>
      <c r="D124" s="185" t="s">
        <v>123</v>
      </c>
      <c r="E124" s="35"/>
      <c r="F124" s="186" t="s">
        <v>188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123</v>
      </c>
      <c r="AU124" s="16" t="s">
        <v>82</v>
      </c>
    </row>
    <row r="125" spans="1:65" s="13" customFormat="1" ht="10.199999999999999">
      <c r="B125" s="190"/>
      <c r="C125" s="191"/>
      <c r="D125" s="185" t="s">
        <v>125</v>
      </c>
      <c r="E125" s="192" t="s">
        <v>19</v>
      </c>
      <c r="F125" s="193" t="s">
        <v>189</v>
      </c>
      <c r="G125" s="191"/>
      <c r="H125" s="194">
        <v>1666</v>
      </c>
      <c r="I125" s="195"/>
      <c r="J125" s="191"/>
      <c r="K125" s="191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125</v>
      </c>
      <c r="AU125" s="200" t="s">
        <v>82</v>
      </c>
      <c r="AV125" s="13" t="s">
        <v>82</v>
      </c>
      <c r="AW125" s="13" t="s">
        <v>33</v>
      </c>
      <c r="AX125" s="13" t="s">
        <v>79</v>
      </c>
      <c r="AY125" s="200" t="s">
        <v>114</v>
      </c>
    </row>
    <row r="126" spans="1:65" s="2" customFormat="1" ht="14.4" customHeight="1">
      <c r="A126" s="33"/>
      <c r="B126" s="34"/>
      <c r="C126" s="172" t="s">
        <v>190</v>
      </c>
      <c r="D126" s="172" t="s">
        <v>116</v>
      </c>
      <c r="E126" s="173" t="s">
        <v>191</v>
      </c>
      <c r="F126" s="174" t="s">
        <v>192</v>
      </c>
      <c r="G126" s="175" t="s">
        <v>119</v>
      </c>
      <c r="H126" s="176">
        <v>200.25</v>
      </c>
      <c r="I126" s="177"/>
      <c r="J126" s="178">
        <f>ROUND(I126*H126,2)</f>
        <v>0</v>
      </c>
      <c r="K126" s="174" t="s">
        <v>120</v>
      </c>
      <c r="L126" s="38"/>
      <c r="M126" s="179" t="s">
        <v>19</v>
      </c>
      <c r="N126" s="180" t="s">
        <v>42</v>
      </c>
      <c r="O126" s="63"/>
      <c r="P126" s="181">
        <f>O126*H126</f>
        <v>0</v>
      </c>
      <c r="Q126" s="181">
        <v>0.23</v>
      </c>
      <c r="R126" s="181">
        <f>Q126*H126</f>
        <v>46.057500000000005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121</v>
      </c>
      <c r="AT126" s="183" t="s">
        <v>116</v>
      </c>
      <c r="AU126" s="183" t="s">
        <v>82</v>
      </c>
      <c r="AY126" s="16" t="s">
        <v>114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121</v>
      </c>
      <c r="BM126" s="183" t="s">
        <v>193</v>
      </c>
    </row>
    <row r="127" spans="1:65" s="2" customFormat="1" ht="10.199999999999999">
      <c r="A127" s="33"/>
      <c r="B127" s="34"/>
      <c r="C127" s="35"/>
      <c r="D127" s="185" t="s">
        <v>123</v>
      </c>
      <c r="E127" s="35"/>
      <c r="F127" s="186" t="s">
        <v>194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123</v>
      </c>
      <c r="AU127" s="16" t="s">
        <v>82</v>
      </c>
    </row>
    <row r="128" spans="1:65" s="13" customFormat="1" ht="10.199999999999999">
      <c r="B128" s="190"/>
      <c r="C128" s="191"/>
      <c r="D128" s="185" t="s">
        <v>125</v>
      </c>
      <c r="E128" s="192" t="s">
        <v>19</v>
      </c>
      <c r="F128" s="193" t="s">
        <v>195</v>
      </c>
      <c r="G128" s="191"/>
      <c r="H128" s="194">
        <v>200.25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125</v>
      </c>
      <c r="AU128" s="200" t="s">
        <v>82</v>
      </c>
      <c r="AV128" s="13" t="s">
        <v>82</v>
      </c>
      <c r="AW128" s="13" t="s">
        <v>33</v>
      </c>
      <c r="AX128" s="13" t="s">
        <v>79</v>
      </c>
      <c r="AY128" s="200" t="s">
        <v>114</v>
      </c>
    </row>
    <row r="129" spans="1:65" s="12" customFormat="1" ht="22.8" customHeight="1">
      <c r="B129" s="156"/>
      <c r="C129" s="157"/>
      <c r="D129" s="158" t="s">
        <v>70</v>
      </c>
      <c r="E129" s="170" t="s">
        <v>173</v>
      </c>
      <c r="F129" s="170" t="s">
        <v>196</v>
      </c>
      <c r="G129" s="157"/>
      <c r="H129" s="157"/>
      <c r="I129" s="160"/>
      <c r="J129" s="171">
        <f>BK129</f>
        <v>0</v>
      </c>
      <c r="K129" s="157"/>
      <c r="L129" s="162"/>
      <c r="M129" s="163"/>
      <c r="N129" s="164"/>
      <c r="O129" s="164"/>
      <c r="P129" s="165">
        <f>SUM(P130:P132)</f>
        <v>0</v>
      </c>
      <c r="Q129" s="164"/>
      <c r="R129" s="165">
        <f>SUM(R130:R132)</f>
        <v>0</v>
      </c>
      <c r="S129" s="164"/>
      <c r="T129" s="166">
        <f>SUM(T130:T132)</f>
        <v>73.08</v>
      </c>
      <c r="AR129" s="167" t="s">
        <v>79</v>
      </c>
      <c r="AT129" s="168" t="s">
        <v>70</v>
      </c>
      <c r="AU129" s="168" t="s">
        <v>79</v>
      </c>
      <c r="AY129" s="167" t="s">
        <v>114</v>
      </c>
      <c r="BK129" s="169">
        <f>SUM(BK130:BK132)</f>
        <v>0</v>
      </c>
    </row>
    <row r="130" spans="1:65" s="2" customFormat="1" ht="14.4" customHeight="1">
      <c r="A130" s="33"/>
      <c r="B130" s="34"/>
      <c r="C130" s="172" t="s">
        <v>197</v>
      </c>
      <c r="D130" s="172" t="s">
        <v>116</v>
      </c>
      <c r="E130" s="173" t="s">
        <v>198</v>
      </c>
      <c r="F130" s="174" t="s">
        <v>199</v>
      </c>
      <c r="G130" s="175" t="s">
        <v>119</v>
      </c>
      <c r="H130" s="176">
        <v>290</v>
      </c>
      <c r="I130" s="177"/>
      <c r="J130" s="178">
        <f>ROUND(I130*H130,2)</f>
        <v>0</v>
      </c>
      <c r="K130" s="174" t="s">
        <v>120</v>
      </c>
      <c r="L130" s="38"/>
      <c r="M130" s="179" t="s">
        <v>19</v>
      </c>
      <c r="N130" s="180" t="s">
        <v>42</v>
      </c>
      <c r="O130" s="63"/>
      <c r="P130" s="181">
        <f>O130*H130</f>
        <v>0</v>
      </c>
      <c r="Q130" s="181">
        <v>0</v>
      </c>
      <c r="R130" s="181">
        <f>Q130*H130</f>
        <v>0</v>
      </c>
      <c r="S130" s="181">
        <v>0.252</v>
      </c>
      <c r="T130" s="182">
        <f>S130*H130</f>
        <v>73.08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121</v>
      </c>
      <c r="AT130" s="183" t="s">
        <v>116</v>
      </c>
      <c r="AU130" s="183" t="s">
        <v>82</v>
      </c>
      <c r="AY130" s="16" t="s">
        <v>114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79</v>
      </c>
      <c r="BK130" s="184">
        <f>ROUND(I130*H130,2)</f>
        <v>0</v>
      </c>
      <c r="BL130" s="16" t="s">
        <v>121</v>
      </c>
      <c r="BM130" s="183" t="s">
        <v>200</v>
      </c>
    </row>
    <row r="131" spans="1:65" s="2" customFormat="1" ht="19.2">
      <c r="A131" s="33"/>
      <c r="B131" s="34"/>
      <c r="C131" s="35"/>
      <c r="D131" s="185" t="s">
        <v>123</v>
      </c>
      <c r="E131" s="35"/>
      <c r="F131" s="186" t="s">
        <v>201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123</v>
      </c>
      <c r="AU131" s="16" t="s">
        <v>82</v>
      </c>
    </row>
    <row r="132" spans="1:65" s="13" customFormat="1" ht="10.199999999999999">
      <c r="B132" s="190"/>
      <c r="C132" s="191"/>
      <c r="D132" s="185" t="s">
        <v>125</v>
      </c>
      <c r="E132" s="192" t="s">
        <v>19</v>
      </c>
      <c r="F132" s="193" t="s">
        <v>202</v>
      </c>
      <c r="G132" s="191"/>
      <c r="H132" s="194">
        <v>290</v>
      </c>
      <c r="I132" s="195"/>
      <c r="J132" s="191"/>
      <c r="K132" s="191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125</v>
      </c>
      <c r="AU132" s="200" t="s">
        <v>82</v>
      </c>
      <c r="AV132" s="13" t="s">
        <v>82</v>
      </c>
      <c r="AW132" s="13" t="s">
        <v>33</v>
      </c>
      <c r="AX132" s="13" t="s">
        <v>79</v>
      </c>
      <c r="AY132" s="200" t="s">
        <v>114</v>
      </c>
    </row>
    <row r="133" spans="1:65" s="12" customFormat="1" ht="22.8" customHeight="1">
      <c r="B133" s="156"/>
      <c r="C133" s="157"/>
      <c r="D133" s="158" t="s">
        <v>70</v>
      </c>
      <c r="E133" s="170" t="s">
        <v>203</v>
      </c>
      <c r="F133" s="170" t="s">
        <v>204</v>
      </c>
      <c r="G133" s="157"/>
      <c r="H133" s="157"/>
      <c r="I133" s="160"/>
      <c r="J133" s="171">
        <f>BK133</f>
        <v>0</v>
      </c>
      <c r="K133" s="157"/>
      <c r="L133" s="162"/>
      <c r="M133" s="163"/>
      <c r="N133" s="164"/>
      <c r="O133" s="164"/>
      <c r="P133" s="165">
        <f>SUM(P134:P144)</f>
        <v>0</v>
      </c>
      <c r="Q133" s="164"/>
      <c r="R133" s="165">
        <f>SUM(R134:R144)</f>
        <v>0</v>
      </c>
      <c r="S133" s="164"/>
      <c r="T133" s="166">
        <f>SUM(T134:T144)</f>
        <v>0</v>
      </c>
      <c r="AR133" s="167" t="s">
        <v>79</v>
      </c>
      <c r="AT133" s="168" t="s">
        <v>70</v>
      </c>
      <c r="AU133" s="168" t="s">
        <v>79</v>
      </c>
      <c r="AY133" s="167" t="s">
        <v>114</v>
      </c>
      <c r="BK133" s="169">
        <f>SUM(BK134:BK144)</f>
        <v>0</v>
      </c>
    </row>
    <row r="134" spans="1:65" s="2" customFormat="1" ht="14.4" customHeight="1">
      <c r="A134" s="33"/>
      <c r="B134" s="34"/>
      <c r="C134" s="172" t="s">
        <v>205</v>
      </c>
      <c r="D134" s="172" t="s">
        <v>116</v>
      </c>
      <c r="E134" s="173" t="s">
        <v>206</v>
      </c>
      <c r="F134" s="174" t="s">
        <v>207</v>
      </c>
      <c r="G134" s="175" t="s">
        <v>176</v>
      </c>
      <c r="H134" s="176">
        <v>841.76</v>
      </c>
      <c r="I134" s="177"/>
      <c r="J134" s="178">
        <f>ROUND(I134*H134,2)</f>
        <v>0</v>
      </c>
      <c r="K134" s="174" t="s">
        <v>120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121</v>
      </c>
      <c r="AT134" s="183" t="s">
        <v>116</v>
      </c>
      <c r="AU134" s="183" t="s">
        <v>82</v>
      </c>
      <c r="AY134" s="16" t="s">
        <v>114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121</v>
      </c>
      <c r="BM134" s="183" t="s">
        <v>208</v>
      </c>
    </row>
    <row r="135" spans="1:65" s="2" customFormat="1" ht="10.199999999999999">
      <c r="A135" s="33"/>
      <c r="B135" s="34"/>
      <c r="C135" s="35"/>
      <c r="D135" s="185" t="s">
        <v>123</v>
      </c>
      <c r="E135" s="35"/>
      <c r="F135" s="186" t="s">
        <v>209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123</v>
      </c>
      <c r="AU135" s="16" t="s">
        <v>82</v>
      </c>
    </row>
    <row r="136" spans="1:65" s="13" customFormat="1" ht="10.199999999999999">
      <c r="B136" s="190"/>
      <c r="C136" s="191"/>
      <c r="D136" s="185" t="s">
        <v>125</v>
      </c>
      <c r="E136" s="192" t="s">
        <v>19</v>
      </c>
      <c r="F136" s="193" t="s">
        <v>210</v>
      </c>
      <c r="G136" s="191"/>
      <c r="H136" s="194">
        <v>73.08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125</v>
      </c>
      <c r="AU136" s="200" t="s">
        <v>82</v>
      </c>
      <c r="AV136" s="13" t="s">
        <v>82</v>
      </c>
      <c r="AW136" s="13" t="s">
        <v>33</v>
      </c>
      <c r="AX136" s="13" t="s">
        <v>71</v>
      </c>
      <c r="AY136" s="200" t="s">
        <v>114</v>
      </c>
    </row>
    <row r="137" spans="1:65" s="13" customFormat="1" ht="10.199999999999999">
      <c r="B137" s="190"/>
      <c r="C137" s="191"/>
      <c r="D137" s="185" t="s">
        <v>125</v>
      </c>
      <c r="E137" s="192" t="s">
        <v>19</v>
      </c>
      <c r="F137" s="193" t="s">
        <v>211</v>
      </c>
      <c r="G137" s="191"/>
      <c r="H137" s="194">
        <v>768.68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125</v>
      </c>
      <c r="AU137" s="200" t="s">
        <v>82</v>
      </c>
      <c r="AV137" s="13" t="s">
        <v>82</v>
      </c>
      <c r="AW137" s="13" t="s">
        <v>33</v>
      </c>
      <c r="AX137" s="13" t="s">
        <v>71</v>
      </c>
      <c r="AY137" s="200" t="s">
        <v>114</v>
      </c>
    </row>
    <row r="138" spans="1:65" s="2" customFormat="1" ht="14.4" customHeight="1">
      <c r="A138" s="33"/>
      <c r="B138" s="34"/>
      <c r="C138" s="172" t="s">
        <v>8</v>
      </c>
      <c r="D138" s="172" t="s">
        <v>116</v>
      </c>
      <c r="E138" s="173" t="s">
        <v>212</v>
      </c>
      <c r="F138" s="174" t="s">
        <v>213</v>
      </c>
      <c r="G138" s="175" t="s">
        <v>176</v>
      </c>
      <c r="H138" s="176">
        <v>15993.44</v>
      </c>
      <c r="I138" s="177"/>
      <c r="J138" s="178">
        <f>ROUND(I138*H138,2)</f>
        <v>0</v>
      </c>
      <c r="K138" s="174" t="s">
        <v>120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121</v>
      </c>
      <c r="AT138" s="183" t="s">
        <v>116</v>
      </c>
      <c r="AU138" s="183" t="s">
        <v>82</v>
      </c>
      <c r="AY138" s="16" t="s">
        <v>114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121</v>
      </c>
      <c r="BM138" s="183" t="s">
        <v>214</v>
      </c>
    </row>
    <row r="139" spans="1:65" s="2" customFormat="1" ht="19.2">
      <c r="A139" s="33"/>
      <c r="B139" s="34"/>
      <c r="C139" s="35"/>
      <c r="D139" s="185" t="s">
        <v>123</v>
      </c>
      <c r="E139" s="35"/>
      <c r="F139" s="186" t="s">
        <v>215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123</v>
      </c>
      <c r="AU139" s="16" t="s">
        <v>82</v>
      </c>
    </row>
    <row r="140" spans="1:65" s="13" customFormat="1" ht="10.199999999999999">
      <c r="B140" s="190"/>
      <c r="C140" s="191"/>
      <c r="D140" s="185" t="s">
        <v>125</v>
      </c>
      <c r="E140" s="192" t="s">
        <v>19</v>
      </c>
      <c r="F140" s="193" t="s">
        <v>216</v>
      </c>
      <c r="G140" s="191"/>
      <c r="H140" s="194">
        <v>15993.44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125</v>
      </c>
      <c r="AU140" s="200" t="s">
        <v>82</v>
      </c>
      <c r="AV140" s="13" t="s">
        <v>82</v>
      </c>
      <c r="AW140" s="13" t="s">
        <v>33</v>
      </c>
      <c r="AX140" s="13" t="s">
        <v>79</v>
      </c>
      <c r="AY140" s="200" t="s">
        <v>114</v>
      </c>
    </row>
    <row r="141" spans="1:65" s="2" customFormat="1" ht="14.4" customHeight="1">
      <c r="A141" s="33"/>
      <c r="B141" s="34"/>
      <c r="C141" s="172" t="s">
        <v>217</v>
      </c>
      <c r="D141" s="172" t="s">
        <v>116</v>
      </c>
      <c r="E141" s="173" t="s">
        <v>218</v>
      </c>
      <c r="F141" s="174" t="s">
        <v>219</v>
      </c>
      <c r="G141" s="175" t="s">
        <v>176</v>
      </c>
      <c r="H141" s="176">
        <v>841.76</v>
      </c>
      <c r="I141" s="177"/>
      <c r="J141" s="178">
        <f>ROUND(I141*H141,2)</f>
        <v>0</v>
      </c>
      <c r="K141" s="174" t="s">
        <v>120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121</v>
      </c>
      <c r="AT141" s="183" t="s">
        <v>116</v>
      </c>
      <c r="AU141" s="183" t="s">
        <v>82</v>
      </c>
      <c r="AY141" s="16" t="s">
        <v>114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121</v>
      </c>
      <c r="BM141" s="183" t="s">
        <v>220</v>
      </c>
    </row>
    <row r="142" spans="1:65" s="2" customFormat="1" ht="19.2">
      <c r="A142" s="33"/>
      <c r="B142" s="34"/>
      <c r="C142" s="35"/>
      <c r="D142" s="185" t="s">
        <v>123</v>
      </c>
      <c r="E142" s="35"/>
      <c r="F142" s="186" t="s">
        <v>221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123</v>
      </c>
      <c r="AU142" s="16" t="s">
        <v>82</v>
      </c>
    </row>
    <row r="143" spans="1:65" s="13" customFormat="1" ht="10.199999999999999">
      <c r="B143" s="190"/>
      <c r="C143" s="191"/>
      <c r="D143" s="185" t="s">
        <v>125</v>
      </c>
      <c r="E143" s="192" t="s">
        <v>19</v>
      </c>
      <c r="F143" s="193" t="s">
        <v>210</v>
      </c>
      <c r="G143" s="191"/>
      <c r="H143" s="194">
        <v>73.08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125</v>
      </c>
      <c r="AU143" s="200" t="s">
        <v>82</v>
      </c>
      <c r="AV143" s="13" t="s">
        <v>82</v>
      </c>
      <c r="AW143" s="13" t="s">
        <v>33</v>
      </c>
      <c r="AX143" s="13" t="s">
        <v>71</v>
      </c>
      <c r="AY143" s="200" t="s">
        <v>114</v>
      </c>
    </row>
    <row r="144" spans="1:65" s="13" customFormat="1" ht="10.199999999999999">
      <c r="B144" s="190"/>
      <c r="C144" s="191"/>
      <c r="D144" s="185" t="s">
        <v>125</v>
      </c>
      <c r="E144" s="192" t="s">
        <v>19</v>
      </c>
      <c r="F144" s="193" t="s">
        <v>211</v>
      </c>
      <c r="G144" s="191"/>
      <c r="H144" s="194">
        <v>768.68</v>
      </c>
      <c r="I144" s="195"/>
      <c r="J144" s="191"/>
      <c r="K144" s="191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125</v>
      </c>
      <c r="AU144" s="200" t="s">
        <v>82</v>
      </c>
      <c r="AV144" s="13" t="s">
        <v>82</v>
      </c>
      <c r="AW144" s="13" t="s">
        <v>33</v>
      </c>
      <c r="AX144" s="13" t="s">
        <v>71</v>
      </c>
      <c r="AY144" s="200" t="s">
        <v>114</v>
      </c>
    </row>
    <row r="145" spans="1:65" s="12" customFormat="1" ht="22.8" customHeight="1">
      <c r="B145" s="156"/>
      <c r="C145" s="157"/>
      <c r="D145" s="158" t="s">
        <v>70</v>
      </c>
      <c r="E145" s="170" t="s">
        <v>222</v>
      </c>
      <c r="F145" s="170" t="s">
        <v>223</v>
      </c>
      <c r="G145" s="157"/>
      <c r="H145" s="157"/>
      <c r="I145" s="160"/>
      <c r="J145" s="171">
        <f>BK145</f>
        <v>0</v>
      </c>
      <c r="K145" s="157"/>
      <c r="L145" s="162"/>
      <c r="M145" s="163"/>
      <c r="N145" s="164"/>
      <c r="O145" s="164"/>
      <c r="P145" s="165">
        <f>SUM(P146:P147)</f>
        <v>0</v>
      </c>
      <c r="Q145" s="164"/>
      <c r="R145" s="165">
        <f>SUM(R146:R147)</f>
        <v>0</v>
      </c>
      <c r="S145" s="164"/>
      <c r="T145" s="166">
        <f>SUM(T146:T147)</f>
        <v>0</v>
      </c>
      <c r="AR145" s="167" t="s">
        <v>79</v>
      </c>
      <c r="AT145" s="168" t="s">
        <v>70</v>
      </c>
      <c r="AU145" s="168" t="s">
        <v>79</v>
      </c>
      <c r="AY145" s="167" t="s">
        <v>114</v>
      </c>
      <c r="BK145" s="169">
        <f>SUM(BK146:BK147)</f>
        <v>0</v>
      </c>
    </row>
    <row r="146" spans="1:65" s="2" customFormat="1" ht="14.4" customHeight="1">
      <c r="A146" s="33"/>
      <c r="B146" s="34"/>
      <c r="C146" s="172" t="s">
        <v>224</v>
      </c>
      <c r="D146" s="172" t="s">
        <v>116</v>
      </c>
      <c r="E146" s="173" t="s">
        <v>225</v>
      </c>
      <c r="F146" s="174" t="s">
        <v>226</v>
      </c>
      <c r="G146" s="175" t="s">
        <v>176</v>
      </c>
      <c r="H146" s="176">
        <v>1611.749</v>
      </c>
      <c r="I146" s="177"/>
      <c r="J146" s="178">
        <f>ROUND(I146*H146,2)</f>
        <v>0</v>
      </c>
      <c r="K146" s="174" t="s">
        <v>120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121</v>
      </c>
      <c r="AT146" s="183" t="s">
        <v>116</v>
      </c>
      <c r="AU146" s="183" t="s">
        <v>82</v>
      </c>
      <c r="AY146" s="16" t="s">
        <v>114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121</v>
      </c>
      <c r="BM146" s="183" t="s">
        <v>227</v>
      </c>
    </row>
    <row r="147" spans="1:65" s="2" customFormat="1" ht="19.2">
      <c r="A147" s="33"/>
      <c r="B147" s="34"/>
      <c r="C147" s="35"/>
      <c r="D147" s="185" t="s">
        <v>123</v>
      </c>
      <c r="E147" s="35"/>
      <c r="F147" s="186" t="s">
        <v>228</v>
      </c>
      <c r="G147" s="35"/>
      <c r="H147" s="35"/>
      <c r="I147" s="187"/>
      <c r="J147" s="35"/>
      <c r="K147" s="35"/>
      <c r="L147" s="38"/>
      <c r="M147" s="212"/>
      <c r="N147" s="213"/>
      <c r="O147" s="214"/>
      <c r="P147" s="214"/>
      <c r="Q147" s="214"/>
      <c r="R147" s="214"/>
      <c r="S147" s="214"/>
      <c r="T147" s="215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123</v>
      </c>
      <c r="AU147" s="16" t="s">
        <v>82</v>
      </c>
    </row>
    <row r="148" spans="1:65" s="2" customFormat="1" ht="6.9" customHeight="1">
      <c r="A148" s="33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UHzue2byT4Q97zAVW9zlmHJ33FdX12+EpYYUt/+pahogoH2ASht79Po7yWqRofvFkhEzbFg8RboD2PzB0O5oTw==" saltValue="Ng6Y8469B8XLWAdfjDbZJI/yXJNcP9j8GdYoHgs5+S5I2cawrzKQzWTMFbTGGD5ZbDsEOencbVpQUmclCvdx3g==" spinCount="100000" sheet="1" objects="1" scenarios="1" formatColumns="0" formatRows="0" autoFilter="0"/>
  <autoFilter ref="C84:K14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Společná zařízení Malé Výkleky - Cesta VC2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229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3. 2. 2021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ROUND((SUM(BE82:BE108)),  2)</f>
        <v>0</v>
      </c>
      <c r="G33" s="33"/>
      <c r="H33" s="33"/>
      <c r="I33" s="117">
        <v>0.21</v>
      </c>
      <c r="J33" s="116">
        <f>ROUND(((SUM(BE82:BE108))*I33),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ROUND((SUM(BF82:BF108)),  2)</f>
        <v>0</v>
      </c>
      <c r="G34" s="33"/>
      <c r="H34" s="33"/>
      <c r="I34" s="117">
        <v>0.15</v>
      </c>
      <c r="J34" s="116">
        <f>ROUND(((SUM(BF82:BF108))*I34),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ROUND((SUM(BG82:BG108)),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ROUND((SUM(BH82:BH108)),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ROUND((SUM(BI82:BI108)),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Společná zařízení Malé Výkleky - Cesta VC2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16" t="str">
        <f>E9</f>
        <v>VON - Vedlejší a ostatní náklady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230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231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232</v>
      </c>
      <c r="E62" s="142"/>
      <c r="F62" s="142"/>
      <c r="G62" s="142"/>
      <c r="H62" s="142"/>
      <c r="I62" s="142"/>
      <c r="J62" s="143">
        <f>J88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99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Společná zařízení Malé Výkleky - Cesta VC2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316" t="str">
        <f>E9</f>
        <v>VON - Vedlejší a ostatní náklady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3. 2. 2021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GAP Pardubice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100</v>
      </c>
      <c r="D81" s="148" t="s">
        <v>56</v>
      </c>
      <c r="E81" s="148" t="s">
        <v>52</v>
      </c>
      <c r="F81" s="148" t="s">
        <v>53</v>
      </c>
      <c r="G81" s="148" t="s">
        <v>101</v>
      </c>
      <c r="H81" s="148" t="s">
        <v>102</v>
      </c>
      <c r="I81" s="148" t="s">
        <v>103</v>
      </c>
      <c r="J81" s="148" t="s">
        <v>91</v>
      </c>
      <c r="K81" s="149" t="s">
        <v>104</v>
      </c>
      <c r="L81" s="150"/>
      <c r="M81" s="67" t="s">
        <v>19</v>
      </c>
      <c r="N81" s="68" t="s">
        <v>41</v>
      </c>
      <c r="O81" s="68" t="s">
        <v>105</v>
      </c>
      <c r="P81" s="68" t="s">
        <v>106</v>
      </c>
      <c r="Q81" s="68" t="s">
        <v>107</v>
      </c>
      <c r="R81" s="68" t="s">
        <v>108</v>
      </c>
      <c r="S81" s="68" t="s">
        <v>109</v>
      </c>
      <c r="T81" s="69" t="s">
        <v>110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111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233</v>
      </c>
      <c r="F83" s="159" t="s">
        <v>234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P84+P88</f>
        <v>0</v>
      </c>
      <c r="Q83" s="164"/>
      <c r="R83" s="165">
        <f>R84+R88</f>
        <v>0</v>
      </c>
      <c r="S83" s="164"/>
      <c r="T83" s="166">
        <f>T84+T88</f>
        <v>0</v>
      </c>
      <c r="AR83" s="167" t="s">
        <v>150</v>
      </c>
      <c r="AT83" s="168" t="s">
        <v>70</v>
      </c>
      <c r="AU83" s="168" t="s">
        <v>71</v>
      </c>
      <c r="AY83" s="167" t="s">
        <v>114</v>
      </c>
      <c r="BK83" s="169">
        <f>BK84+BK88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235</v>
      </c>
      <c r="F84" s="170" t="s">
        <v>236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150</v>
      </c>
      <c r="AT84" s="168" t="s">
        <v>70</v>
      </c>
      <c r="AU84" s="168" t="s">
        <v>79</v>
      </c>
      <c r="AY84" s="167" t="s">
        <v>114</v>
      </c>
      <c r="BK84" s="169">
        <f>SUM(BK85:BK87)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116</v>
      </c>
      <c r="E85" s="173" t="s">
        <v>237</v>
      </c>
      <c r="F85" s="174" t="s">
        <v>238</v>
      </c>
      <c r="G85" s="175" t="s">
        <v>239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240</v>
      </c>
      <c r="AT85" s="183" t="s">
        <v>116</v>
      </c>
      <c r="AU85" s="183" t="s">
        <v>82</v>
      </c>
      <c r="AY85" s="16" t="s">
        <v>114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240</v>
      </c>
      <c r="BM85" s="183" t="s">
        <v>241</v>
      </c>
    </row>
    <row r="86" spans="1:65" s="2" customFormat="1" ht="10.199999999999999">
      <c r="A86" s="33"/>
      <c r="B86" s="34"/>
      <c r="C86" s="35"/>
      <c r="D86" s="185" t="s">
        <v>123</v>
      </c>
      <c r="E86" s="35"/>
      <c r="F86" s="186" t="s">
        <v>238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123</v>
      </c>
      <c r="AU86" s="16" t="s">
        <v>82</v>
      </c>
    </row>
    <row r="87" spans="1:65" s="2" customFormat="1" ht="48">
      <c r="A87" s="33"/>
      <c r="B87" s="34"/>
      <c r="C87" s="35"/>
      <c r="D87" s="185" t="s">
        <v>132</v>
      </c>
      <c r="E87" s="35"/>
      <c r="F87" s="201" t="s">
        <v>242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132</v>
      </c>
      <c r="AU87" s="16" t="s">
        <v>82</v>
      </c>
    </row>
    <row r="88" spans="1:65" s="12" customFormat="1" ht="22.8" customHeight="1">
      <c r="B88" s="156"/>
      <c r="C88" s="157"/>
      <c r="D88" s="158" t="s">
        <v>70</v>
      </c>
      <c r="E88" s="170" t="s">
        <v>243</v>
      </c>
      <c r="F88" s="170" t="s">
        <v>244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SUM(P89:P108)</f>
        <v>0</v>
      </c>
      <c r="Q88" s="164"/>
      <c r="R88" s="165">
        <f>SUM(R89:R108)</f>
        <v>0</v>
      </c>
      <c r="S88" s="164"/>
      <c r="T88" s="166">
        <f>SUM(T89:T108)</f>
        <v>0</v>
      </c>
      <c r="AR88" s="167" t="s">
        <v>121</v>
      </c>
      <c r="AT88" s="168" t="s">
        <v>70</v>
      </c>
      <c r="AU88" s="168" t="s">
        <v>79</v>
      </c>
      <c r="AY88" s="167" t="s">
        <v>114</v>
      </c>
      <c r="BK88" s="169">
        <f>SUM(BK89:BK108)</f>
        <v>0</v>
      </c>
    </row>
    <row r="89" spans="1:65" s="2" customFormat="1" ht="22.8">
      <c r="A89" s="33"/>
      <c r="B89" s="34"/>
      <c r="C89" s="172" t="s">
        <v>82</v>
      </c>
      <c r="D89" s="172" t="s">
        <v>116</v>
      </c>
      <c r="E89" s="173" t="s">
        <v>245</v>
      </c>
      <c r="F89" s="174" t="s">
        <v>246</v>
      </c>
      <c r="G89" s="175" t="s">
        <v>239</v>
      </c>
      <c r="H89" s="176">
        <v>1</v>
      </c>
      <c r="I89" s="177"/>
      <c r="J89" s="178">
        <f>ROUND(I89*H89,2)</f>
        <v>0</v>
      </c>
      <c r="K89" s="174" t="s">
        <v>19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240</v>
      </c>
      <c r="AT89" s="183" t="s">
        <v>116</v>
      </c>
      <c r="AU89" s="183" t="s">
        <v>82</v>
      </c>
      <c r="AY89" s="16" t="s">
        <v>114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240</v>
      </c>
      <c r="BM89" s="183" t="s">
        <v>247</v>
      </c>
    </row>
    <row r="90" spans="1:65" s="2" customFormat="1" ht="19.2">
      <c r="A90" s="33"/>
      <c r="B90" s="34"/>
      <c r="C90" s="35"/>
      <c r="D90" s="185" t="s">
        <v>123</v>
      </c>
      <c r="E90" s="35"/>
      <c r="F90" s="186" t="s">
        <v>246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123</v>
      </c>
      <c r="AU90" s="16" t="s">
        <v>82</v>
      </c>
    </row>
    <row r="91" spans="1:65" s="2" customFormat="1" ht="19.2">
      <c r="A91" s="33"/>
      <c r="B91" s="34"/>
      <c r="C91" s="35"/>
      <c r="D91" s="185" t="s">
        <v>132</v>
      </c>
      <c r="E91" s="35"/>
      <c r="F91" s="201" t="s">
        <v>248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82</v>
      </c>
    </row>
    <row r="92" spans="1:65" s="2" customFormat="1" ht="14.4" customHeight="1">
      <c r="A92" s="33"/>
      <c r="B92" s="34"/>
      <c r="C92" s="172" t="s">
        <v>135</v>
      </c>
      <c r="D92" s="172" t="s">
        <v>116</v>
      </c>
      <c r="E92" s="173" t="s">
        <v>249</v>
      </c>
      <c r="F92" s="174" t="s">
        <v>250</v>
      </c>
      <c r="G92" s="175" t="s">
        <v>239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240</v>
      </c>
      <c r="AT92" s="183" t="s">
        <v>116</v>
      </c>
      <c r="AU92" s="183" t="s">
        <v>82</v>
      </c>
      <c r="AY92" s="16" t="s">
        <v>114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240</v>
      </c>
      <c r="BM92" s="183" t="s">
        <v>251</v>
      </c>
    </row>
    <row r="93" spans="1:65" s="2" customFormat="1" ht="10.199999999999999">
      <c r="A93" s="33"/>
      <c r="B93" s="34"/>
      <c r="C93" s="35"/>
      <c r="D93" s="185" t="s">
        <v>123</v>
      </c>
      <c r="E93" s="35"/>
      <c r="F93" s="186" t="s">
        <v>250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123</v>
      </c>
      <c r="AU93" s="16" t="s">
        <v>82</v>
      </c>
    </row>
    <row r="94" spans="1:65" s="2" customFormat="1" ht="38.4">
      <c r="A94" s="33"/>
      <c r="B94" s="34"/>
      <c r="C94" s="35"/>
      <c r="D94" s="185" t="s">
        <v>132</v>
      </c>
      <c r="E94" s="35"/>
      <c r="F94" s="201" t="s">
        <v>252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82</v>
      </c>
    </row>
    <row r="95" spans="1:65" s="2" customFormat="1" ht="14.4" customHeight="1">
      <c r="A95" s="33"/>
      <c r="B95" s="34"/>
      <c r="C95" s="172" t="s">
        <v>121</v>
      </c>
      <c r="D95" s="172" t="s">
        <v>116</v>
      </c>
      <c r="E95" s="173" t="s">
        <v>253</v>
      </c>
      <c r="F95" s="174" t="s">
        <v>254</v>
      </c>
      <c r="G95" s="175" t="s">
        <v>239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240</v>
      </c>
      <c r="AT95" s="183" t="s">
        <v>116</v>
      </c>
      <c r="AU95" s="183" t="s">
        <v>82</v>
      </c>
      <c r="AY95" s="16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240</v>
      </c>
      <c r="BM95" s="183" t="s">
        <v>255</v>
      </c>
    </row>
    <row r="96" spans="1:65" s="2" customFormat="1" ht="10.199999999999999">
      <c r="A96" s="33"/>
      <c r="B96" s="34"/>
      <c r="C96" s="35"/>
      <c r="D96" s="185" t="s">
        <v>123</v>
      </c>
      <c r="E96" s="35"/>
      <c r="F96" s="186" t="s">
        <v>254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123</v>
      </c>
      <c r="AU96" s="16" t="s">
        <v>82</v>
      </c>
    </row>
    <row r="97" spans="1:65" s="2" customFormat="1" ht="36.6" customHeight="1">
      <c r="A97" s="33"/>
      <c r="B97" s="34"/>
      <c r="C97" s="35"/>
      <c r="D97" s="185" t="s">
        <v>132</v>
      </c>
      <c r="E97" s="35"/>
      <c r="F97" s="201" t="s">
        <v>256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2" customFormat="1" ht="14.4" customHeight="1">
      <c r="A98" s="33"/>
      <c r="B98" s="34"/>
      <c r="C98" s="172" t="s">
        <v>150</v>
      </c>
      <c r="D98" s="172" t="s">
        <v>116</v>
      </c>
      <c r="E98" s="173" t="s">
        <v>257</v>
      </c>
      <c r="F98" s="174" t="s">
        <v>258</v>
      </c>
      <c r="G98" s="175" t="s">
        <v>259</v>
      </c>
      <c r="H98" s="176">
        <v>2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240</v>
      </c>
      <c r="AT98" s="183" t="s">
        <v>116</v>
      </c>
      <c r="AU98" s="183" t="s">
        <v>82</v>
      </c>
      <c r="AY98" s="16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240</v>
      </c>
      <c r="BM98" s="183" t="s">
        <v>260</v>
      </c>
    </row>
    <row r="99" spans="1:65" s="2" customFormat="1" ht="10.199999999999999">
      <c r="A99" s="33"/>
      <c r="B99" s="34"/>
      <c r="C99" s="35"/>
      <c r="D99" s="185" t="s">
        <v>123</v>
      </c>
      <c r="E99" s="35"/>
      <c r="F99" s="186" t="s">
        <v>258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123</v>
      </c>
      <c r="AU99" s="16" t="s">
        <v>82</v>
      </c>
    </row>
    <row r="100" spans="1:65" s="2" customFormat="1" ht="38.4">
      <c r="A100" s="33"/>
      <c r="B100" s="34"/>
      <c r="C100" s="35"/>
      <c r="D100" s="185" t="s">
        <v>132</v>
      </c>
      <c r="E100" s="35"/>
      <c r="F100" s="201" t="s">
        <v>261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132</v>
      </c>
      <c r="AU100" s="16" t="s">
        <v>82</v>
      </c>
    </row>
    <row r="101" spans="1:65" s="2" customFormat="1" ht="14.4" customHeight="1">
      <c r="A101" s="33"/>
      <c r="B101" s="34"/>
      <c r="C101" s="172" t="s">
        <v>155</v>
      </c>
      <c r="D101" s="172" t="s">
        <v>116</v>
      </c>
      <c r="E101" s="173" t="s">
        <v>262</v>
      </c>
      <c r="F101" s="174" t="s">
        <v>263</v>
      </c>
      <c r="G101" s="175" t="s">
        <v>239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240</v>
      </c>
      <c r="AT101" s="183" t="s">
        <v>116</v>
      </c>
      <c r="AU101" s="183" t="s">
        <v>82</v>
      </c>
      <c r="AY101" s="16" t="s">
        <v>114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240</v>
      </c>
      <c r="BM101" s="183" t="s">
        <v>264</v>
      </c>
    </row>
    <row r="102" spans="1:65" s="2" customFormat="1" ht="10.199999999999999">
      <c r="A102" s="33"/>
      <c r="B102" s="34"/>
      <c r="C102" s="35"/>
      <c r="D102" s="185" t="s">
        <v>123</v>
      </c>
      <c r="E102" s="35"/>
      <c r="F102" s="186" t="s">
        <v>263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123</v>
      </c>
      <c r="AU102" s="16" t="s">
        <v>82</v>
      </c>
    </row>
    <row r="103" spans="1:65" s="2" customFormat="1" ht="14.4" customHeight="1">
      <c r="A103" s="33"/>
      <c r="B103" s="34"/>
      <c r="C103" s="172" t="s">
        <v>160</v>
      </c>
      <c r="D103" s="172" t="s">
        <v>116</v>
      </c>
      <c r="E103" s="173" t="s">
        <v>265</v>
      </c>
      <c r="F103" s="174" t="s">
        <v>266</v>
      </c>
      <c r="G103" s="175" t="s">
        <v>239</v>
      </c>
      <c r="H103" s="176">
        <v>1</v>
      </c>
      <c r="I103" s="177"/>
      <c r="J103" s="178">
        <f>ROUND(I103*H103,2)</f>
        <v>0</v>
      </c>
      <c r="K103" s="174" t="s">
        <v>19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240</v>
      </c>
      <c r="AT103" s="183" t="s">
        <v>116</v>
      </c>
      <c r="AU103" s="183" t="s">
        <v>82</v>
      </c>
      <c r="AY103" s="16" t="s">
        <v>114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240</v>
      </c>
      <c r="BM103" s="183" t="s">
        <v>267</v>
      </c>
    </row>
    <row r="104" spans="1:65" s="2" customFormat="1" ht="10.199999999999999">
      <c r="A104" s="33"/>
      <c r="B104" s="34"/>
      <c r="C104" s="35"/>
      <c r="D104" s="185" t="s">
        <v>123</v>
      </c>
      <c r="E104" s="35"/>
      <c r="F104" s="186" t="s">
        <v>268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123</v>
      </c>
      <c r="AU104" s="16" t="s">
        <v>82</v>
      </c>
    </row>
    <row r="105" spans="1:65" s="2" customFormat="1" ht="38.4">
      <c r="A105" s="33"/>
      <c r="B105" s="34"/>
      <c r="C105" s="35"/>
      <c r="D105" s="185" t="s">
        <v>132</v>
      </c>
      <c r="E105" s="35"/>
      <c r="F105" s="201" t="s">
        <v>269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82</v>
      </c>
    </row>
    <row r="106" spans="1:65" s="2" customFormat="1" ht="14.4" customHeight="1">
      <c r="A106" s="33"/>
      <c r="B106" s="34"/>
      <c r="C106" s="172" t="s">
        <v>145</v>
      </c>
      <c r="D106" s="172" t="s">
        <v>116</v>
      </c>
      <c r="E106" s="173" t="s">
        <v>270</v>
      </c>
      <c r="F106" s="174" t="s">
        <v>271</v>
      </c>
      <c r="G106" s="175" t="s">
        <v>239</v>
      </c>
      <c r="H106" s="176">
        <v>1</v>
      </c>
      <c r="I106" s="177"/>
      <c r="J106" s="178">
        <f>ROUND(I106*H106,2)</f>
        <v>0</v>
      </c>
      <c r="K106" s="174" t="s">
        <v>19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240</v>
      </c>
      <c r="AT106" s="183" t="s">
        <v>116</v>
      </c>
      <c r="AU106" s="183" t="s">
        <v>82</v>
      </c>
      <c r="AY106" s="16" t="s">
        <v>114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240</v>
      </c>
      <c r="BM106" s="183" t="s">
        <v>272</v>
      </c>
    </row>
    <row r="107" spans="1:65" s="2" customFormat="1" ht="10.199999999999999">
      <c r="A107" s="33"/>
      <c r="B107" s="34"/>
      <c r="C107" s="35"/>
      <c r="D107" s="185" t="s">
        <v>123</v>
      </c>
      <c r="E107" s="35"/>
      <c r="F107" s="186" t="s">
        <v>271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123</v>
      </c>
      <c r="AU107" s="16" t="s">
        <v>82</v>
      </c>
    </row>
    <row r="108" spans="1:65" s="2" customFormat="1" ht="28.8">
      <c r="A108" s="33"/>
      <c r="B108" s="34"/>
      <c r="C108" s="35"/>
      <c r="D108" s="185" t="s">
        <v>132</v>
      </c>
      <c r="E108" s="35"/>
      <c r="F108" s="201" t="s">
        <v>273</v>
      </c>
      <c r="G108" s="35"/>
      <c r="H108" s="35"/>
      <c r="I108" s="187"/>
      <c r="J108" s="35"/>
      <c r="K108" s="35"/>
      <c r="L108" s="38"/>
      <c r="M108" s="212"/>
      <c r="N108" s="213"/>
      <c r="O108" s="214"/>
      <c r="P108" s="214"/>
      <c r="Q108" s="214"/>
      <c r="R108" s="214"/>
      <c r="S108" s="214"/>
      <c r="T108" s="21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132</v>
      </c>
      <c r="AU108" s="16" t="s">
        <v>82</v>
      </c>
    </row>
    <row r="109" spans="1:65" s="2" customFormat="1" ht="6.9" customHeight="1">
      <c r="A109" s="33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8"/>
      <c r="M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</sheetData>
  <sheetProtection algorithmName="SHA-512" hashValue="ZHIUMpDs5PMDXP8wmuAfl4Gc7r5RYFOsGHLbsc4X2NG06+MlegpCKWjsAsaLe/6lR0s5SvaIn0akFEcsAmtvzg==" saltValue="kuWMLk/wKQmW+W6uZDB0fDX3qlva03opiMaK8JrP+xFepXNYUeiavkM/5ZcmlHgoGOEqPi9SkCI07YFSO7k2dw==" spinCount="100000" sheet="1" objects="1" scenarios="1" formatColumns="0" formatRows="0" autoFilter="0"/>
  <autoFilter ref="C81:K10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6" customWidth="1"/>
    <col min="2" max="2" width="1.7109375" style="216" customWidth="1"/>
    <col min="3" max="4" width="5" style="216" customWidth="1"/>
    <col min="5" max="5" width="11.7109375" style="216" customWidth="1"/>
    <col min="6" max="6" width="9.140625" style="216" customWidth="1"/>
    <col min="7" max="7" width="5" style="216" customWidth="1"/>
    <col min="8" max="8" width="77.85546875" style="216" customWidth="1"/>
    <col min="9" max="10" width="20" style="216" customWidth="1"/>
    <col min="11" max="11" width="1.710937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4" customFormat="1" ht="45" customHeight="1">
      <c r="B3" s="220"/>
      <c r="C3" s="348" t="s">
        <v>274</v>
      </c>
      <c r="D3" s="348"/>
      <c r="E3" s="348"/>
      <c r="F3" s="348"/>
      <c r="G3" s="348"/>
      <c r="H3" s="348"/>
      <c r="I3" s="348"/>
      <c r="J3" s="348"/>
      <c r="K3" s="221"/>
    </row>
    <row r="4" spans="2:11" s="1" customFormat="1" ht="25.5" customHeight="1">
      <c r="B4" s="222"/>
      <c r="C4" s="353" t="s">
        <v>275</v>
      </c>
      <c r="D4" s="353"/>
      <c r="E4" s="353"/>
      <c r="F4" s="353"/>
      <c r="G4" s="353"/>
      <c r="H4" s="353"/>
      <c r="I4" s="353"/>
      <c r="J4" s="353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52" t="s">
        <v>276</v>
      </c>
      <c r="D6" s="352"/>
      <c r="E6" s="352"/>
      <c r="F6" s="352"/>
      <c r="G6" s="352"/>
      <c r="H6" s="352"/>
      <c r="I6" s="352"/>
      <c r="J6" s="352"/>
      <c r="K6" s="223"/>
    </row>
    <row r="7" spans="2:11" s="1" customFormat="1" ht="15" customHeight="1">
      <c r="B7" s="226"/>
      <c r="C7" s="352" t="s">
        <v>277</v>
      </c>
      <c r="D7" s="352"/>
      <c r="E7" s="352"/>
      <c r="F7" s="352"/>
      <c r="G7" s="352"/>
      <c r="H7" s="352"/>
      <c r="I7" s="352"/>
      <c r="J7" s="352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52" t="s">
        <v>278</v>
      </c>
      <c r="D9" s="352"/>
      <c r="E9" s="352"/>
      <c r="F9" s="352"/>
      <c r="G9" s="352"/>
      <c r="H9" s="352"/>
      <c r="I9" s="352"/>
      <c r="J9" s="352"/>
      <c r="K9" s="223"/>
    </row>
    <row r="10" spans="2:11" s="1" customFormat="1" ht="15" customHeight="1">
      <c r="B10" s="226"/>
      <c r="C10" s="225"/>
      <c r="D10" s="352" t="s">
        <v>279</v>
      </c>
      <c r="E10" s="352"/>
      <c r="F10" s="352"/>
      <c r="G10" s="352"/>
      <c r="H10" s="352"/>
      <c r="I10" s="352"/>
      <c r="J10" s="352"/>
      <c r="K10" s="223"/>
    </row>
    <row r="11" spans="2:11" s="1" customFormat="1" ht="15" customHeight="1">
      <c r="B11" s="226"/>
      <c r="C11" s="227"/>
      <c r="D11" s="352" t="s">
        <v>280</v>
      </c>
      <c r="E11" s="352"/>
      <c r="F11" s="352"/>
      <c r="G11" s="352"/>
      <c r="H11" s="352"/>
      <c r="I11" s="352"/>
      <c r="J11" s="352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281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52" t="s">
        <v>282</v>
      </c>
      <c r="E15" s="352"/>
      <c r="F15" s="352"/>
      <c r="G15" s="352"/>
      <c r="H15" s="352"/>
      <c r="I15" s="352"/>
      <c r="J15" s="352"/>
      <c r="K15" s="223"/>
    </row>
    <row r="16" spans="2:11" s="1" customFormat="1" ht="15" customHeight="1">
      <c r="B16" s="226"/>
      <c r="C16" s="227"/>
      <c r="D16" s="352" t="s">
        <v>283</v>
      </c>
      <c r="E16" s="352"/>
      <c r="F16" s="352"/>
      <c r="G16" s="352"/>
      <c r="H16" s="352"/>
      <c r="I16" s="352"/>
      <c r="J16" s="352"/>
      <c r="K16" s="223"/>
    </row>
    <row r="17" spans="2:11" s="1" customFormat="1" ht="15" customHeight="1">
      <c r="B17" s="226"/>
      <c r="C17" s="227"/>
      <c r="D17" s="352" t="s">
        <v>284</v>
      </c>
      <c r="E17" s="352"/>
      <c r="F17" s="352"/>
      <c r="G17" s="352"/>
      <c r="H17" s="352"/>
      <c r="I17" s="352"/>
      <c r="J17" s="352"/>
      <c r="K17" s="223"/>
    </row>
    <row r="18" spans="2:11" s="1" customFormat="1" ht="15" customHeight="1">
      <c r="B18" s="226"/>
      <c r="C18" s="227"/>
      <c r="D18" s="227"/>
      <c r="E18" s="229" t="s">
        <v>78</v>
      </c>
      <c r="F18" s="352" t="s">
        <v>285</v>
      </c>
      <c r="G18" s="352"/>
      <c r="H18" s="352"/>
      <c r="I18" s="352"/>
      <c r="J18" s="352"/>
      <c r="K18" s="223"/>
    </row>
    <row r="19" spans="2:11" s="1" customFormat="1" ht="15" customHeight="1">
      <c r="B19" s="226"/>
      <c r="C19" s="227"/>
      <c r="D19" s="227"/>
      <c r="E19" s="229" t="s">
        <v>286</v>
      </c>
      <c r="F19" s="352" t="s">
        <v>287</v>
      </c>
      <c r="G19" s="352"/>
      <c r="H19" s="352"/>
      <c r="I19" s="352"/>
      <c r="J19" s="352"/>
      <c r="K19" s="223"/>
    </row>
    <row r="20" spans="2:11" s="1" customFormat="1" ht="15" customHeight="1">
      <c r="B20" s="226"/>
      <c r="C20" s="227"/>
      <c r="D20" s="227"/>
      <c r="E20" s="229" t="s">
        <v>288</v>
      </c>
      <c r="F20" s="352" t="s">
        <v>289</v>
      </c>
      <c r="G20" s="352"/>
      <c r="H20" s="352"/>
      <c r="I20" s="352"/>
      <c r="J20" s="352"/>
      <c r="K20" s="223"/>
    </row>
    <row r="21" spans="2:11" s="1" customFormat="1" ht="15" customHeight="1">
      <c r="B21" s="226"/>
      <c r="C21" s="227"/>
      <c r="D21" s="227"/>
      <c r="E21" s="229" t="s">
        <v>83</v>
      </c>
      <c r="F21" s="352" t="s">
        <v>84</v>
      </c>
      <c r="G21" s="352"/>
      <c r="H21" s="352"/>
      <c r="I21" s="352"/>
      <c r="J21" s="352"/>
      <c r="K21" s="223"/>
    </row>
    <row r="22" spans="2:11" s="1" customFormat="1" ht="15" customHeight="1">
      <c r="B22" s="226"/>
      <c r="C22" s="227"/>
      <c r="D22" s="227"/>
      <c r="E22" s="229" t="s">
        <v>290</v>
      </c>
      <c r="F22" s="352" t="s">
        <v>291</v>
      </c>
      <c r="G22" s="352"/>
      <c r="H22" s="352"/>
      <c r="I22" s="352"/>
      <c r="J22" s="352"/>
      <c r="K22" s="223"/>
    </row>
    <row r="23" spans="2:11" s="1" customFormat="1" ht="15" customHeight="1">
      <c r="B23" s="226"/>
      <c r="C23" s="227"/>
      <c r="D23" s="227"/>
      <c r="E23" s="229" t="s">
        <v>292</v>
      </c>
      <c r="F23" s="352" t="s">
        <v>293</v>
      </c>
      <c r="G23" s="352"/>
      <c r="H23" s="352"/>
      <c r="I23" s="352"/>
      <c r="J23" s="352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52" t="s">
        <v>294</v>
      </c>
      <c r="D25" s="352"/>
      <c r="E25" s="352"/>
      <c r="F25" s="352"/>
      <c r="G25" s="352"/>
      <c r="H25" s="352"/>
      <c r="I25" s="352"/>
      <c r="J25" s="352"/>
      <c r="K25" s="223"/>
    </row>
    <row r="26" spans="2:11" s="1" customFormat="1" ht="15" customHeight="1">
      <c r="B26" s="226"/>
      <c r="C26" s="352" t="s">
        <v>295</v>
      </c>
      <c r="D26" s="352"/>
      <c r="E26" s="352"/>
      <c r="F26" s="352"/>
      <c r="G26" s="352"/>
      <c r="H26" s="352"/>
      <c r="I26" s="352"/>
      <c r="J26" s="352"/>
      <c r="K26" s="223"/>
    </row>
    <row r="27" spans="2:11" s="1" customFormat="1" ht="15" customHeight="1">
      <c r="B27" s="226"/>
      <c r="C27" s="225"/>
      <c r="D27" s="352" t="s">
        <v>296</v>
      </c>
      <c r="E27" s="352"/>
      <c r="F27" s="352"/>
      <c r="G27" s="352"/>
      <c r="H27" s="352"/>
      <c r="I27" s="352"/>
      <c r="J27" s="352"/>
      <c r="K27" s="223"/>
    </row>
    <row r="28" spans="2:11" s="1" customFormat="1" ht="15" customHeight="1">
      <c r="B28" s="226"/>
      <c r="C28" s="227"/>
      <c r="D28" s="352" t="s">
        <v>297</v>
      </c>
      <c r="E28" s="352"/>
      <c r="F28" s="352"/>
      <c r="G28" s="352"/>
      <c r="H28" s="352"/>
      <c r="I28" s="352"/>
      <c r="J28" s="352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52" t="s">
        <v>298</v>
      </c>
      <c r="E30" s="352"/>
      <c r="F30" s="352"/>
      <c r="G30" s="352"/>
      <c r="H30" s="352"/>
      <c r="I30" s="352"/>
      <c r="J30" s="352"/>
      <c r="K30" s="223"/>
    </row>
    <row r="31" spans="2:11" s="1" customFormat="1" ht="15" customHeight="1">
      <c r="B31" s="226"/>
      <c r="C31" s="227"/>
      <c r="D31" s="352" t="s">
        <v>299</v>
      </c>
      <c r="E31" s="352"/>
      <c r="F31" s="352"/>
      <c r="G31" s="352"/>
      <c r="H31" s="352"/>
      <c r="I31" s="352"/>
      <c r="J31" s="352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52" t="s">
        <v>300</v>
      </c>
      <c r="E33" s="352"/>
      <c r="F33" s="352"/>
      <c r="G33" s="352"/>
      <c r="H33" s="352"/>
      <c r="I33" s="352"/>
      <c r="J33" s="352"/>
      <c r="K33" s="223"/>
    </row>
    <row r="34" spans="2:11" s="1" customFormat="1" ht="15" customHeight="1">
      <c r="B34" s="226"/>
      <c r="C34" s="227"/>
      <c r="D34" s="352" t="s">
        <v>301</v>
      </c>
      <c r="E34" s="352"/>
      <c r="F34" s="352"/>
      <c r="G34" s="352"/>
      <c r="H34" s="352"/>
      <c r="I34" s="352"/>
      <c r="J34" s="352"/>
      <c r="K34" s="223"/>
    </row>
    <row r="35" spans="2:11" s="1" customFormat="1" ht="15" customHeight="1">
      <c r="B35" s="226"/>
      <c r="C35" s="227"/>
      <c r="D35" s="352" t="s">
        <v>302</v>
      </c>
      <c r="E35" s="352"/>
      <c r="F35" s="352"/>
      <c r="G35" s="352"/>
      <c r="H35" s="352"/>
      <c r="I35" s="352"/>
      <c r="J35" s="352"/>
      <c r="K35" s="223"/>
    </row>
    <row r="36" spans="2:11" s="1" customFormat="1" ht="15" customHeight="1">
      <c r="B36" s="226"/>
      <c r="C36" s="227"/>
      <c r="D36" s="225"/>
      <c r="E36" s="228" t="s">
        <v>100</v>
      </c>
      <c r="F36" s="225"/>
      <c r="G36" s="352" t="s">
        <v>303</v>
      </c>
      <c r="H36" s="352"/>
      <c r="I36" s="352"/>
      <c r="J36" s="352"/>
      <c r="K36" s="223"/>
    </row>
    <row r="37" spans="2:11" s="1" customFormat="1" ht="30.75" customHeight="1">
      <c r="B37" s="226"/>
      <c r="C37" s="227"/>
      <c r="D37" s="225"/>
      <c r="E37" s="228" t="s">
        <v>304</v>
      </c>
      <c r="F37" s="225"/>
      <c r="G37" s="352" t="s">
        <v>305</v>
      </c>
      <c r="H37" s="352"/>
      <c r="I37" s="352"/>
      <c r="J37" s="352"/>
      <c r="K37" s="223"/>
    </row>
    <row r="38" spans="2:11" s="1" customFormat="1" ht="15" customHeight="1">
      <c r="B38" s="226"/>
      <c r="C38" s="227"/>
      <c r="D38" s="225"/>
      <c r="E38" s="228" t="s">
        <v>52</v>
      </c>
      <c r="F38" s="225"/>
      <c r="G38" s="352" t="s">
        <v>306</v>
      </c>
      <c r="H38" s="352"/>
      <c r="I38" s="352"/>
      <c r="J38" s="352"/>
      <c r="K38" s="223"/>
    </row>
    <row r="39" spans="2:11" s="1" customFormat="1" ht="15" customHeight="1">
      <c r="B39" s="226"/>
      <c r="C39" s="227"/>
      <c r="D39" s="225"/>
      <c r="E39" s="228" t="s">
        <v>53</v>
      </c>
      <c r="F39" s="225"/>
      <c r="G39" s="352" t="s">
        <v>307</v>
      </c>
      <c r="H39" s="352"/>
      <c r="I39" s="352"/>
      <c r="J39" s="352"/>
      <c r="K39" s="223"/>
    </row>
    <row r="40" spans="2:11" s="1" customFormat="1" ht="15" customHeight="1">
      <c r="B40" s="226"/>
      <c r="C40" s="227"/>
      <c r="D40" s="225"/>
      <c r="E40" s="228" t="s">
        <v>101</v>
      </c>
      <c r="F40" s="225"/>
      <c r="G40" s="352" t="s">
        <v>308</v>
      </c>
      <c r="H40" s="352"/>
      <c r="I40" s="352"/>
      <c r="J40" s="352"/>
      <c r="K40" s="223"/>
    </row>
    <row r="41" spans="2:11" s="1" customFormat="1" ht="15" customHeight="1">
      <c r="B41" s="226"/>
      <c r="C41" s="227"/>
      <c r="D41" s="225"/>
      <c r="E41" s="228" t="s">
        <v>102</v>
      </c>
      <c r="F41" s="225"/>
      <c r="G41" s="352" t="s">
        <v>309</v>
      </c>
      <c r="H41" s="352"/>
      <c r="I41" s="352"/>
      <c r="J41" s="352"/>
      <c r="K41" s="223"/>
    </row>
    <row r="42" spans="2:11" s="1" customFormat="1" ht="15" customHeight="1">
      <c r="B42" s="226"/>
      <c r="C42" s="227"/>
      <c r="D42" s="225"/>
      <c r="E42" s="228" t="s">
        <v>310</v>
      </c>
      <c r="F42" s="225"/>
      <c r="G42" s="352" t="s">
        <v>311</v>
      </c>
      <c r="H42" s="352"/>
      <c r="I42" s="352"/>
      <c r="J42" s="352"/>
      <c r="K42" s="223"/>
    </row>
    <row r="43" spans="2:11" s="1" customFormat="1" ht="15" customHeight="1">
      <c r="B43" s="226"/>
      <c r="C43" s="227"/>
      <c r="D43" s="225"/>
      <c r="E43" s="228"/>
      <c r="F43" s="225"/>
      <c r="G43" s="352" t="s">
        <v>312</v>
      </c>
      <c r="H43" s="352"/>
      <c r="I43" s="352"/>
      <c r="J43" s="352"/>
      <c r="K43" s="223"/>
    </row>
    <row r="44" spans="2:11" s="1" customFormat="1" ht="15" customHeight="1">
      <c r="B44" s="226"/>
      <c r="C44" s="227"/>
      <c r="D44" s="225"/>
      <c r="E44" s="228" t="s">
        <v>313</v>
      </c>
      <c r="F44" s="225"/>
      <c r="G44" s="352" t="s">
        <v>314</v>
      </c>
      <c r="H44" s="352"/>
      <c r="I44" s="352"/>
      <c r="J44" s="352"/>
      <c r="K44" s="223"/>
    </row>
    <row r="45" spans="2:11" s="1" customFormat="1" ht="15" customHeight="1">
      <c r="B45" s="226"/>
      <c r="C45" s="227"/>
      <c r="D45" s="225"/>
      <c r="E45" s="228" t="s">
        <v>104</v>
      </c>
      <c r="F45" s="225"/>
      <c r="G45" s="352" t="s">
        <v>315</v>
      </c>
      <c r="H45" s="352"/>
      <c r="I45" s="352"/>
      <c r="J45" s="352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52" t="s">
        <v>316</v>
      </c>
      <c r="E47" s="352"/>
      <c r="F47" s="352"/>
      <c r="G47" s="352"/>
      <c r="H47" s="352"/>
      <c r="I47" s="352"/>
      <c r="J47" s="352"/>
      <c r="K47" s="223"/>
    </row>
    <row r="48" spans="2:11" s="1" customFormat="1" ht="15" customHeight="1">
      <c r="B48" s="226"/>
      <c r="C48" s="227"/>
      <c r="D48" s="227"/>
      <c r="E48" s="352" t="s">
        <v>317</v>
      </c>
      <c r="F48" s="352"/>
      <c r="G48" s="352"/>
      <c r="H48" s="352"/>
      <c r="I48" s="352"/>
      <c r="J48" s="352"/>
      <c r="K48" s="223"/>
    </row>
    <row r="49" spans="2:11" s="1" customFormat="1" ht="15" customHeight="1">
      <c r="B49" s="226"/>
      <c r="C49" s="227"/>
      <c r="D49" s="227"/>
      <c r="E49" s="352" t="s">
        <v>318</v>
      </c>
      <c r="F49" s="352"/>
      <c r="G49" s="352"/>
      <c r="H49" s="352"/>
      <c r="I49" s="352"/>
      <c r="J49" s="352"/>
      <c r="K49" s="223"/>
    </row>
    <row r="50" spans="2:11" s="1" customFormat="1" ht="15" customHeight="1">
      <c r="B50" s="226"/>
      <c r="C50" s="227"/>
      <c r="D50" s="227"/>
      <c r="E50" s="352" t="s">
        <v>319</v>
      </c>
      <c r="F50" s="352"/>
      <c r="G50" s="352"/>
      <c r="H50" s="352"/>
      <c r="I50" s="352"/>
      <c r="J50" s="352"/>
      <c r="K50" s="223"/>
    </row>
    <row r="51" spans="2:11" s="1" customFormat="1" ht="15" customHeight="1">
      <c r="B51" s="226"/>
      <c r="C51" s="227"/>
      <c r="D51" s="352" t="s">
        <v>320</v>
      </c>
      <c r="E51" s="352"/>
      <c r="F51" s="352"/>
      <c r="G51" s="352"/>
      <c r="H51" s="352"/>
      <c r="I51" s="352"/>
      <c r="J51" s="352"/>
      <c r="K51" s="223"/>
    </row>
    <row r="52" spans="2:11" s="1" customFormat="1" ht="25.5" customHeight="1">
      <c r="B52" s="222"/>
      <c r="C52" s="353" t="s">
        <v>321</v>
      </c>
      <c r="D52" s="353"/>
      <c r="E52" s="353"/>
      <c r="F52" s="353"/>
      <c r="G52" s="353"/>
      <c r="H52" s="353"/>
      <c r="I52" s="353"/>
      <c r="J52" s="353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52" t="s">
        <v>322</v>
      </c>
      <c r="D54" s="352"/>
      <c r="E54" s="352"/>
      <c r="F54" s="352"/>
      <c r="G54" s="352"/>
      <c r="H54" s="352"/>
      <c r="I54" s="352"/>
      <c r="J54" s="352"/>
      <c r="K54" s="223"/>
    </row>
    <row r="55" spans="2:11" s="1" customFormat="1" ht="15" customHeight="1">
      <c r="B55" s="222"/>
      <c r="C55" s="352" t="s">
        <v>323</v>
      </c>
      <c r="D55" s="352"/>
      <c r="E55" s="352"/>
      <c r="F55" s="352"/>
      <c r="G55" s="352"/>
      <c r="H55" s="352"/>
      <c r="I55" s="352"/>
      <c r="J55" s="352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52" t="s">
        <v>324</v>
      </c>
      <c r="D57" s="352"/>
      <c r="E57" s="352"/>
      <c r="F57" s="352"/>
      <c r="G57" s="352"/>
      <c r="H57" s="352"/>
      <c r="I57" s="352"/>
      <c r="J57" s="352"/>
      <c r="K57" s="223"/>
    </row>
    <row r="58" spans="2:11" s="1" customFormat="1" ht="15" customHeight="1">
      <c r="B58" s="222"/>
      <c r="C58" s="227"/>
      <c r="D58" s="352" t="s">
        <v>325</v>
      </c>
      <c r="E58" s="352"/>
      <c r="F58" s="352"/>
      <c r="G58" s="352"/>
      <c r="H58" s="352"/>
      <c r="I58" s="352"/>
      <c r="J58" s="352"/>
      <c r="K58" s="223"/>
    </row>
    <row r="59" spans="2:11" s="1" customFormat="1" ht="15" customHeight="1">
      <c r="B59" s="222"/>
      <c r="C59" s="227"/>
      <c r="D59" s="352" t="s">
        <v>326</v>
      </c>
      <c r="E59" s="352"/>
      <c r="F59" s="352"/>
      <c r="G59" s="352"/>
      <c r="H59" s="352"/>
      <c r="I59" s="352"/>
      <c r="J59" s="352"/>
      <c r="K59" s="223"/>
    </row>
    <row r="60" spans="2:11" s="1" customFormat="1" ht="15" customHeight="1">
      <c r="B60" s="222"/>
      <c r="C60" s="227"/>
      <c r="D60" s="352" t="s">
        <v>327</v>
      </c>
      <c r="E60" s="352"/>
      <c r="F60" s="352"/>
      <c r="G60" s="352"/>
      <c r="H60" s="352"/>
      <c r="I60" s="352"/>
      <c r="J60" s="352"/>
      <c r="K60" s="223"/>
    </row>
    <row r="61" spans="2:11" s="1" customFormat="1" ht="15" customHeight="1">
      <c r="B61" s="222"/>
      <c r="C61" s="227"/>
      <c r="D61" s="352" t="s">
        <v>328</v>
      </c>
      <c r="E61" s="352"/>
      <c r="F61" s="352"/>
      <c r="G61" s="352"/>
      <c r="H61" s="352"/>
      <c r="I61" s="352"/>
      <c r="J61" s="352"/>
      <c r="K61" s="223"/>
    </row>
    <row r="62" spans="2:11" s="1" customFormat="1" ht="15" customHeight="1">
      <c r="B62" s="222"/>
      <c r="C62" s="227"/>
      <c r="D62" s="354" t="s">
        <v>329</v>
      </c>
      <c r="E62" s="354"/>
      <c r="F62" s="354"/>
      <c r="G62" s="354"/>
      <c r="H62" s="354"/>
      <c r="I62" s="354"/>
      <c r="J62" s="354"/>
      <c r="K62" s="223"/>
    </row>
    <row r="63" spans="2:11" s="1" customFormat="1" ht="15" customHeight="1">
      <c r="B63" s="222"/>
      <c r="C63" s="227"/>
      <c r="D63" s="352" t="s">
        <v>330</v>
      </c>
      <c r="E63" s="352"/>
      <c r="F63" s="352"/>
      <c r="G63" s="352"/>
      <c r="H63" s="352"/>
      <c r="I63" s="352"/>
      <c r="J63" s="352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52" t="s">
        <v>331</v>
      </c>
      <c r="E65" s="352"/>
      <c r="F65" s="352"/>
      <c r="G65" s="352"/>
      <c r="H65" s="352"/>
      <c r="I65" s="352"/>
      <c r="J65" s="352"/>
      <c r="K65" s="223"/>
    </row>
    <row r="66" spans="2:11" s="1" customFormat="1" ht="15" customHeight="1">
      <c r="B66" s="222"/>
      <c r="C66" s="227"/>
      <c r="D66" s="354" t="s">
        <v>332</v>
      </c>
      <c r="E66" s="354"/>
      <c r="F66" s="354"/>
      <c r="G66" s="354"/>
      <c r="H66" s="354"/>
      <c r="I66" s="354"/>
      <c r="J66" s="354"/>
      <c r="K66" s="223"/>
    </row>
    <row r="67" spans="2:11" s="1" customFormat="1" ht="15" customHeight="1">
      <c r="B67" s="222"/>
      <c r="C67" s="227"/>
      <c r="D67" s="352" t="s">
        <v>333</v>
      </c>
      <c r="E67" s="352"/>
      <c r="F67" s="352"/>
      <c r="G67" s="352"/>
      <c r="H67" s="352"/>
      <c r="I67" s="352"/>
      <c r="J67" s="352"/>
      <c r="K67" s="223"/>
    </row>
    <row r="68" spans="2:11" s="1" customFormat="1" ht="15" customHeight="1">
      <c r="B68" s="222"/>
      <c r="C68" s="227"/>
      <c r="D68" s="352" t="s">
        <v>334</v>
      </c>
      <c r="E68" s="352"/>
      <c r="F68" s="352"/>
      <c r="G68" s="352"/>
      <c r="H68" s="352"/>
      <c r="I68" s="352"/>
      <c r="J68" s="352"/>
      <c r="K68" s="223"/>
    </row>
    <row r="69" spans="2:11" s="1" customFormat="1" ht="15" customHeight="1">
      <c r="B69" s="222"/>
      <c r="C69" s="227"/>
      <c r="D69" s="352" t="s">
        <v>335</v>
      </c>
      <c r="E69" s="352"/>
      <c r="F69" s="352"/>
      <c r="G69" s="352"/>
      <c r="H69" s="352"/>
      <c r="I69" s="352"/>
      <c r="J69" s="352"/>
      <c r="K69" s="223"/>
    </row>
    <row r="70" spans="2:11" s="1" customFormat="1" ht="15" customHeight="1">
      <c r="B70" s="222"/>
      <c r="C70" s="227"/>
      <c r="D70" s="352" t="s">
        <v>336</v>
      </c>
      <c r="E70" s="352"/>
      <c r="F70" s="352"/>
      <c r="G70" s="352"/>
      <c r="H70" s="352"/>
      <c r="I70" s="352"/>
      <c r="J70" s="352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47" t="s">
        <v>337</v>
      </c>
      <c r="D75" s="347"/>
      <c r="E75" s="347"/>
      <c r="F75" s="347"/>
      <c r="G75" s="347"/>
      <c r="H75" s="347"/>
      <c r="I75" s="347"/>
      <c r="J75" s="347"/>
      <c r="K75" s="240"/>
    </row>
    <row r="76" spans="2:11" s="1" customFormat="1" ht="17.25" customHeight="1">
      <c r="B76" s="239"/>
      <c r="C76" s="241" t="s">
        <v>338</v>
      </c>
      <c r="D76" s="241"/>
      <c r="E76" s="241"/>
      <c r="F76" s="241" t="s">
        <v>339</v>
      </c>
      <c r="G76" s="242"/>
      <c r="H76" s="241" t="s">
        <v>53</v>
      </c>
      <c r="I76" s="241" t="s">
        <v>56</v>
      </c>
      <c r="J76" s="241" t="s">
        <v>340</v>
      </c>
      <c r="K76" s="240"/>
    </row>
    <row r="77" spans="2:11" s="1" customFormat="1" ht="17.25" customHeight="1">
      <c r="B77" s="239"/>
      <c r="C77" s="243" t="s">
        <v>341</v>
      </c>
      <c r="D77" s="243"/>
      <c r="E77" s="243"/>
      <c r="F77" s="244" t="s">
        <v>342</v>
      </c>
      <c r="G77" s="245"/>
      <c r="H77" s="243"/>
      <c r="I77" s="243"/>
      <c r="J77" s="243" t="s">
        <v>343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52</v>
      </c>
      <c r="D79" s="248"/>
      <c r="E79" s="248"/>
      <c r="F79" s="249" t="s">
        <v>344</v>
      </c>
      <c r="G79" s="250"/>
      <c r="H79" s="228" t="s">
        <v>345</v>
      </c>
      <c r="I79" s="228" t="s">
        <v>346</v>
      </c>
      <c r="J79" s="228">
        <v>20</v>
      </c>
      <c r="K79" s="240"/>
    </row>
    <row r="80" spans="2:11" s="1" customFormat="1" ht="15" customHeight="1">
      <c r="B80" s="239"/>
      <c r="C80" s="228" t="s">
        <v>347</v>
      </c>
      <c r="D80" s="228"/>
      <c r="E80" s="228"/>
      <c r="F80" s="249" t="s">
        <v>344</v>
      </c>
      <c r="G80" s="250"/>
      <c r="H80" s="228" t="s">
        <v>348</v>
      </c>
      <c r="I80" s="228" t="s">
        <v>346</v>
      </c>
      <c r="J80" s="228">
        <v>120</v>
      </c>
      <c r="K80" s="240"/>
    </row>
    <row r="81" spans="2:11" s="1" customFormat="1" ht="15" customHeight="1">
      <c r="B81" s="251"/>
      <c r="C81" s="228" t="s">
        <v>349</v>
      </c>
      <c r="D81" s="228"/>
      <c r="E81" s="228"/>
      <c r="F81" s="249" t="s">
        <v>350</v>
      </c>
      <c r="G81" s="250"/>
      <c r="H81" s="228" t="s">
        <v>351</v>
      </c>
      <c r="I81" s="228" t="s">
        <v>346</v>
      </c>
      <c r="J81" s="228">
        <v>50</v>
      </c>
      <c r="K81" s="240"/>
    </row>
    <row r="82" spans="2:11" s="1" customFormat="1" ht="15" customHeight="1">
      <c r="B82" s="251"/>
      <c r="C82" s="228" t="s">
        <v>352</v>
      </c>
      <c r="D82" s="228"/>
      <c r="E82" s="228"/>
      <c r="F82" s="249" t="s">
        <v>344</v>
      </c>
      <c r="G82" s="250"/>
      <c r="H82" s="228" t="s">
        <v>353</v>
      </c>
      <c r="I82" s="228" t="s">
        <v>354</v>
      </c>
      <c r="J82" s="228"/>
      <c r="K82" s="240"/>
    </row>
    <row r="83" spans="2:11" s="1" customFormat="1" ht="15" customHeight="1">
      <c r="B83" s="251"/>
      <c r="C83" s="252" t="s">
        <v>355</v>
      </c>
      <c r="D83" s="252"/>
      <c r="E83" s="252"/>
      <c r="F83" s="253" t="s">
        <v>350</v>
      </c>
      <c r="G83" s="252"/>
      <c r="H83" s="252" t="s">
        <v>356</v>
      </c>
      <c r="I83" s="252" t="s">
        <v>346</v>
      </c>
      <c r="J83" s="252">
        <v>15</v>
      </c>
      <c r="K83" s="240"/>
    </row>
    <row r="84" spans="2:11" s="1" customFormat="1" ht="15" customHeight="1">
      <c r="B84" s="251"/>
      <c r="C84" s="252" t="s">
        <v>357</v>
      </c>
      <c r="D84" s="252"/>
      <c r="E84" s="252"/>
      <c r="F84" s="253" t="s">
        <v>350</v>
      </c>
      <c r="G84" s="252"/>
      <c r="H84" s="252" t="s">
        <v>358</v>
      </c>
      <c r="I84" s="252" t="s">
        <v>346</v>
      </c>
      <c r="J84" s="252">
        <v>15</v>
      </c>
      <c r="K84" s="240"/>
    </row>
    <row r="85" spans="2:11" s="1" customFormat="1" ht="15" customHeight="1">
      <c r="B85" s="251"/>
      <c r="C85" s="252" t="s">
        <v>359</v>
      </c>
      <c r="D85" s="252"/>
      <c r="E85" s="252"/>
      <c r="F85" s="253" t="s">
        <v>350</v>
      </c>
      <c r="G85" s="252"/>
      <c r="H85" s="252" t="s">
        <v>360</v>
      </c>
      <c r="I85" s="252" t="s">
        <v>346</v>
      </c>
      <c r="J85" s="252">
        <v>20</v>
      </c>
      <c r="K85" s="240"/>
    </row>
    <row r="86" spans="2:11" s="1" customFormat="1" ht="15" customHeight="1">
      <c r="B86" s="251"/>
      <c r="C86" s="252" t="s">
        <v>361</v>
      </c>
      <c r="D86" s="252"/>
      <c r="E86" s="252"/>
      <c r="F86" s="253" t="s">
        <v>350</v>
      </c>
      <c r="G86" s="252"/>
      <c r="H86" s="252" t="s">
        <v>362</v>
      </c>
      <c r="I86" s="252" t="s">
        <v>346</v>
      </c>
      <c r="J86" s="252">
        <v>20</v>
      </c>
      <c r="K86" s="240"/>
    </row>
    <row r="87" spans="2:11" s="1" customFormat="1" ht="15" customHeight="1">
      <c r="B87" s="251"/>
      <c r="C87" s="228" t="s">
        <v>363</v>
      </c>
      <c r="D87" s="228"/>
      <c r="E87" s="228"/>
      <c r="F87" s="249" t="s">
        <v>350</v>
      </c>
      <c r="G87" s="250"/>
      <c r="H87" s="228" t="s">
        <v>364</v>
      </c>
      <c r="I87" s="228" t="s">
        <v>346</v>
      </c>
      <c r="J87" s="228">
        <v>50</v>
      </c>
      <c r="K87" s="240"/>
    </row>
    <row r="88" spans="2:11" s="1" customFormat="1" ht="15" customHeight="1">
      <c r="B88" s="251"/>
      <c r="C88" s="228" t="s">
        <v>365</v>
      </c>
      <c r="D88" s="228"/>
      <c r="E88" s="228"/>
      <c r="F88" s="249" t="s">
        <v>350</v>
      </c>
      <c r="G88" s="250"/>
      <c r="H88" s="228" t="s">
        <v>366</v>
      </c>
      <c r="I88" s="228" t="s">
        <v>346</v>
      </c>
      <c r="J88" s="228">
        <v>20</v>
      </c>
      <c r="K88" s="240"/>
    </row>
    <row r="89" spans="2:11" s="1" customFormat="1" ht="15" customHeight="1">
      <c r="B89" s="251"/>
      <c r="C89" s="228" t="s">
        <v>367</v>
      </c>
      <c r="D89" s="228"/>
      <c r="E89" s="228"/>
      <c r="F89" s="249" t="s">
        <v>350</v>
      </c>
      <c r="G89" s="250"/>
      <c r="H89" s="228" t="s">
        <v>368</v>
      </c>
      <c r="I89" s="228" t="s">
        <v>346</v>
      </c>
      <c r="J89" s="228">
        <v>20</v>
      </c>
      <c r="K89" s="240"/>
    </row>
    <row r="90" spans="2:11" s="1" customFormat="1" ht="15" customHeight="1">
      <c r="B90" s="251"/>
      <c r="C90" s="228" t="s">
        <v>369</v>
      </c>
      <c r="D90" s="228"/>
      <c r="E90" s="228"/>
      <c r="F90" s="249" t="s">
        <v>350</v>
      </c>
      <c r="G90" s="250"/>
      <c r="H90" s="228" t="s">
        <v>370</v>
      </c>
      <c r="I90" s="228" t="s">
        <v>346</v>
      </c>
      <c r="J90" s="228">
        <v>50</v>
      </c>
      <c r="K90" s="240"/>
    </row>
    <row r="91" spans="2:11" s="1" customFormat="1" ht="15" customHeight="1">
      <c r="B91" s="251"/>
      <c r="C91" s="228" t="s">
        <v>371</v>
      </c>
      <c r="D91" s="228"/>
      <c r="E91" s="228"/>
      <c r="F91" s="249" t="s">
        <v>350</v>
      </c>
      <c r="G91" s="250"/>
      <c r="H91" s="228" t="s">
        <v>371</v>
      </c>
      <c r="I91" s="228" t="s">
        <v>346</v>
      </c>
      <c r="J91" s="228">
        <v>50</v>
      </c>
      <c r="K91" s="240"/>
    </row>
    <row r="92" spans="2:11" s="1" customFormat="1" ht="15" customHeight="1">
      <c r="B92" s="251"/>
      <c r="C92" s="228" t="s">
        <v>372</v>
      </c>
      <c r="D92" s="228"/>
      <c r="E92" s="228"/>
      <c r="F92" s="249" t="s">
        <v>350</v>
      </c>
      <c r="G92" s="250"/>
      <c r="H92" s="228" t="s">
        <v>373</v>
      </c>
      <c r="I92" s="228" t="s">
        <v>346</v>
      </c>
      <c r="J92" s="228">
        <v>255</v>
      </c>
      <c r="K92" s="240"/>
    </row>
    <row r="93" spans="2:11" s="1" customFormat="1" ht="15" customHeight="1">
      <c r="B93" s="251"/>
      <c r="C93" s="228" t="s">
        <v>374</v>
      </c>
      <c r="D93" s="228"/>
      <c r="E93" s="228"/>
      <c r="F93" s="249" t="s">
        <v>344</v>
      </c>
      <c r="G93" s="250"/>
      <c r="H93" s="228" t="s">
        <v>375</v>
      </c>
      <c r="I93" s="228" t="s">
        <v>376</v>
      </c>
      <c r="J93" s="228"/>
      <c r="K93" s="240"/>
    </row>
    <row r="94" spans="2:11" s="1" customFormat="1" ht="15" customHeight="1">
      <c r="B94" s="251"/>
      <c r="C94" s="228" t="s">
        <v>377</v>
      </c>
      <c r="D94" s="228"/>
      <c r="E94" s="228"/>
      <c r="F94" s="249" t="s">
        <v>344</v>
      </c>
      <c r="G94" s="250"/>
      <c r="H94" s="228" t="s">
        <v>378</v>
      </c>
      <c r="I94" s="228" t="s">
        <v>379</v>
      </c>
      <c r="J94" s="228"/>
      <c r="K94" s="240"/>
    </row>
    <row r="95" spans="2:11" s="1" customFormat="1" ht="15" customHeight="1">
      <c r="B95" s="251"/>
      <c r="C95" s="228" t="s">
        <v>380</v>
      </c>
      <c r="D95" s="228"/>
      <c r="E95" s="228"/>
      <c r="F95" s="249" t="s">
        <v>344</v>
      </c>
      <c r="G95" s="250"/>
      <c r="H95" s="228" t="s">
        <v>380</v>
      </c>
      <c r="I95" s="228" t="s">
        <v>379</v>
      </c>
      <c r="J95" s="228"/>
      <c r="K95" s="240"/>
    </row>
    <row r="96" spans="2:11" s="1" customFormat="1" ht="15" customHeight="1">
      <c r="B96" s="251"/>
      <c r="C96" s="228" t="s">
        <v>37</v>
      </c>
      <c r="D96" s="228"/>
      <c r="E96" s="228"/>
      <c r="F96" s="249" t="s">
        <v>344</v>
      </c>
      <c r="G96" s="250"/>
      <c r="H96" s="228" t="s">
        <v>381</v>
      </c>
      <c r="I96" s="228" t="s">
        <v>379</v>
      </c>
      <c r="J96" s="228"/>
      <c r="K96" s="240"/>
    </row>
    <row r="97" spans="2:11" s="1" customFormat="1" ht="15" customHeight="1">
      <c r="B97" s="251"/>
      <c r="C97" s="228" t="s">
        <v>47</v>
      </c>
      <c r="D97" s="228"/>
      <c r="E97" s="228"/>
      <c r="F97" s="249" t="s">
        <v>344</v>
      </c>
      <c r="G97" s="250"/>
      <c r="H97" s="228" t="s">
        <v>382</v>
      </c>
      <c r="I97" s="228" t="s">
        <v>379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47" t="s">
        <v>383</v>
      </c>
      <c r="D102" s="347"/>
      <c r="E102" s="347"/>
      <c r="F102" s="347"/>
      <c r="G102" s="347"/>
      <c r="H102" s="347"/>
      <c r="I102" s="347"/>
      <c r="J102" s="347"/>
      <c r="K102" s="240"/>
    </row>
    <row r="103" spans="2:11" s="1" customFormat="1" ht="17.25" customHeight="1">
      <c r="B103" s="239"/>
      <c r="C103" s="241" t="s">
        <v>338</v>
      </c>
      <c r="D103" s="241"/>
      <c r="E103" s="241"/>
      <c r="F103" s="241" t="s">
        <v>339</v>
      </c>
      <c r="G103" s="242"/>
      <c r="H103" s="241" t="s">
        <v>53</v>
      </c>
      <c r="I103" s="241" t="s">
        <v>56</v>
      </c>
      <c r="J103" s="241" t="s">
        <v>340</v>
      </c>
      <c r="K103" s="240"/>
    </row>
    <row r="104" spans="2:11" s="1" customFormat="1" ht="17.25" customHeight="1">
      <c r="B104" s="239"/>
      <c r="C104" s="243" t="s">
        <v>341</v>
      </c>
      <c r="D104" s="243"/>
      <c r="E104" s="243"/>
      <c r="F104" s="244" t="s">
        <v>342</v>
      </c>
      <c r="G104" s="245"/>
      <c r="H104" s="243"/>
      <c r="I104" s="243"/>
      <c r="J104" s="243" t="s">
        <v>343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52</v>
      </c>
      <c r="D106" s="248"/>
      <c r="E106" s="248"/>
      <c r="F106" s="249" t="s">
        <v>344</v>
      </c>
      <c r="G106" s="228"/>
      <c r="H106" s="228" t="s">
        <v>384</v>
      </c>
      <c r="I106" s="228" t="s">
        <v>346</v>
      </c>
      <c r="J106" s="228">
        <v>20</v>
      </c>
      <c r="K106" s="240"/>
    </row>
    <row r="107" spans="2:11" s="1" customFormat="1" ht="15" customHeight="1">
      <c r="B107" s="239"/>
      <c r="C107" s="228" t="s">
        <v>347</v>
      </c>
      <c r="D107" s="228"/>
      <c r="E107" s="228"/>
      <c r="F107" s="249" t="s">
        <v>344</v>
      </c>
      <c r="G107" s="228"/>
      <c r="H107" s="228" t="s">
        <v>384</v>
      </c>
      <c r="I107" s="228" t="s">
        <v>346</v>
      </c>
      <c r="J107" s="228">
        <v>120</v>
      </c>
      <c r="K107" s="240"/>
    </row>
    <row r="108" spans="2:11" s="1" customFormat="1" ht="15" customHeight="1">
      <c r="B108" s="251"/>
      <c r="C108" s="228" t="s">
        <v>349</v>
      </c>
      <c r="D108" s="228"/>
      <c r="E108" s="228"/>
      <c r="F108" s="249" t="s">
        <v>350</v>
      </c>
      <c r="G108" s="228"/>
      <c r="H108" s="228" t="s">
        <v>384</v>
      </c>
      <c r="I108" s="228" t="s">
        <v>346</v>
      </c>
      <c r="J108" s="228">
        <v>50</v>
      </c>
      <c r="K108" s="240"/>
    </row>
    <row r="109" spans="2:11" s="1" customFormat="1" ht="15" customHeight="1">
      <c r="B109" s="251"/>
      <c r="C109" s="228" t="s">
        <v>352</v>
      </c>
      <c r="D109" s="228"/>
      <c r="E109" s="228"/>
      <c r="F109" s="249" t="s">
        <v>344</v>
      </c>
      <c r="G109" s="228"/>
      <c r="H109" s="228" t="s">
        <v>384</v>
      </c>
      <c r="I109" s="228" t="s">
        <v>354</v>
      </c>
      <c r="J109" s="228"/>
      <c r="K109" s="240"/>
    </row>
    <row r="110" spans="2:11" s="1" customFormat="1" ht="15" customHeight="1">
      <c r="B110" s="251"/>
      <c r="C110" s="228" t="s">
        <v>363</v>
      </c>
      <c r="D110" s="228"/>
      <c r="E110" s="228"/>
      <c r="F110" s="249" t="s">
        <v>350</v>
      </c>
      <c r="G110" s="228"/>
      <c r="H110" s="228" t="s">
        <v>384</v>
      </c>
      <c r="I110" s="228" t="s">
        <v>346</v>
      </c>
      <c r="J110" s="228">
        <v>50</v>
      </c>
      <c r="K110" s="240"/>
    </row>
    <row r="111" spans="2:11" s="1" customFormat="1" ht="15" customHeight="1">
      <c r="B111" s="251"/>
      <c r="C111" s="228" t="s">
        <v>371</v>
      </c>
      <c r="D111" s="228"/>
      <c r="E111" s="228"/>
      <c r="F111" s="249" t="s">
        <v>350</v>
      </c>
      <c r="G111" s="228"/>
      <c r="H111" s="228" t="s">
        <v>384</v>
      </c>
      <c r="I111" s="228" t="s">
        <v>346</v>
      </c>
      <c r="J111" s="228">
        <v>50</v>
      </c>
      <c r="K111" s="240"/>
    </row>
    <row r="112" spans="2:11" s="1" customFormat="1" ht="15" customHeight="1">
      <c r="B112" s="251"/>
      <c r="C112" s="228" t="s">
        <v>369</v>
      </c>
      <c r="D112" s="228"/>
      <c r="E112" s="228"/>
      <c r="F112" s="249" t="s">
        <v>350</v>
      </c>
      <c r="G112" s="228"/>
      <c r="H112" s="228" t="s">
        <v>384</v>
      </c>
      <c r="I112" s="228" t="s">
        <v>346</v>
      </c>
      <c r="J112" s="228">
        <v>50</v>
      </c>
      <c r="K112" s="240"/>
    </row>
    <row r="113" spans="2:11" s="1" customFormat="1" ht="15" customHeight="1">
      <c r="B113" s="251"/>
      <c r="C113" s="228" t="s">
        <v>52</v>
      </c>
      <c r="D113" s="228"/>
      <c r="E113" s="228"/>
      <c r="F113" s="249" t="s">
        <v>344</v>
      </c>
      <c r="G113" s="228"/>
      <c r="H113" s="228" t="s">
        <v>385</v>
      </c>
      <c r="I113" s="228" t="s">
        <v>346</v>
      </c>
      <c r="J113" s="228">
        <v>20</v>
      </c>
      <c r="K113" s="240"/>
    </row>
    <row r="114" spans="2:11" s="1" customFormat="1" ht="15" customHeight="1">
      <c r="B114" s="251"/>
      <c r="C114" s="228" t="s">
        <v>386</v>
      </c>
      <c r="D114" s="228"/>
      <c r="E114" s="228"/>
      <c r="F114" s="249" t="s">
        <v>344</v>
      </c>
      <c r="G114" s="228"/>
      <c r="H114" s="228" t="s">
        <v>387</v>
      </c>
      <c r="I114" s="228" t="s">
        <v>346</v>
      </c>
      <c r="J114" s="228">
        <v>120</v>
      </c>
      <c r="K114" s="240"/>
    </row>
    <row r="115" spans="2:11" s="1" customFormat="1" ht="15" customHeight="1">
      <c r="B115" s="251"/>
      <c r="C115" s="228" t="s">
        <v>37</v>
      </c>
      <c r="D115" s="228"/>
      <c r="E115" s="228"/>
      <c r="F115" s="249" t="s">
        <v>344</v>
      </c>
      <c r="G115" s="228"/>
      <c r="H115" s="228" t="s">
        <v>388</v>
      </c>
      <c r="I115" s="228" t="s">
        <v>379</v>
      </c>
      <c r="J115" s="228"/>
      <c r="K115" s="240"/>
    </row>
    <row r="116" spans="2:11" s="1" customFormat="1" ht="15" customHeight="1">
      <c r="B116" s="251"/>
      <c r="C116" s="228" t="s">
        <v>47</v>
      </c>
      <c r="D116" s="228"/>
      <c r="E116" s="228"/>
      <c r="F116" s="249" t="s">
        <v>344</v>
      </c>
      <c r="G116" s="228"/>
      <c r="H116" s="228" t="s">
        <v>389</v>
      </c>
      <c r="I116" s="228" t="s">
        <v>379</v>
      </c>
      <c r="J116" s="228"/>
      <c r="K116" s="240"/>
    </row>
    <row r="117" spans="2:11" s="1" customFormat="1" ht="15" customHeight="1">
      <c r="B117" s="251"/>
      <c r="C117" s="228" t="s">
        <v>56</v>
      </c>
      <c r="D117" s="228"/>
      <c r="E117" s="228"/>
      <c r="F117" s="249" t="s">
        <v>344</v>
      </c>
      <c r="G117" s="228"/>
      <c r="H117" s="228" t="s">
        <v>390</v>
      </c>
      <c r="I117" s="228" t="s">
        <v>391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8" t="s">
        <v>392</v>
      </c>
      <c r="D122" s="348"/>
      <c r="E122" s="348"/>
      <c r="F122" s="348"/>
      <c r="G122" s="348"/>
      <c r="H122" s="348"/>
      <c r="I122" s="348"/>
      <c r="J122" s="348"/>
      <c r="K122" s="268"/>
    </row>
    <row r="123" spans="2:11" s="1" customFormat="1" ht="17.25" customHeight="1">
      <c r="B123" s="269"/>
      <c r="C123" s="241" t="s">
        <v>338</v>
      </c>
      <c r="D123" s="241"/>
      <c r="E123" s="241"/>
      <c r="F123" s="241" t="s">
        <v>339</v>
      </c>
      <c r="G123" s="242"/>
      <c r="H123" s="241" t="s">
        <v>53</v>
      </c>
      <c r="I123" s="241" t="s">
        <v>56</v>
      </c>
      <c r="J123" s="241" t="s">
        <v>340</v>
      </c>
      <c r="K123" s="270"/>
    </row>
    <row r="124" spans="2:11" s="1" customFormat="1" ht="17.25" customHeight="1">
      <c r="B124" s="269"/>
      <c r="C124" s="243" t="s">
        <v>341</v>
      </c>
      <c r="D124" s="243"/>
      <c r="E124" s="243"/>
      <c r="F124" s="244" t="s">
        <v>342</v>
      </c>
      <c r="G124" s="245"/>
      <c r="H124" s="243"/>
      <c r="I124" s="243"/>
      <c r="J124" s="243" t="s">
        <v>343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347</v>
      </c>
      <c r="D126" s="248"/>
      <c r="E126" s="248"/>
      <c r="F126" s="249" t="s">
        <v>344</v>
      </c>
      <c r="G126" s="228"/>
      <c r="H126" s="228" t="s">
        <v>384</v>
      </c>
      <c r="I126" s="228" t="s">
        <v>346</v>
      </c>
      <c r="J126" s="228">
        <v>120</v>
      </c>
      <c r="K126" s="274"/>
    </row>
    <row r="127" spans="2:11" s="1" customFormat="1" ht="15" customHeight="1">
      <c r="B127" s="271"/>
      <c r="C127" s="228" t="s">
        <v>393</v>
      </c>
      <c r="D127" s="228"/>
      <c r="E127" s="228"/>
      <c r="F127" s="249" t="s">
        <v>344</v>
      </c>
      <c r="G127" s="228"/>
      <c r="H127" s="228" t="s">
        <v>394</v>
      </c>
      <c r="I127" s="228" t="s">
        <v>346</v>
      </c>
      <c r="J127" s="228" t="s">
        <v>395</v>
      </c>
      <c r="K127" s="274"/>
    </row>
    <row r="128" spans="2:11" s="1" customFormat="1" ht="15" customHeight="1">
      <c r="B128" s="271"/>
      <c r="C128" s="228" t="s">
        <v>292</v>
      </c>
      <c r="D128" s="228"/>
      <c r="E128" s="228"/>
      <c r="F128" s="249" t="s">
        <v>344</v>
      </c>
      <c r="G128" s="228"/>
      <c r="H128" s="228" t="s">
        <v>396</v>
      </c>
      <c r="I128" s="228" t="s">
        <v>346</v>
      </c>
      <c r="J128" s="228" t="s">
        <v>395</v>
      </c>
      <c r="K128" s="274"/>
    </row>
    <row r="129" spans="2:11" s="1" customFormat="1" ht="15" customHeight="1">
      <c r="B129" s="271"/>
      <c r="C129" s="228" t="s">
        <v>355</v>
      </c>
      <c r="D129" s="228"/>
      <c r="E129" s="228"/>
      <c r="F129" s="249" t="s">
        <v>350</v>
      </c>
      <c r="G129" s="228"/>
      <c r="H129" s="228" t="s">
        <v>356</v>
      </c>
      <c r="I129" s="228" t="s">
        <v>346</v>
      </c>
      <c r="J129" s="228">
        <v>15</v>
      </c>
      <c r="K129" s="274"/>
    </row>
    <row r="130" spans="2:11" s="1" customFormat="1" ht="15" customHeight="1">
      <c r="B130" s="271"/>
      <c r="C130" s="252" t="s">
        <v>357</v>
      </c>
      <c r="D130" s="252"/>
      <c r="E130" s="252"/>
      <c r="F130" s="253" t="s">
        <v>350</v>
      </c>
      <c r="G130" s="252"/>
      <c r="H130" s="252" t="s">
        <v>358</v>
      </c>
      <c r="I130" s="252" t="s">
        <v>346</v>
      </c>
      <c r="J130" s="252">
        <v>15</v>
      </c>
      <c r="K130" s="274"/>
    </row>
    <row r="131" spans="2:11" s="1" customFormat="1" ht="15" customHeight="1">
      <c r="B131" s="271"/>
      <c r="C131" s="252" t="s">
        <v>359</v>
      </c>
      <c r="D131" s="252"/>
      <c r="E131" s="252"/>
      <c r="F131" s="253" t="s">
        <v>350</v>
      </c>
      <c r="G131" s="252"/>
      <c r="H131" s="252" t="s">
        <v>360</v>
      </c>
      <c r="I131" s="252" t="s">
        <v>346</v>
      </c>
      <c r="J131" s="252">
        <v>20</v>
      </c>
      <c r="K131" s="274"/>
    </row>
    <row r="132" spans="2:11" s="1" customFormat="1" ht="15" customHeight="1">
      <c r="B132" s="271"/>
      <c r="C132" s="252" t="s">
        <v>361</v>
      </c>
      <c r="D132" s="252"/>
      <c r="E132" s="252"/>
      <c r="F132" s="253" t="s">
        <v>350</v>
      </c>
      <c r="G132" s="252"/>
      <c r="H132" s="252" t="s">
        <v>362</v>
      </c>
      <c r="I132" s="252" t="s">
        <v>346</v>
      </c>
      <c r="J132" s="252">
        <v>20</v>
      </c>
      <c r="K132" s="274"/>
    </row>
    <row r="133" spans="2:11" s="1" customFormat="1" ht="15" customHeight="1">
      <c r="B133" s="271"/>
      <c r="C133" s="228" t="s">
        <v>349</v>
      </c>
      <c r="D133" s="228"/>
      <c r="E133" s="228"/>
      <c r="F133" s="249" t="s">
        <v>350</v>
      </c>
      <c r="G133" s="228"/>
      <c r="H133" s="228" t="s">
        <v>384</v>
      </c>
      <c r="I133" s="228" t="s">
        <v>346</v>
      </c>
      <c r="J133" s="228">
        <v>50</v>
      </c>
      <c r="K133" s="274"/>
    </row>
    <row r="134" spans="2:11" s="1" customFormat="1" ht="15" customHeight="1">
      <c r="B134" s="271"/>
      <c r="C134" s="228" t="s">
        <v>363</v>
      </c>
      <c r="D134" s="228"/>
      <c r="E134" s="228"/>
      <c r="F134" s="249" t="s">
        <v>350</v>
      </c>
      <c r="G134" s="228"/>
      <c r="H134" s="228" t="s">
        <v>384</v>
      </c>
      <c r="I134" s="228" t="s">
        <v>346</v>
      </c>
      <c r="J134" s="228">
        <v>50</v>
      </c>
      <c r="K134" s="274"/>
    </row>
    <row r="135" spans="2:11" s="1" customFormat="1" ht="15" customHeight="1">
      <c r="B135" s="271"/>
      <c r="C135" s="228" t="s">
        <v>369</v>
      </c>
      <c r="D135" s="228"/>
      <c r="E135" s="228"/>
      <c r="F135" s="249" t="s">
        <v>350</v>
      </c>
      <c r="G135" s="228"/>
      <c r="H135" s="228" t="s">
        <v>384</v>
      </c>
      <c r="I135" s="228" t="s">
        <v>346</v>
      </c>
      <c r="J135" s="228">
        <v>50</v>
      </c>
      <c r="K135" s="274"/>
    </row>
    <row r="136" spans="2:11" s="1" customFormat="1" ht="15" customHeight="1">
      <c r="B136" s="271"/>
      <c r="C136" s="228" t="s">
        <v>371</v>
      </c>
      <c r="D136" s="228"/>
      <c r="E136" s="228"/>
      <c r="F136" s="249" t="s">
        <v>350</v>
      </c>
      <c r="G136" s="228"/>
      <c r="H136" s="228" t="s">
        <v>384</v>
      </c>
      <c r="I136" s="228" t="s">
        <v>346</v>
      </c>
      <c r="J136" s="228">
        <v>50</v>
      </c>
      <c r="K136" s="274"/>
    </row>
    <row r="137" spans="2:11" s="1" customFormat="1" ht="15" customHeight="1">
      <c r="B137" s="271"/>
      <c r="C137" s="228" t="s">
        <v>372</v>
      </c>
      <c r="D137" s="228"/>
      <c r="E137" s="228"/>
      <c r="F137" s="249" t="s">
        <v>350</v>
      </c>
      <c r="G137" s="228"/>
      <c r="H137" s="228" t="s">
        <v>397</v>
      </c>
      <c r="I137" s="228" t="s">
        <v>346</v>
      </c>
      <c r="J137" s="228">
        <v>255</v>
      </c>
      <c r="K137" s="274"/>
    </row>
    <row r="138" spans="2:11" s="1" customFormat="1" ht="15" customHeight="1">
      <c r="B138" s="271"/>
      <c r="C138" s="228" t="s">
        <v>374</v>
      </c>
      <c r="D138" s="228"/>
      <c r="E138" s="228"/>
      <c r="F138" s="249" t="s">
        <v>344</v>
      </c>
      <c r="G138" s="228"/>
      <c r="H138" s="228" t="s">
        <v>398</v>
      </c>
      <c r="I138" s="228" t="s">
        <v>376</v>
      </c>
      <c r="J138" s="228"/>
      <c r="K138" s="274"/>
    </row>
    <row r="139" spans="2:11" s="1" customFormat="1" ht="15" customHeight="1">
      <c r="B139" s="271"/>
      <c r="C139" s="228" t="s">
        <v>377</v>
      </c>
      <c r="D139" s="228"/>
      <c r="E139" s="228"/>
      <c r="F139" s="249" t="s">
        <v>344</v>
      </c>
      <c r="G139" s="228"/>
      <c r="H139" s="228" t="s">
        <v>399</v>
      </c>
      <c r="I139" s="228" t="s">
        <v>379</v>
      </c>
      <c r="J139" s="228"/>
      <c r="K139" s="274"/>
    </row>
    <row r="140" spans="2:11" s="1" customFormat="1" ht="15" customHeight="1">
      <c r="B140" s="271"/>
      <c r="C140" s="228" t="s">
        <v>380</v>
      </c>
      <c r="D140" s="228"/>
      <c r="E140" s="228"/>
      <c r="F140" s="249" t="s">
        <v>344</v>
      </c>
      <c r="G140" s="228"/>
      <c r="H140" s="228" t="s">
        <v>380</v>
      </c>
      <c r="I140" s="228" t="s">
        <v>379</v>
      </c>
      <c r="J140" s="228"/>
      <c r="K140" s="274"/>
    </row>
    <row r="141" spans="2:11" s="1" customFormat="1" ht="15" customHeight="1">
      <c r="B141" s="271"/>
      <c r="C141" s="228" t="s">
        <v>37</v>
      </c>
      <c r="D141" s="228"/>
      <c r="E141" s="228"/>
      <c r="F141" s="249" t="s">
        <v>344</v>
      </c>
      <c r="G141" s="228"/>
      <c r="H141" s="228" t="s">
        <v>400</v>
      </c>
      <c r="I141" s="228" t="s">
        <v>379</v>
      </c>
      <c r="J141" s="228"/>
      <c r="K141" s="274"/>
    </row>
    <row r="142" spans="2:11" s="1" customFormat="1" ht="15" customHeight="1">
      <c r="B142" s="271"/>
      <c r="C142" s="228" t="s">
        <v>401</v>
      </c>
      <c r="D142" s="228"/>
      <c r="E142" s="228"/>
      <c r="F142" s="249" t="s">
        <v>344</v>
      </c>
      <c r="G142" s="228"/>
      <c r="H142" s="228" t="s">
        <v>402</v>
      </c>
      <c r="I142" s="228" t="s">
        <v>379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47" t="s">
        <v>403</v>
      </c>
      <c r="D147" s="347"/>
      <c r="E147" s="347"/>
      <c r="F147" s="347"/>
      <c r="G147" s="347"/>
      <c r="H147" s="347"/>
      <c r="I147" s="347"/>
      <c r="J147" s="347"/>
      <c r="K147" s="240"/>
    </row>
    <row r="148" spans="2:11" s="1" customFormat="1" ht="17.25" customHeight="1">
      <c r="B148" s="239"/>
      <c r="C148" s="241" t="s">
        <v>338</v>
      </c>
      <c r="D148" s="241"/>
      <c r="E148" s="241"/>
      <c r="F148" s="241" t="s">
        <v>339</v>
      </c>
      <c r="G148" s="242"/>
      <c r="H148" s="241" t="s">
        <v>53</v>
      </c>
      <c r="I148" s="241" t="s">
        <v>56</v>
      </c>
      <c r="J148" s="241" t="s">
        <v>340</v>
      </c>
      <c r="K148" s="240"/>
    </row>
    <row r="149" spans="2:11" s="1" customFormat="1" ht="17.25" customHeight="1">
      <c r="B149" s="239"/>
      <c r="C149" s="243" t="s">
        <v>341</v>
      </c>
      <c r="D149" s="243"/>
      <c r="E149" s="243"/>
      <c r="F149" s="244" t="s">
        <v>342</v>
      </c>
      <c r="G149" s="245"/>
      <c r="H149" s="243"/>
      <c r="I149" s="243"/>
      <c r="J149" s="243" t="s">
        <v>343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347</v>
      </c>
      <c r="D151" s="228"/>
      <c r="E151" s="228"/>
      <c r="F151" s="279" t="s">
        <v>344</v>
      </c>
      <c r="G151" s="228"/>
      <c r="H151" s="278" t="s">
        <v>384</v>
      </c>
      <c r="I151" s="278" t="s">
        <v>346</v>
      </c>
      <c r="J151" s="278">
        <v>120</v>
      </c>
      <c r="K151" s="274"/>
    </row>
    <row r="152" spans="2:11" s="1" customFormat="1" ht="15" customHeight="1">
      <c r="B152" s="251"/>
      <c r="C152" s="278" t="s">
        <v>393</v>
      </c>
      <c r="D152" s="228"/>
      <c r="E152" s="228"/>
      <c r="F152" s="279" t="s">
        <v>344</v>
      </c>
      <c r="G152" s="228"/>
      <c r="H152" s="278" t="s">
        <v>404</v>
      </c>
      <c r="I152" s="278" t="s">
        <v>346</v>
      </c>
      <c r="J152" s="278" t="s">
        <v>395</v>
      </c>
      <c r="K152" s="274"/>
    </row>
    <row r="153" spans="2:11" s="1" customFormat="1" ht="15" customHeight="1">
      <c r="B153" s="251"/>
      <c r="C153" s="278" t="s">
        <v>292</v>
      </c>
      <c r="D153" s="228"/>
      <c r="E153" s="228"/>
      <c r="F153" s="279" t="s">
        <v>344</v>
      </c>
      <c r="G153" s="228"/>
      <c r="H153" s="278" t="s">
        <v>405</v>
      </c>
      <c r="I153" s="278" t="s">
        <v>346</v>
      </c>
      <c r="J153" s="278" t="s">
        <v>395</v>
      </c>
      <c r="K153" s="274"/>
    </row>
    <row r="154" spans="2:11" s="1" customFormat="1" ht="15" customHeight="1">
      <c r="B154" s="251"/>
      <c r="C154" s="278" t="s">
        <v>349</v>
      </c>
      <c r="D154" s="228"/>
      <c r="E154" s="228"/>
      <c r="F154" s="279" t="s">
        <v>350</v>
      </c>
      <c r="G154" s="228"/>
      <c r="H154" s="278" t="s">
        <v>384</v>
      </c>
      <c r="I154" s="278" t="s">
        <v>346</v>
      </c>
      <c r="J154" s="278">
        <v>50</v>
      </c>
      <c r="K154" s="274"/>
    </row>
    <row r="155" spans="2:11" s="1" customFormat="1" ht="15" customHeight="1">
      <c r="B155" s="251"/>
      <c r="C155" s="278" t="s">
        <v>352</v>
      </c>
      <c r="D155" s="228"/>
      <c r="E155" s="228"/>
      <c r="F155" s="279" t="s">
        <v>344</v>
      </c>
      <c r="G155" s="228"/>
      <c r="H155" s="278" t="s">
        <v>384</v>
      </c>
      <c r="I155" s="278" t="s">
        <v>354</v>
      </c>
      <c r="J155" s="278"/>
      <c r="K155" s="274"/>
    </row>
    <row r="156" spans="2:11" s="1" customFormat="1" ht="15" customHeight="1">
      <c r="B156" s="251"/>
      <c r="C156" s="278" t="s">
        <v>363</v>
      </c>
      <c r="D156" s="228"/>
      <c r="E156" s="228"/>
      <c r="F156" s="279" t="s">
        <v>350</v>
      </c>
      <c r="G156" s="228"/>
      <c r="H156" s="278" t="s">
        <v>384</v>
      </c>
      <c r="I156" s="278" t="s">
        <v>346</v>
      </c>
      <c r="J156" s="278">
        <v>50</v>
      </c>
      <c r="K156" s="274"/>
    </row>
    <row r="157" spans="2:11" s="1" customFormat="1" ht="15" customHeight="1">
      <c r="B157" s="251"/>
      <c r="C157" s="278" t="s">
        <v>371</v>
      </c>
      <c r="D157" s="228"/>
      <c r="E157" s="228"/>
      <c r="F157" s="279" t="s">
        <v>350</v>
      </c>
      <c r="G157" s="228"/>
      <c r="H157" s="278" t="s">
        <v>384</v>
      </c>
      <c r="I157" s="278" t="s">
        <v>346</v>
      </c>
      <c r="J157" s="278">
        <v>50</v>
      </c>
      <c r="K157" s="274"/>
    </row>
    <row r="158" spans="2:11" s="1" customFormat="1" ht="15" customHeight="1">
      <c r="B158" s="251"/>
      <c r="C158" s="278" t="s">
        <v>369</v>
      </c>
      <c r="D158" s="228"/>
      <c r="E158" s="228"/>
      <c r="F158" s="279" t="s">
        <v>350</v>
      </c>
      <c r="G158" s="228"/>
      <c r="H158" s="278" t="s">
        <v>384</v>
      </c>
      <c r="I158" s="278" t="s">
        <v>346</v>
      </c>
      <c r="J158" s="278">
        <v>50</v>
      </c>
      <c r="K158" s="274"/>
    </row>
    <row r="159" spans="2:11" s="1" customFormat="1" ht="15" customHeight="1">
      <c r="B159" s="251"/>
      <c r="C159" s="278" t="s">
        <v>90</v>
      </c>
      <c r="D159" s="228"/>
      <c r="E159" s="228"/>
      <c r="F159" s="279" t="s">
        <v>344</v>
      </c>
      <c r="G159" s="228"/>
      <c r="H159" s="278" t="s">
        <v>406</v>
      </c>
      <c r="I159" s="278" t="s">
        <v>346</v>
      </c>
      <c r="J159" s="278" t="s">
        <v>407</v>
      </c>
      <c r="K159" s="274"/>
    </row>
    <row r="160" spans="2:11" s="1" customFormat="1" ht="15" customHeight="1">
      <c r="B160" s="251"/>
      <c r="C160" s="278" t="s">
        <v>408</v>
      </c>
      <c r="D160" s="228"/>
      <c r="E160" s="228"/>
      <c r="F160" s="279" t="s">
        <v>344</v>
      </c>
      <c r="G160" s="228"/>
      <c r="H160" s="278" t="s">
        <v>409</v>
      </c>
      <c r="I160" s="278" t="s">
        <v>379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8" t="s">
        <v>410</v>
      </c>
      <c r="D165" s="348"/>
      <c r="E165" s="348"/>
      <c r="F165" s="348"/>
      <c r="G165" s="348"/>
      <c r="H165" s="348"/>
      <c r="I165" s="348"/>
      <c r="J165" s="348"/>
      <c r="K165" s="221"/>
    </row>
    <row r="166" spans="2:11" s="1" customFormat="1" ht="17.25" customHeight="1">
      <c r="B166" s="220"/>
      <c r="C166" s="241" t="s">
        <v>338</v>
      </c>
      <c r="D166" s="241"/>
      <c r="E166" s="241"/>
      <c r="F166" s="241" t="s">
        <v>339</v>
      </c>
      <c r="G166" s="283"/>
      <c r="H166" s="284" t="s">
        <v>53</v>
      </c>
      <c r="I166" s="284" t="s">
        <v>56</v>
      </c>
      <c r="J166" s="241" t="s">
        <v>340</v>
      </c>
      <c r="K166" s="221"/>
    </row>
    <row r="167" spans="2:11" s="1" customFormat="1" ht="17.25" customHeight="1">
      <c r="B167" s="222"/>
      <c r="C167" s="243" t="s">
        <v>341</v>
      </c>
      <c r="D167" s="243"/>
      <c r="E167" s="243"/>
      <c r="F167" s="244" t="s">
        <v>342</v>
      </c>
      <c r="G167" s="285"/>
      <c r="H167" s="286"/>
      <c r="I167" s="286"/>
      <c r="J167" s="243" t="s">
        <v>343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347</v>
      </c>
      <c r="D169" s="228"/>
      <c r="E169" s="228"/>
      <c r="F169" s="249" t="s">
        <v>344</v>
      </c>
      <c r="G169" s="228"/>
      <c r="H169" s="228" t="s">
        <v>384</v>
      </c>
      <c r="I169" s="228" t="s">
        <v>346</v>
      </c>
      <c r="J169" s="228">
        <v>120</v>
      </c>
      <c r="K169" s="274"/>
    </row>
    <row r="170" spans="2:11" s="1" customFormat="1" ht="15" customHeight="1">
      <c r="B170" s="251"/>
      <c r="C170" s="228" t="s">
        <v>393</v>
      </c>
      <c r="D170" s="228"/>
      <c r="E170" s="228"/>
      <c r="F170" s="249" t="s">
        <v>344</v>
      </c>
      <c r="G170" s="228"/>
      <c r="H170" s="228" t="s">
        <v>394</v>
      </c>
      <c r="I170" s="228" t="s">
        <v>346</v>
      </c>
      <c r="J170" s="228" t="s">
        <v>395</v>
      </c>
      <c r="K170" s="274"/>
    </row>
    <row r="171" spans="2:11" s="1" customFormat="1" ht="15" customHeight="1">
      <c r="B171" s="251"/>
      <c r="C171" s="228" t="s">
        <v>292</v>
      </c>
      <c r="D171" s="228"/>
      <c r="E171" s="228"/>
      <c r="F171" s="249" t="s">
        <v>344</v>
      </c>
      <c r="G171" s="228"/>
      <c r="H171" s="228" t="s">
        <v>411</v>
      </c>
      <c r="I171" s="228" t="s">
        <v>346</v>
      </c>
      <c r="J171" s="228" t="s">
        <v>395</v>
      </c>
      <c r="K171" s="274"/>
    </row>
    <row r="172" spans="2:11" s="1" customFormat="1" ht="15" customHeight="1">
      <c r="B172" s="251"/>
      <c r="C172" s="228" t="s">
        <v>349</v>
      </c>
      <c r="D172" s="228"/>
      <c r="E172" s="228"/>
      <c r="F172" s="249" t="s">
        <v>350</v>
      </c>
      <c r="G172" s="228"/>
      <c r="H172" s="228" t="s">
        <v>411</v>
      </c>
      <c r="I172" s="228" t="s">
        <v>346</v>
      </c>
      <c r="J172" s="228">
        <v>50</v>
      </c>
      <c r="K172" s="274"/>
    </row>
    <row r="173" spans="2:11" s="1" customFormat="1" ht="15" customHeight="1">
      <c r="B173" s="251"/>
      <c r="C173" s="228" t="s">
        <v>352</v>
      </c>
      <c r="D173" s="228"/>
      <c r="E173" s="228"/>
      <c r="F173" s="249" t="s">
        <v>344</v>
      </c>
      <c r="G173" s="228"/>
      <c r="H173" s="228" t="s">
        <v>411</v>
      </c>
      <c r="I173" s="228" t="s">
        <v>354</v>
      </c>
      <c r="J173" s="228"/>
      <c r="K173" s="274"/>
    </row>
    <row r="174" spans="2:11" s="1" customFormat="1" ht="15" customHeight="1">
      <c r="B174" s="251"/>
      <c r="C174" s="228" t="s">
        <v>363</v>
      </c>
      <c r="D174" s="228"/>
      <c r="E174" s="228"/>
      <c r="F174" s="249" t="s">
        <v>350</v>
      </c>
      <c r="G174" s="228"/>
      <c r="H174" s="228" t="s">
        <v>411</v>
      </c>
      <c r="I174" s="228" t="s">
        <v>346</v>
      </c>
      <c r="J174" s="228">
        <v>50</v>
      </c>
      <c r="K174" s="274"/>
    </row>
    <row r="175" spans="2:11" s="1" customFormat="1" ht="15" customHeight="1">
      <c r="B175" s="251"/>
      <c r="C175" s="228" t="s">
        <v>371</v>
      </c>
      <c r="D175" s="228"/>
      <c r="E175" s="228"/>
      <c r="F175" s="249" t="s">
        <v>350</v>
      </c>
      <c r="G175" s="228"/>
      <c r="H175" s="228" t="s">
        <v>411</v>
      </c>
      <c r="I175" s="228" t="s">
        <v>346</v>
      </c>
      <c r="J175" s="228">
        <v>50</v>
      </c>
      <c r="K175" s="274"/>
    </row>
    <row r="176" spans="2:11" s="1" customFormat="1" ht="15" customHeight="1">
      <c r="B176" s="251"/>
      <c r="C176" s="228" t="s">
        <v>369</v>
      </c>
      <c r="D176" s="228"/>
      <c r="E176" s="228"/>
      <c r="F176" s="249" t="s">
        <v>350</v>
      </c>
      <c r="G176" s="228"/>
      <c r="H176" s="228" t="s">
        <v>411</v>
      </c>
      <c r="I176" s="228" t="s">
        <v>346</v>
      </c>
      <c r="J176" s="228">
        <v>50</v>
      </c>
      <c r="K176" s="274"/>
    </row>
    <row r="177" spans="2:11" s="1" customFormat="1" ht="15" customHeight="1">
      <c r="B177" s="251"/>
      <c r="C177" s="228" t="s">
        <v>100</v>
      </c>
      <c r="D177" s="228"/>
      <c r="E177" s="228"/>
      <c r="F177" s="249" t="s">
        <v>344</v>
      </c>
      <c r="G177" s="228"/>
      <c r="H177" s="228" t="s">
        <v>412</v>
      </c>
      <c r="I177" s="228" t="s">
        <v>413</v>
      </c>
      <c r="J177" s="228"/>
      <c r="K177" s="274"/>
    </row>
    <row r="178" spans="2:11" s="1" customFormat="1" ht="15" customHeight="1">
      <c r="B178" s="251"/>
      <c r="C178" s="228" t="s">
        <v>56</v>
      </c>
      <c r="D178" s="228"/>
      <c r="E178" s="228"/>
      <c r="F178" s="249" t="s">
        <v>344</v>
      </c>
      <c r="G178" s="228"/>
      <c r="H178" s="228" t="s">
        <v>414</v>
      </c>
      <c r="I178" s="228" t="s">
        <v>415</v>
      </c>
      <c r="J178" s="228">
        <v>1</v>
      </c>
      <c r="K178" s="274"/>
    </row>
    <row r="179" spans="2:11" s="1" customFormat="1" ht="15" customHeight="1">
      <c r="B179" s="251"/>
      <c r="C179" s="228" t="s">
        <v>52</v>
      </c>
      <c r="D179" s="228"/>
      <c r="E179" s="228"/>
      <c r="F179" s="249" t="s">
        <v>344</v>
      </c>
      <c r="G179" s="228"/>
      <c r="H179" s="228" t="s">
        <v>416</v>
      </c>
      <c r="I179" s="228" t="s">
        <v>346</v>
      </c>
      <c r="J179" s="228">
        <v>20</v>
      </c>
      <c r="K179" s="274"/>
    </row>
    <row r="180" spans="2:11" s="1" customFormat="1" ht="15" customHeight="1">
      <c r="B180" s="251"/>
      <c r="C180" s="228" t="s">
        <v>53</v>
      </c>
      <c r="D180" s="228"/>
      <c r="E180" s="228"/>
      <c r="F180" s="249" t="s">
        <v>344</v>
      </c>
      <c r="G180" s="228"/>
      <c r="H180" s="228" t="s">
        <v>417</v>
      </c>
      <c r="I180" s="228" t="s">
        <v>346</v>
      </c>
      <c r="J180" s="228">
        <v>255</v>
      </c>
      <c r="K180" s="274"/>
    </row>
    <row r="181" spans="2:11" s="1" customFormat="1" ht="15" customHeight="1">
      <c r="B181" s="251"/>
      <c r="C181" s="228" t="s">
        <v>101</v>
      </c>
      <c r="D181" s="228"/>
      <c r="E181" s="228"/>
      <c r="F181" s="249" t="s">
        <v>344</v>
      </c>
      <c r="G181" s="228"/>
      <c r="H181" s="228" t="s">
        <v>308</v>
      </c>
      <c r="I181" s="228" t="s">
        <v>346</v>
      </c>
      <c r="J181" s="228">
        <v>10</v>
      </c>
      <c r="K181" s="274"/>
    </row>
    <row r="182" spans="2:11" s="1" customFormat="1" ht="15" customHeight="1">
      <c r="B182" s="251"/>
      <c r="C182" s="228" t="s">
        <v>102</v>
      </c>
      <c r="D182" s="228"/>
      <c r="E182" s="228"/>
      <c r="F182" s="249" t="s">
        <v>344</v>
      </c>
      <c r="G182" s="228"/>
      <c r="H182" s="228" t="s">
        <v>418</v>
      </c>
      <c r="I182" s="228" t="s">
        <v>379</v>
      </c>
      <c r="J182" s="228"/>
      <c r="K182" s="274"/>
    </row>
    <row r="183" spans="2:11" s="1" customFormat="1" ht="15" customHeight="1">
      <c r="B183" s="251"/>
      <c r="C183" s="228" t="s">
        <v>419</v>
      </c>
      <c r="D183" s="228"/>
      <c r="E183" s="228"/>
      <c r="F183" s="249" t="s">
        <v>344</v>
      </c>
      <c r="G183" s="228"/>
      <c r="H183" s="228" t="s">
        <v>420</v>
      </c>
      <c r="I183" s="228" t="s">
        <v>379</v>
      </c>
      <c r="J183" s="228"/>
      <c r="K183" s="274"/>
    </row>
    <row r="184" spans="2:11" s="1" customFormat="1" ht="15" customHeight="1">
      <c r="B184" s="251"/>
      <c r="C184" s="228" t="s">
        <v>408</v>
      </c>
      <c r="D184" s="228"/>
      <c r="E184" s="228"/>
      <c r="F184" s="249" t="s">
        <v>344</v>
      </c>
      <c r="G184" s="228"/>
      <c r="H184" s="228" t="s">
        <v>421</v>
      </c>
      <c r="I184" s="228" t="s">
        <v>379</v>
      </c>
      <c r="J184" s="228"/>
      <c r="K184" s="274"/>
    </row>
    <row r="185" spans="2:11" s="1" customFormat="1" ht="15" customHeight="1">
      <c r="B185" s="251"/>
      <c r="C185" s="228" t="s">
        <v>104</v>
      </c>
      <c r="D185" s="228"/>
      <c r="E185" s="228"/>
      <c r="F185" s="249" t="s">
        <v>350</v>
      </c>
      <c r="G185" s="228"/>
      <c r="H185" s="228" t="s">
        <v>422</v>
      </c>
      <c r="I185" s="228" t="s">
        <v>346</v>
      </c>
      <c r="J185" s="228">
        <v>50</v>
      </c>
      <c r="K185" s="274"/>
    </row>
    <row r="186" spans="2:11" s="1" customFormat="1" ht="15" customHeight="1">
      <c r="B186" s="251"/>
      <c r="C186" s="228" t="s">
        <v>423</v>
      </c>
      <c r="D186" s="228"/>
      <c r="E186" s="228"/>
      <c r="F186" s="249" t="s">
        <v>350</v>
      </c>
      <c r="G186" s="228"/>
      <c r="H186" s="228" t="s">
        <v>424</v>
      </c>
      <c r="I186" s="228" t="s">
        <v>425</v>
      </c>
      <c r="J186" s="228"/>
      <c r="K186" s="274"/>
    </row>
    <row r="187" spans="2:11" s="1" customFormat="1" ht="15" customHeight="1">
      <c r="B187" s="251"/>
      <c r="C187" s="228" t="s">
        <v>426</v>
      </c>
      <c r="D187" s="228"/>
      <c r="E187" s="228"/>
      <c r="F187" s="249" t="s">
        <v>350</v>
      </c>
      <c r="G187" s="228"/>
      <c r="H187" s="228" t="s">
        <v>427</v>
      </c>
      <c r="I187" s="228" t="s">
        <v>425</v>
      </c>
      <c r="J187" s="228"/>
      <c r="K187" s="274"/>
    </row>
    <row r="188" spans="2:11" s="1" customFormat="1" ht="15" customHeight="1">
      <c r="B188" s="251"/>
      <c r="C188" s="228" t="s">
        <v>428</v>
      </c>
      <c r="D188" s="228"/>
      <c r="E188" s="228"/>
      <c r="F188" s="249" t="s">
        <v>350</v>
      </c>
      <c r="G188" s="228"/>
      <c r="H188" s="228" t="s">
        <v>429</v>
      </c>
      <c r="I188" s="228" t="s">
        <v>425</v>
      </c>
      <c r="J188" s="228"/>
      <c r="K188" s="274"/>
    </row>
    <row r="189" spans="2:11" s="1" customFormat="1" ht="15" customHeight="1">
      <c r="B189" s="251"/>
      <c r="C189" s="287" t="s">
        <v>430</v>
      </c>
      <c r="D189" s="228"/>
      <c r="E189" s="228"/>
      <c r="F189" s="249" t="s">
        <v>350</v>
      </c>
      <c r="G189" s="228"/>
      <c r="H189" s="228" t="s">
        <v>431</v>
      </c>
      <c r="I189" s="228" t="s">
        <v>432</v>
      </c>
      <c r="J189" s="288" t="s">
        <v>433</v>
      </c>
      <c r="K189" s="274"/>
    </row>
    <row r="190" spans="2:11" s="1" customFormat="1" ht="15" customHeight="1">
      <c r="B190" s="251"/>
      <c r="C190" s="287" t="s">
        <v>41</v>
      </c>
      <c r="D190" s="228"/>
      <c r="E190" s="228"/>
      <c r="F190" s="249" t="s">
        <v>344</v>
      </c>
      <c r="G190" s="228"/>
      <c r="H190" s="225" t="s">
        <v>434</v>
      </c>
      <c r="I190" s="228" t="s">
        <v>435</v>
      </c>
      <c r="J190" s="228"/>
      <c r="K190" s="274"/>
    </row>
    <row r="191" spans="2:11" s="1" customFormat="1" ht="15" customHeight="1">
      <c r="B191" s="251"/>
      <c r="C191" s="287" t="s">
        <v>436</v>
      </c>
      <c r="D191" s="228"/>
      <c r="E191" s="228"/>
      <c r="F191" s="249" t="s">
        <v>344</v>
      </c>
      <c r="G191" s="228"/>
      <c r="H191" s="228" t="s">
        <v>437</v>
      </c>
      <c r="I191" s="228" t="s">
        <v>379</v>
      </c>
      <c r="J191" s="228"/>
      <c r="K191" s="274"/>
    </row>
    <row r="192" spans="2:11" s="1" customFormat="1" ht="15" customHeight="1">
      <c r="B192" s="251"/>
      <c r="C192" s="287" t="s">
        <v>438</v>
      </c>
      <c r="D192" s="228"/>
      <c r="E192" s="228"/>
      <c r="F192" s="249" t="s">
        <v>344</v>
      </c>
      <c r="G192" s="228"/>
      <c r="H192" s="228" t="s">
        <v>439</v>
      </c>
      <c r="I192" s="228" t="s">
        <v>379</v>
      </c>
      <c r="J192" s="228"/>
      <c r="K192" s="274"/>
    </row>
    <row r="193" spans="2:11" s="1" customFormat="1" ht="15" customHeight="1">
      <c r="B193" s="251"/>
      <c r="C193" s="287" t="s">
        <v>440</v>
      </c>
      <c r="D193" s="228"/>
      <c r="E193" s="228"/>
      <c r="F193" s="249" t="s">
        <v>350</v>
      </c>
      <c r="G193" s="228"/>
      <c r="H193" s="228" t="s">
        <v>441</v>
      </c>
      <c r="I193" s="228" t="s">
        <v>379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2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2.2">
      <c r="B199" s="220"/>
      <c r="C199" s="348" t="s">
        <v>442</v>
      </c>
      <c r="D199" s="348"/>
      <c r="E199" s="348"/>
      <c r="F199" s="348"/>
      <c r="G199" s="348"/>
      <c r="H199" s="348"/>
      <c r="I199" s="348"/>
      <c r="J199" s="348"/>
      <c r="K199" s="221"/>
    </row>
    <row r="200" spans="2:11" s="1" customFormat="1" ht="25.5" customHeight="1">
      <c r="B200" s="220"/>
      <c r="C200" s="290" t="s">
        <v>443</v>
      </c>
      <c r="D200" s="290"/>
      <c r="E200" s="290"/>
      <c r="F200" s="290" t="s">
        <v>444</v>
      </c>
      <c r="G200" s="291"/>
      <c r="H200" s="349" t="s">
        <v>445</v>
      </c>
      <c r="I200" s="349"/>
      <c r="J200" s="349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435</v>
      </c>
      <c r="D202" s="228"/>
      <c r="E202" s="228"/>
      <c r="F202" s="249" t="s">
        <v>42</v>
      </c>
      <c r="G202" s="228"/>
      <c r="H202" s="350" t="s">
        <v>446</v>
      </c>
      <c r="I202" s="350"/>
      <c r="J202" s="350"/>
      <c r="K202" s="274"/>
    </row>
    <row r="203" spans="2:11" s="1" customFormat="1" ht="15" customHeight="1">
      <c r="B203" s="251"/>
      <c r="C203" s="228"/>
      <c r="D203" s="228"/>
      <c r="E203" s="228"/>
      <c r="F203" s="249" t="s">
        <v>43</v>
      </c>
      <c r="G203" s="228"/>
      <c r="H203" s="350" t="s">
        <v>447</v>
      </c>
      <c r="I203" s="350"/>
      <c r="J203" s="350"/>
      <c r="K203" s="274"/>
    </row>
    <row r="204" spans="2:11" s="1" customFormat="1" ht="15" customHeight="1">
      <c r="B204" s="251"/>
      <c r="C204" s="228"/>
      <c r="D204" s="228"/>
      <c r="E204" s="228"/>
      <c r="F204" s="249" t="s">
        <v>46</v>
      </c>
      <c r="G204" s="228"/>
      <c r="H204" s="350" t="s">
        <v>448</v>
      </c>
      <c r="I204" s="350"/>
      <c r="J204" s="350"/>
      <c r="K204" s="274"/>
    </row>
    <row r="205" spans="2:11" s="1" customFormat="1" ht="15" customHeight="1">
      <c r="B205" s="251"/>
      <c r="C205" s="228"/>
      <c r="D205" s="228"/>
      <c r="E205" s="228"/>
      <c r="F205" s="249" t="s">
        <v>44</v>
      </c>
      <c r="G205" s="228"/>
      <c r="H205" s="350" t="s">
        <v>449</v>
      </c>
      <c r="I205" s="350"/>
      <c r="J205" s="350"/>
      <c r="K205" s="274"/>
    </row>
    <row r="206" spans="2:11" s="1" customFormat="1" ht="15" customHeight="1">
      <c r="B206" s="251"/>
      <c r="C206" s="228"/>
      <c r="D206" s="228"/>
      <c r="E206" s="228"/>
      <c r="F206" s="249" t="s">
        <v>45</v>
      </c>
      <c r="G206" s="228"/>
      <c r="H206" s="350" t="s">
        <v>450</v>
      </c>
      <c r="I206" s="350"/>
      <c r="J206" s="350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391</v>
      </c>
      <c r="D208" s="228"/>
      <c r="E208" s="228"/>
      <c r="F208" s="249" t="s">
        <v>78</v>
      </c>
      <c r="G208" s="228"/>
      <c r="H208" s="350" t="s">
        <v>451</v>
      </c>
      <c r="I208" s="350"/>
      <c r="J208" s="350"/>
      <c r="K208" s="274"/>
    </row>
    <row r="209" spans="2:11" s="1" customFormat="1" ht="15" customHeight="1">
      <c r="B209" s="251"/>
      <c r="C209" s="228"/>
      <c r="D209" s="228"/>
      <c r="E209" s="228"/>
      <c r="F209" s="249" t="s">
        <v>288</v>
      </c>
      <c r="G209" s="228"/>
      <c r="H209" s="350" t="s">
        <v>289</v>
      </c>
      <c r="I209" s="350"/>
      <c r="J209" s="350"/>
      <c r="K209" s="274"/>
    </row>
    <row r="210" spans="2:11" s="1" customFormat="1" ht="15" customHeight="1">
      <c r="B210" s="251"/>
      <c r="C210" s="228"/>
      <c r="D210" s="228"/>
      <c r="E210" s="228"/>
      <c r="F210" s="249" t="s">
        <v>286</v>
      </c>
      <c r="G210" s="228"/>
      <c r="H210" s="350" t="s">
        <v>452</v>
      </c>
      <c r="I210" s="350"/>
      <c r="J210" s="350"/>
      <c r="K210" s="274"/>
    </row>
    <row r="211" spans="2:11" s="1" customFormat="1" ht="15" customHeight="1">
      <c r="B211" s="292"/>
      <c r="C211" s="228"/>
      <c r="D211" s="228"/>
      <c r="E211" s="228"/>
      <c r="F211" s="249" t="s">
        <v>83</v>
      </c>
      <c r="G211" s="287"/>
      <c r="H211" s="351" t="s">
        <v>84</v>
      </c>
      <c r="I211" s="351"/>
      <c r="J211" s="351"/>
      <c r="K211" s="293"/>
    </row>
    <row r="212" spans="2:11" s="1" customFormat="1" ht="15" customHeight="1">
      <c r="B212" s="292"/>
      <c r="C212" s="228"/>
      <c r="D212" s="228"/>
      <c r="E212" s="228"/>
      <c r="F212" s="249" t="s">
        <v>290</v>
      </c>
      <c r="G212" s="287"/>
      <c r="H212" s="351" t="s">
        <v>244</v>
      </c>
      <c r="I212" s="351"/>
      <c r="J212" s="351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415</v>
      </c>
      <c r="D214" s="228"/>
      <c r="E214" s="228"/>
      <c r="F214" s="249">
        <v>1</v>
      </c>
      <c r="G214" s="287"/>
      <c r="H214" s="351" t="s">
        <v>453</v>
      </c>
      <c r="I214" s="351"/>
      <c r="J214" s="351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51" t="s">
        <v>454</v>
      </c>
      <c r="I215" s="351"/>
      <c r="J215" s="351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51" t="s">
        <v>455</v>
      </c>
      <c r="I216" s="351"/>
      <c r="J216" s="351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51" t="s">
        <v>456</v>
      </c>
      <c r="I217" s="351"/>
      <c r="J217" s="351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Cesta VC2 v k.ú....</vt:lpstr>
      <vt:lpstr>VON - Vedlejší a ostatní ...</vt:lpstr>
      <vt:lpstr>Pokyny pro vyplnění</vt:lpstr>
      <vt:lpstr>'Rekapitulace stavby'!Názvy_tisku</vt:lpstr>
      <vt:lpstr>'SO-101 - Cesta VC2 v k.ú....'!Názvy_tisku</vt:lpstr>
      <vt:lpstr>'VON - Vedlejší a ostatní ...'!Názvy_tisku</vt:lpstr>
      <vt:lpstr>'Pokyny pro vyplnění'!Oblast_tisku</vt:lpstr>
      <vt:lpstr>'Rekapitulace stavby'!Oblast_tisku</vt:lpstr>
      <vt:lpstr>'SO-101 - Cesta VC2 v k.ú....'!Oblast_tisku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2021-02-03T12:32:18Z</dcterms:created>
  <dcterms:modified xsi:type="dcterms:W3CDTF">2021-02-03T12:33:22Z</dcterms:modified>
</cp:coreProperties>
</file>