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01 - Revitalizace Babi..." sheetId="2" r:id="rId2"/>
    <sheet name="SO-02 - Revitalizace přít..." sheetId="3" r:id="rId3"/>
    <sheet name="SO-03 - Tůně" sheetId="4" r:id="rId4"/>
    <sheet name="SO-04 - Odvodnění" sheetId="5" r:id="rId5"/>
    <sheet name="SO-05 - Ozelenění" sheetId="6" r:id="rId6"/>
    <sheet name="VON - Vedlejší a ostatní ..." sheetId="7" r:id="rId7"/>
    <sheet name="Pokyny pro vyplnění" sheetId="8" r:id="rId8"/>
  </sheets>
  <definedNames>
    <definedName name="_xlnm._FilterDatabase" localSheetId="1" hidden="1">'SO-01 - Revitalizace Babi...'!$C$82:$K$139</definedName>
    <definedName name="_xlnm._FilterDatabase" localSheetId="2" hidden="1">'SO-02 - Revitalizace přít...'!$C$81:$K$126</definedName>
    <definedName name="_xlnm._FilterDatabase" localSheetId="3" hidden="1">'SO-03 - Tůně'!$C$81:$K$114</definedName>
    <definedName name="_xlnm._FilterDatabase" localSheetId="4" hidden="1">'SO-04 - Odvodnění'!$C$83:$K$129</definedName>
    <definedName name="_xlnm._FilterDatabase" localSheetId="5" hidden="1">'SO-05 - Ozelenění'!$C$82:$K$163</definedName>
    <definedName name="_xlnm._FilterDatabase" localSheetId="6" hidden="1">'VON - Vedlejší a ostatní ...'!$C$81:$K$97</definedName>
    <definedName name="_xlnm.Print_Titles" localSheetId="0">'Rekapitulace stavby'!$52:$52</definedName>
    <definedName name="_xlnm.Print_Titles" localSheetId="1">'SO-01 - Revitalizace Babi...'!$82:$82</definedName>
    <definedName name="_xlnm.Print_Titles" localSheetId="2">'SO-02 - Revitalizace přít...'!$81:$81</definedName>
    <definedName name="_xlnm.Print_Titles" localSheetId="3">'SO-03 - Tůně'!$81:$81</definedName>
    <definedName name="_xlnm.Print_Titles" localSheetId="4">'SO-04 - Odvodnění'!$83:$83</definedName>
    <definedName name="_xlnm.Print_Titles" localSheetId="5">'SO-05 - Ozelenění'!$82:$82</definedName>
    <definedName name="_xlnm.Print_Titles" localSheetId="6">'VON - Vedlejší a ostatní ...'!$81:$81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'SO-01 - Revitalizace Babi...'!$C$4:$J$39,'SO-01 - Revitalizace Babi...'!$C$45:$J$64,'SO-01 - Revitalizace Babi...'!$C$70:$K$139</definedName>
    <definedName name="_xlnm.Print_Area" localSheetId="2">'SO-02 - Revitalizace přít...'!$C$4:$J$39,'SO-02 - Revitalizace přít...'!$C$45:$J$63,'SO-02 - Revitalizace přít...'!$C$69:$K$126</definedName>
    <definedName name="_xlnm.Print_Area" localSheetId="3">'SO-03 - Tůně'!$C$4:$J$39,'SO-03 - Tůně'!$C$45:$J$63,'SO-03 - Tůně'!$C$69:$K$114</definedName>
    <definedName name="_xlnm.Print_Area" localSheetId="4">'SO-04 - Odvodnění'!$C$4:$J$39,'SO-04 - Odvodnění'!$C$45:$J$65,'SO-04 - Odvodnění'!$C$71:$K$129</definedName>
    <definedName name="_xlnm.Print_Area" localSheetId="5">'SO-05 - Ozelenění'!$C$4:$J$39,'SO-05 - Ozelenění'!$C$45:$J$64,'SO-05 - Ozelenění'!$C$70:$K$163</definedName>
    <definedName name="_xlnm.Print_Area" localSheetId="6">'VON - Vedlejší a ostatní ...'!$C$4:$J$39,'VON - Vedlejší a ostatní ...'!$C$45:$J$63,'VON - Vedlejší a ostatní ...'!$C$69:$K$97</definedName>
  </definedNames>
  <calcPr calcId="125725"/>
</workbook>
</file>

<file path=xl/calcChain.xml><?xml version="1.0" encoding="utf-8"?>
<calcChain xmlns="http://schemas.openxmlformats.org/spreadsheetml/2006/main">
  <c r="J37" i="7"/>
  <c r="J36"/>
  <c r="AY60" i="1"/>
  <c r="J35" i="7"/>
  <c r="AX60" i="1"/>
  <c r="BI95" i="7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79" s="1"/>
  <c r="J23"/>
  <c r="J18"/>
  <c r="E18"/>
  <c r="F79"/>
  <c r="J17"/>
  <c r="J12"/>
  <c r="J76"/>
  <c r="E7"/>
  <c r="E72" s="1"/>
  <c r="J37" i="6"/>
  <c r="J36"/>
  <c r="AY59" i="1"/>
  <c r="J35" i="6"/>
  <c r="AX59" i="1" s="1"/>
  <c r="BI162" i="6"/>
  <c r="BH162"/>
  <c r="BG162"/>
  <c r="BF162"/>
  <c r="T162"/>
  <c r="T161"/>
  <c r="R162"/>
  <c r="R161" s="1"/>
  <c r="P162"/>
  <c r="P161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/>
  <c r="E7"/>
  <c r="E73"/>
  <c r="J37" i="5"/>
  <c r="J36"/>
  <c r="AY58" i="1" s="1"/>
  <c r="J35" i="5"/>
  <c r="AX58" i="1"/>
  <c r="BI128" i="5"/>
  <c r="BH128"/>
  <c r="BG128"/>
  <c r="BF128"/>
  <c r="T128"/>
  <c r="T127" s="1"/>
  <c r="R128"/>
  <c r="R127" s="1"/>
  <c r="P128"/>
  <c r="P127" s="1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81" s="1"/>
  <c r="J23"/>
  <c r="J18"/>
  <c r="E18"/>
  <c r="F55" s="1"/>
  <c r="J17"/>
  <c r="J12"/>
  <c r="J52" s="1"/>
  <c r="E7"/>
  <c r="E48" s="1"/>
  <c r="J37" i="4"/>
  <c r="J36"/>
  <c r="AY57" i="1" s="1"/>
  <c r="J35" i="4"/>
  <c r="AX57" i="1"/>
  <c r="BI113" i="4"/>
  <c r="BH113"/>
  <c r="BG113"/>
  <c r="BF113"/>
  <c r="T113"/>
  <c r="T112" s="1"/>
  <c r="R113"/>
  <c r="R112"/>
  <c r="P113"/>
  <c r="P112" s="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 s="1"/>
  <c r="E7"/>
  <c r="E72"/>
  <c r="J37" i="3"/>
  <c r="J36"/>
  <c r="AY56" i="1"/>
  <c r="J35" i="3"/>
  <c r="AX56" i="1" s="1"/>
  <c r="BI125" i="3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52" s="1"/>
  <c r="E7"/>
  <c r="E72"/>
  <c r="J37" i="2"/>
  <c r="J36"/>
  <c r="AY55" i="1"/>
  <c r="J35" i="2"/>
  <c r="AX55" i="1"/>
  <c r="BI138" i="2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 s="1"/>
  <c r="J23"/>
  <c r="J18"/>
  <c r="E18"/>
  <c r="F55" s="1"/>
  <c r="J17"/>
  <c r="J12"/>
  <c r="J77" s="1"/>
  <c r="E7"/>
  <c r="E48"/>
  <c r="L50" i="1"/>
  <c r="AM50"/>
  <c r="AM49"/>
  <c r="L49"/>
  <c r="AM47"/>
  <c r="L47"/>
  <c r="L45"/>
  <c r="L44"/>
  <c r="BK95" i="7"/>
  <c r="BK148" i="6"/>
  <c r="J119"/>
  <c r="J109"/>
  <c r="J86"/>
  <c r="J115" i="5"/>
  <c r="J96"/>
  <c r="BK103" i="4"/>
  <c r="J91"/>
  <c r="J100" i="3"/>
  <c r="J125" i="2"/>
  <c r="J104"/>
  <c r="AS54" i="1"/>
  <c r="J117" i="6"/>
  <c r="J98"/>
  <c r="J117" i="5"/>
  <c r="BK93"/>
  <c r="J94" i="4"/>
  <c r="BK100" i="3"/>
  <c r="BK131" i="2"/>
  <c r="BK119"/>
  <c r="J95" i="7"/>
  <c r="BK157" i="6"/>
  <c r="BK140"/>
  <c r="BK131"/>
  <c r="BK114"/>
  <c r="BK101"/>
  <c r="BK128" i="5"/>
  <c r="BK107"/>
  <c r="J106" i="4"/>
  <c r="BK125" i="3"/>
  <c r="J97"/>
  <c r="J113" i="2"/>
  <c r="BK95"/>
  <c r="BK115" i="5"/>
  <c r="J103" i="4"/>
  <c r="J85"/>
  <c r="J94" i="3"/>
  <c r="BK134" i="2"/>
  <c r="J116"/>
  <c r="J98"/>
  <c r="BK162" i="6"/>
  <c r="J137"/>
  <c r="BK122"/>
  <c r="BK104"/>
  <c r="BK89"/>
  <c r="J119" i="5"/>
  <c r="BK104"/>
  <c r="J113" i="4"/>
  <c r="BK94"/>
  <c r="BK115" i="3"/>
  <c r="BK97"/>
  <c r="BK116" i="2"/>
  <c r="BK101"/>
  <c r="BK92" i="7"/>
  <c r="BK153" i="6"/>
  <c r="J140"/>
  <c r="J122"/>
  <c r="J101"/>
  <c r="BK124" i="5"/>
  <c r="BK96"/>
  <c r="J109" i="4"/>
  <c r="J125" i="3"/>
  <c r="BK91"/>
  <c r="BK125" i="2"/>
  <c r="J89"/>
  <c r="J85" i="7"/>
  <c r="J148" i="6"/>
  <c r="J134"/>
  <c r="BK119"/>
  <c r="BK109"/>
  <c r="BK95"/>
  <c r="J124" i="5"/>
  <c r="BK100"/>
  <c r="BK100" i="4"/>
  <c r="J118" i="3"/>
  <c r="J106"/>
  <c r="J138" i="2"/>
  <c r="BK104"/>
  <c r="J92"/>
  <c r="J104" i="5"/>
  <c r="BK97" i="4"/>
  <c r="J115" i="3"/>
  <c r="J88"/>
  <c r="J131" i="2"/>
  <c r="J110"/>
  <c r="J89" i="7"/>
  <c r="J153" i="6"/>
  <c r="BK124"/>
  <c r="BK112"/>
  <c r="J95"/>
  <c r="J128" i="5"/>
  <c r="BK112"/>
  <c r="J93"/>
  <c r="J97" i="4"/>
  <c r="J121" i="3"/>
  <c r="J103"/>
  <c r="J85"/>
  <c r="BK107" i="2"/>
  <c r="BK92"/>
  <c r="J162" i="6"/>
  <c r="BK144"/>
  <c r="J128"/>
  <c r="J107"/>
  <c r="J89"/>
  <c r="J112" i="5"/>
  <c r="J90"/>
  <c r="BK85" i="4"/>
  <c r="BK103" i="3"/>
  <c r="BK94"/>
  <c r="J128" i="2"/>
  <c r="J107"/>
  <c r="J92" i="7"/>
  <c r="J144" i="6"/>
  <c r="BK128"/>
  <c r="BK117"/>
  <c r="J104"/>
  <c r="J92"/>
  <c r="BK119" i="5"/>
  <c r="BK109" i="4"/>
  <c r="BK121" i="3"/>
  <c r="J109"/>
  <c r="J91"/>
  <c r="J101" i="2"/>
  <c r="BK122" i="5"/>
  <c r="BK106" i="4"/>
  <c r="J88"/>
  <c r="BK109" i="3"/>
  <c r="BK85"/>
  <c r="BK128" i="2"/>
  <c r="BK113"/>
  <c r="J157" i="6"/>
  <c r="J131"/>
  <c r="J114"/>
  <c r="BK98"/>
  <c r="J122" i="5"/>
  <c r="J107"/>
  <c r="BK87"/>
  <c r="J100" i="4"/>
  <c r="J112" i="3"/>
  <c r="BK88"/>
  <c r="BK110" i="2"/>
  <c r="BK89"/>
  <c r="BK85" i="7"/>
  <c r="J151" i="6"/>
  <c r="BK134"/>
  <c r="J112"/>
  <c r="BK92"/>
  <c r="J100" i="5"/>
  <c r="BK113" i="4"/>
  <c r="BK118" i="3"/>
  <c r="J134" i="2"/>
  <c r="BK122"/>
  <c r="J95"/>
  <c r="BK89" i="7"/>
  <c r="BK151" i="6"/>
  <c r="BK137"/>
  <c r="J124"/>
  <c r="BK107"/>
  <c r="BK86"/>
  <c r="BK117" i="5"/>
  <c r="BK90"/>
  <c r="BK88" i="4"/>
  <c r="BK112" i="3"/>
  <c r="J119" i="2"/>
  <c r="BK98"/>
  <c r="BK86"/>
  <c r="J87" i="5"/>
  <c r="BK91" i="4"/>
  <c r="BK106" i="3"/>
  <c r="BK138" i="2"/>
  <c r="J122"/>
  <c r="J86"/>
  <c r="P85" l="1"/>
  <c r="T130"/>
  <c r="P84" i="3"/>
  <c r="P83" s="1"/>
  <c r="P82" s="1"/>
  <c r="AU56" i="1" s="1"/>
  <c r="P84" i="4"/>
  <c r="P83" s="1"/>
  <c r="P82" s="1"/>
  <c r="AU57" i="1" s="1"/>
  <c r="BK85" i="2"/>
  <c r="J85" s="1"/>
  <c r="J61" s="1"/>
  <c r="BK130"/>
  <c r="J130"/>
  <c r="J62" s="1"/>
  <c r="R84" i="3"/>
  <c r="R83" s="1"/>
  <c r="R82" s="1"/>
  <c r="BK84" i="4"/>
  <c r="J84"/>
  <c r="J61" s="1"/>
  <c r="P86" i="5"/>
  <c r="BK99"/>
  <c r="J99"/>
  <c r="J62" s="1"/>
  <c r="BK111"/>
  <c r="J111" s="1"/>
  <c r="J63" s="1"/>
  <c r="R111"/>
  <c r="BK85" i="6"/>
  <c r="J85" s="1"/>
  <c r="J61" s="1"/>
  <c r="P85"/>
  <c r="BK147"/>
  <c r="J147" s="1"/>
  <c r="J62" s="1"/>
  <c r="T147"/>
  <c r="T85" i="2"/>
  <c r="T84" s="1"/>
  <c r="T83" s="1"/>
  <c r="R130"/>
  <c r="T84" i="3"/>
  <c r="T83" s="1"/>
  <c r="T82" s="1"/>
  <c r="R84" i="4"/>
  <c r="R83"/>
  <c r="R82" s="1"/>
  <c r="T86" i="5"/>
  <c r="R99"/>
  <c r="T111"/>
  <c r="R85" i="6"/>
  <c r="P147"/>
  <c r="P88" i="7"/>
  <c r="P83"/>
  <c r="P82" s="1"/>
  <c r="AU60" i="1" s="1"/>
  <c r="R85" i="2"/>
  <c r="R84"/>
  <c r="R83" s="1"/>
  <c r="P130"/>
  <c r="BK84" i="3"/>
  <c r="J84"/>
  <c r="J61" s="1"/>
  <c r="T84" i="4"/>
  <c r="T83" s="1"/>
  <c r="T82" s="1"/>
  <c r="BK86" i="5"/>
  <c r="J86"/>
  <c r="J61" s="1"/>
  <c r="R86"/>
  <c r="R85" s="1"/>
  <c r="R84" s="1"/>
  <c r="P99"/>
  <c r="T99"/>
  <c r="P111"/>
  <c r="T85" i="6"/>
  <c r="T84" s="1"/>
  <c r="T83" s="1"/>
  <c r="R147"/>
  <c r="BK88" i="7"/>
  <c r="J88" s="1"/>
  <c r="J62" s="1"/>
  <c r="R88"/>
  <c r="R83"/>
  <c r="R82" s="1"/>
  <c r="T88"/>
  <c r="T83" s="1"/>
  <c r="T82" s="1"/>
  <c r="BE86" i="2"/>
  <c r="BE92"/>
  <c r="BE98"/>
  <c r="BE104"/>
  <c r="E48" i="3"/>
  <c r="BE88"/>
  <c r="BE118"/>
  <c r="E48" i="4"/>
  <c r="J52"/>
  <c r="J55"/>
  <c r="BE109"/>
  <c r="BE113"/>
  <c r="E74" i="5"/>
  <c r="F81"/>
  <c r="BE90"/>
  <c r="BE96"/>
  <c r="BE104"/>
  <c r="BE107"/>
  <c r="BE117"/>
  <c r="BE124"/>
  <c r="BE137" i="6"/>
  <c r="J55" i="2"/>
  <c r="BE107"/>
  <c r="BE116"/>
  <c r="BE128"/>
  <c r="BE131"/>
  <c r="BK137"/>
  <c r="J137"/>
  <c r="J63" s="1"/>
  <c r="F55" i="3"/>
  <c r="J76"/>
  <c r="BE85"/>
  <c r="BE94"/>
  <c r="BE91" i="4"/>
  <c r="BE94"/>
  <c r="BE103"/>
  <c r="BK112"/>
  <c r="J112"/>
  <c r="J62" s="1"/>
  <c r="J55" i="5"/>
  <c r="J78"/>
  <c r="BE93"/>
  <c r="BE122"/>
  <c r="E48" i="6"/>
  <c r="J55"/>
  <c r="BE92"/>
  <c r="BE98"/>
  <c r="BE104"/>
  <c r="BE107"/>
  <c r="BE112"/>
  <c r="BE117"/>
  <c r="BE124"/>
  <c r="BE128"/>
  <c r="BE148"/>
  <c r="BE153"/>
  <c r="E48" i="7"/>
  <c r="J52"/>
  <c r="J52" i="2"/>
  <c r="E73"/>
  <c r="F80"/>
  <c r="BE89"/>
  <c r="BE95"/>
  <c r="BE101"/>
  <c r="BE110"/>
  <c r="BE113"/>
  <c r="BE138"/>
  <c r="J55" i="3"/>
  <c r="BE97"/>
  <c r="BE100"/>
  <c r="BE106"/>
  <c r="BE112"/>
  <c r="BE115"/>
  <c r="BE125"/>
  <c r="F55" i="4"/>
  <c r="BE88"/>
  <c r="BE97"/>
  <c r="BE100"/>
  <c r="BE87" i="5"/>
  <c r="BE112"/>
  <c r="BE119"/>
  <c r="BE128"/>
  <c r="J52" i="6"/>
  <c r="F55"/>
  <c r="BE89"/>
  <c r="BE95"/>
  <c r="BE109"/>
  <c r="BE114"/>
  <c r="BE119"/>
  <c r="BE140"/>
  <c r="BE144"/>
  <c r="BK161"/>
  <c r="J161"/>
  <c r="J63" s="1"/>
  <c r="J55" i="7"/>
  <c r="BE89"/>
  <c r="BE92"/>
  <c r="BK84"/>
  <c r="J84"/>
  <c r="J61" s="1"/>
  <c r="BE119" i="2"/>
  <c r="BE122"/>
  <c r="BE125"/>
  <c r="BE134"/>
  <c r="BE91" i="3"/>
  <c r="BE103"/>
  <c r="BE109"/>
  <c r="BE121"/>
  <c r="BK124"/>
  <c r="J124" s="1"/>
  <c r="J62" s="1"/>
  <c r="BE85" i="4"/>
  <c r="BE106"/>
  <c r="BE100" i="5"/>
  <c r="BE115"/>
  <c r="BK127"/>
  <c r="J127"/>
  <c r="J64" s="1"/>
  <c r="BE86" i="6"/>
  <c r="BE101"/>
  <c r="BE122"/>
  <c r="BE131"/>
  <c r="BE134"/>
  <c r="BE151"/>
  <c r="BE157"/>
  <c r="BE162"/>
  <c r="F55" i="7"/>
  <c r="BE85"/>
  <c r="BE95"/>
  <c r="F37" i="5"/>
  <c r="BD58" i="1" s="1"/>
  <c r="F34" i="7"/>
  <c r="BA60" i="1"/>
  <c r="F35" i="7"/>
  <c r="BB60" i="1" s="1"/>
  <c r="J34" i="4"/>
  <c r="AW57" i="1"/>
  <c r="F37" i="7"/>
  <c r="BD60" i="1" s="1"/>
  <c r="F37" i="2"/>
  <c r="BD55" i="1"/>
  <c r="F36" i="6"/>
  <c r="BC59" i="1" s="1"/>
  <c r="F34" i="6"/>
  <c r="BA59" i="1"/>
  <c r="F34" i="2"/>
  <c r="BA55" i="1" s="1"/>
  <c r="J34" i="3"/>
  <c r="AW56" i="1"/>
  <c r="F36" i="4"/>
  <c r="BC57" i="1" s="1"/>
  <c r="F37" i="4"/>
  <c r="BD57" i="1"/>
  <c r="F34" i="4"/>
  <c r="BA57" i="1" s="1"/>
  <c r="J34" i="2"/>
  <c r="AW55" i="1"/>
  <c r="F35" i="3"/>
  <c r="BB56" i="1" s="1"/>
  <c r="F37" i="3"/>
  <c r="BD56" i="1"/>
  <c r="F36" i="7"/>
  <c r="BC60" i="1" s="1"/>
  <c r="F35" i="2"/>
  <c r="BB55" i="1"/>
  <c r="J34" i="5"/>
  <c r="AW58" i="1" s="1"/>
  <c r="F35" i="5"/>
  <c r="BB58" i="1"/>
  <c r="J34" i="7"/>
  <c r="AW60" i="1" s="1"/>
  <c r="F36" i="3"/>
  <c r="BC56" i="1"/>
  <c r="F34" i="3"/>
  <c r="BA56" i="1" s="1"/>
  <c r="F37" i="6"/>
  <c r="BD59" i="1"/>
  <c r="J34" i="6"/>
  <c r="AW59" i="1" s="1"/>
  <c r="F36" i="2"/>
  <c r="BC55" i="1"/>
  <c r="F36" i="5"/>
  <c r="BC58" i="1" s="1"/>
  <c r="F34" i="5"/>
  <c r="BA58" i="1"/>
  <c r="F35" i="4"/>
  <c r="BB57" i="1" s="1"/>
  <c r="F35" i="6"/>
  <c r="BB59" i="1"/>
  <c r="R84" i="6" l="1"/>
  <c r="R83" s="1"/>
  <c r="P84"/>
  <c r="P83" s="1"/>
  <c r="AU59" i="1" s="1"/>
  <c r="T85" i="5"/>
  <c r="T84" s="1"/>
  <c r="P85"/>
  <c r="P84"/>
  <c r="AU58" i="1" s="1"/>
  <c r="P84" i="2"/>
  <c r="P83" s="1"/>
  <c r="AU55" i="1" s="1"/>
  <c r="BK83" i="4"/>
  <c r="J83" s="1"/>
  <c r="J60" s="1"/>
  <c r="BK84" i="2"/>
  <c r="BK83" s="1"/>
  <c r="J83" s="1"/>
  <c r="J30" s="1"/>
  <c r="AG55" i="1" s="1"/>
  <c r="BK83" i="3"/>
  <c r="J83"/>
  <c r="J60" s="1"/>
  <c r="BK85" i="5"/>
  <c r="J85" s="1"/>
  <c r="J60" s="1"/>
  <c r="BK84" i="6"/>
  <c r="J84" s="1"/>
  <c r="J60" s="1"/>
  <c r="BK83" i="7"/>
  <c r="J83" s="1"/>
  <c r="J60" s="1"/>
  <c r="F33" i="3"/>
  <c r="AZ56" i="1"/>
  <c r="J33" i="2"/>
  <c r="AV55" i="1" s="1"/>
  <c r="AT55" s="1"/>
  <c r="BD54"/>
  <c r="W33" s="1"/>
  <c r="F33" i="5"/>
  <c r="AZ58" i="1" s="1"/>
  <c r="BA54"/>
  <c r="AW54" s="1"/>
  <c r="AK30" s="1"/>
  <c r="J33" i="7"/>
  <c r="AV60" i="1"/>
  <c r="AT60" s="1"/>
  <c r="J33" i="3"/>
  <c r="AV56" i="1" s="1"/>
  <c r="AT56" s="1"/>
  <c r="J33" i="5"/>
  <c r="AV58" i="1" s="1"/>
  <c r="AT58" s="1"/>
  <c r="J33" i="4"/>
  <c r="AV57" i="1" s="1"/>
  <c r="AT57" s="1"/>
  <c r="BB54"/>
  <c r="W31"/>
  <c r="J33" i="6"/>
  <c r="AV59" i="1" s="1"/>
  <c r="AT59" s="1"/>
  <c r="BC54"/>
  <c r="W32" s="1"/>
  <c r="F33" i="7"/>
  <c r="AZ60" i="1" s="1"/>
  <c r="F33" i="4"/>
  <c r="AZ57" i="1" s="1"/>
  <c r="F33" i="2"/>
  <c r="AZ55" i="1" s="1"/>
  <c r="F33" i="6"/>
  <c r="AZ59" i="1" s="1"/>
  <c r="J39" i="2" l="1"/>
  <c r="J84"/>
  <c r="J60"/>
  <c r="J59"/>
  <c r="BK82" i="4"/>
  <c r="J82" s="1"/>
  <c r="J30" s="1"/>
  <c r="AG57" i="1" s="1"/>
  <c r="AN57" s="1"/>
  <c r="BK82" i="3"/>
  <c r="J82"/>
  <c r="J59" s="1"/>
  <c r="BK84" i="5"/>
  <c r="J84"/>
  <c r="BK83" i="6"/>
  <c r="J83" s="1"/>
  <c r="J59" s="1"/>
  <c r="BK82" i="7"/>
  <c r="J82"/>
  <c r="J59" s="1"/>
  <c r="AN55" i="1"/>
  <c r="AZ54"/>
  <c r="AV54"/>
  <c r="AK29" s="1"/>
  <c r="AY54"/>
  <c r="AX54"/>
  <c r="W30"/>
  <c r="AU54"/>
  <c r="J30" i="5"/>
  <c r="AG58" i="1" s="1"/>
  <c r="AN58" s="1"/>
  <c r="J59" i="4" l="1"/>
  <c r="J59" i="5"/>
  <c r="J39" i="4"/>
  <c r="J39" i="5"/>
  <c r="W29" i="1"/>
  <c r="AT54"/>
  <c r="J30" i="3"/>
  <c r="AG56" i="1" s="1"/>
  <c r="AN56" s="1"/>
  <c r="J30" i="6"/>
  <c r="AG59" i="1"/>
  <c r="AN59" s="1"/>
  <c r="J30" i="7"/>
  <c r="AG60" i="1" s="1"/>
  <c r="AN60" s="1"/>
  <c r="J39" i="3" l="1"/>
  <c r="J39" i="6"/>
  <c r="J39" i="7"/>
  <c r="AG54" i="1"/>
  <c r="AK26" s="1"/>
  <c r="AK35" s="1"/>
  <c r="AN54" l="1"/>
</calcChain>
</file>

<file path=xl/sharedStrings.xml><?xml version="1.0" encoding="utf-8"?>
<sst xmlns="http://schemas.openxmlformats.org/spreadsheetml/2006/main" count="3679" uniqueCount="695">
  <si>
    <t>Export Komplet</t>
  </si>
  <si>
    <t>VZ</t>
  </si>
  <si>
    <t>2.0</t>
  </si>
  <si>
    <t>ZAMOK</t>
  </si>
  <si>
    <t>False</t>
  </si>
  <si>
    <t>{05866f60-49fb-4e71-85c6-a4644562a3e8}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</si>
  <si>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</si>
  <si>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</si>
  <si>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</si>
  <si>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</si>
  <si>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</si>
  <si>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</si>
  <si>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</si>
  <si>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</si>
  <si>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</si>
  <si>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</si>
  <si>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</si>
  <si>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Babidolského potoka a pravostranného přítoku Pobočný</t>
  </si>
  <si>
    <t>KSO:</t>
  </si>
  <si>
    <t/>
  </si>
  <si>
    <t>CC-CZ:</t>
  </si>
  <si>
    <t>Místo:</t>
  </si>
  <si>
    <t xml:space="preserve"> </t>
  </si>
  <si>
    <t>Datum:</t>
  </si>
  <si>
    <t>1. 2. 2021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</si>
  <si>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</si>
  <si>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</si>
  <si>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</si>
  <si>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</si>
  <si>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</si>
  <si>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</si>
  <si>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</si>
  <si>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</si>
  <si>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</si>
  <si>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</si>
  <si>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</si>
  <si>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</si>
  <si>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</si>
  <si>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</si>
  <si>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</si>
  <si>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</si>
  <si>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</si>
  <si>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</si>
  <si>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</si>
  <si>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</si>
  <si>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</si>
  <si>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</si>
  <si>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</si>
  <si>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</si>
  <si>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</si>
  <si>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</si>
  <si>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</si>
  <si>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</si>
  <si>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</si>
  <si>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</si>
  <si>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</si>
  <si>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</si>
  <si>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</si>
  <si>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</si>
  <si>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</si>
  <si>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</si>
  <si>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</si>
  <si>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</si>
  <si>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</si>
  <si>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</si>
  <si>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</si>
  <si>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</si>
  <si>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</si>
  <si>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</si>
  <si>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</si>
  <si>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</si>
  <si>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</si>
  <si>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</si>
  <si>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</si>
  <si>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</si>
  <si>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</si>
  <si>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</si>
  <si>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Revitalizace Babidolského potoka</t>
  </si>
  <si>
    <t>STA</t>
  </si>
  <si>
    <t>1</t>
  </si>
  <si>
    <t>{7134354a-e95d-4eaa-b7d8-01e7a492859d}</t>
  </si>
  <si>
    <t>833 2</t>
  </si>
  <si>
    <t>2</t>
  </si>
  <si>
    <t>SO-02</t>
  </si>
  <si>
    <t>Revitalizace přítoku Pobočný</t>
  </si>
  <si>
    <t>{95602de7-3e5c-41e4-a2df-8b89524fb21d}</t>
  </si>
  <si>
    <t>SO-03</t>
  </si>
  <si>
    <t>Tůně</t>
  </si>
  <si>
    <t>{51780dbf-68b0-4c28-afb0-763ff5e36df2}</t>
  </si>
  <si>
    <t>SO-04</t>
  </si>
  <si>
    <t>Odvodnění</t>
  </si>
  <si>
    <t>{ffd10bb3-d146-4913-a587-cedb1a0e4119}</t>
  </si>
  <si>
    <t>831 1</t>
  </si>
  <si>
    <t>SO-05</t>
  </si>
  <si>
    <t>Ozelenění</t>
  </si>
  <si>
    <t>{1f1cd664-6eac-48e4-ac2c-ac39512d3c99}</t>
  </si>
  <si>
    <t>823 2</t>
  </si>
  <si>
    <t>VON</t>
  </si>
  <si>
    <t>Vedlejší a ostatní náklady</t>
  </si>
  <si>
    <t>{e5ddf877-2b24-4c22-911a-b6555ea9a49b}</t>
  </si>
  <si>
    <t>KRYCÍ LIST SOUPISU PRACÍ</t>
  </si>
  <si>
    <t>Objekt:</t>
  </si>
  <si>
    <t>SO-01 - Revitalizace Babidolského potoka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</si>
  <si>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</si>
  <si>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</si>
  <si>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</si>
  <si>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</si>
  <si>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</si>
  <si>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</si>
  <si>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</si>
  <si>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</si>
  <si>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</si>
  <si>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</si>
  <si>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</si>
  <si>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</si>
  <si>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</si>
  <si>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</si>
  <si>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</si>
  <si>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</si>
  <si>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</si>
  <si>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</si>
  <si>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</si>
  <si>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</si>
  <si>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</si>
  <si>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</si>
  <si>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</si>
  <si>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</si>
  <si>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</si>
  <si>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</si>
  <si>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124253102</t>
  </si>
  <si>
    <t>Vykopávky pro koryta vodotečí v hornině třídy těžitelnosti I, skupiny 3 objem do 5000 m3 strojně</t>
  </si>
  <si>
    <t>m3</t>
  </si>
  <si>
    <t>CS ÚRS 2021 01</t>
  </si>
  <si>
    <t>4</t>
  </si>
  <si>
    <t>1046066881</t>
  </si>
  <si>
    <t>PP</t>
  </si>
  <si>
    <t>Vykopávky pro koryta vodotečí strojně v hornině třídy těžitelnosti I skupiny 3 přes 1 000 do 5 000 m3</t>
  </si>
  <si>
    <t>VV</t>
  </si>
  <si>
    <t>"viz. Tabulka kubatur D.2." 2615,9</t>
  </si>
  <si>
    <t>131251103</t>
  </si>
  <si>
    <t>Hloubení jam nezapažených v hornině třídy těžitelnosti I, skupiny 3 objem do 100 m3 strojně</t>
  </si>
  <si>
    <t>2029083582</t>
  </si>
  <si>
    <t>Hloubení nezapažených jam a zářezů strojně s urovnáním dna do předepsaného profilu a spádu v hornině třídy těžitelnosti I skupiny 3 přes 50 do 100 m3</t>
  </si>
  <si>
    <t>"brody - viz. D.2.6." 2*19,3*3,5*0,7</t>
  </si>
  <si>
    <t>3</t>
  </si>
  <si>
    <t>162251101</t>
  </si>
  <si>
    <t>Vodorovné přemístění do 20 m výkopku/sypaniny z horniny třídy těžitelnosti I, skupiny 1 až 3</t>
  </si>
  <si>
    <t>755689526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</si>
  <si>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</si>
  <si>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"zemina na zásyp stávaj. koryta" 1375,7</t>
  </si>
  <si>
    <t>162451106</t>
  </si>
  <si>
    <t>Vodorovné přemístění do 2000 m výkopku/sypaniny z horniny třídy těžitelnosti I, skupiny 1 až 3</t>
  </si>
  <si>
    <t>1021392803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</si>
  <si>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</si>
  <si>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"přebytečná zemina" 2615,9+94,6-1375,7</t>
  </si>
  <si>
    <t>5</t>
  </si>
  <si>
    <t>171151131</t>
  </si>
  <si>
    <t>Uložení sypaniny z hornin nesoudržných a soudržných střídavě do násypů zhutněných strojně</t>
  </si>
  <si>
    <t>-317385479</t>
  </si>
  <si>
    <t>Uložení sypanin do násypů strojně s rozprostřením sypaniny ve vrstvách a s hrubým urovnáním zhutněných z hornin nesoudržných a soudržných střídavě ukládaných</t>
  </si>
  <si>
    <t>"zásyp stávaj. koryta - viz. Tabulka kubatur D.2." 1375,7</t>
  </si>
  <si>
    <t>6</t>
  </si>
  <si>
    <t>171251101</t>
  </si>
  <si>
    <t>Uložení sypaniny do násypů nezhutněných strojně</t>
  </si>
  <si>
    <t>-499219418</t>
  </si>
  <si>
    <t>Uložení sypanin do násypů strojně s rozprostřením sypaniny ve vrstvách a s hrubým urovnáním nezhutněných jakékoliv třídy těžitelnosti</t>
  </si>
  <si>
    <t>"přebytečná zemina" 1334,8</t>
  </si>
  <si>
    <t>7</t>
  </si>
  <si>
    <t>181451121</t>
  </si>
  <si>
    <t>Založení lučního trávníku výsevem plochy přes 1000 m2 v rovině a ve svahu do 1:5</t>
  </si>
  <si>
    <t>m2</t>
  </si>
  <si>
    <t>-269069975</t>
  </si>
  <si>
    <t>Založení trávníku na půdě předem připravené plochy přes 1000 m2 výsevem včetně utažení lučního v rovině nebo na svahu do 1:5</t>
  </si>
  <si>
    <t>"zásyp stávaj. koryta - viz. Tabulka kubatur D.2." 2040,9</t>
  </si>
  <si>
    <t>8</t>
  </si>
  <si>
    <t>181451122</t>
  </si>
  <si>
    <t>Založení lučního trávníku výsevem plochy přes 1000 m2 ve svahu do 1:2</t>
  </si>
  <si>
    <t>1736754285</t>
  </si>
  <si>
    <t>Založení trávníku na půdě předem připravené plochy přes 1000 m2 výsevem včetně utažení lučního na svahu přes 1:5 do 1:2</t>
  </si>
  <si>
    <t>"viz. Tabulka kubatur D.2. (SV+SN)" 4018,0+504,0</t>
  </si>
  <si>
    <t>9</t>
  </si>
  <si>
    <t>M</t>
  </si>
  <si>
    <t>00572470</t>
  </si>
  <si>
    <t>osivo směs travní univerzál</t>
  </si>
  <si>
    <t>kg</t>
  </si>
  <si>
    <t>69485958</t>
  </si>
  <si>
    <t>(2040,9+4522,0)*0,02*1,03</t>
  </si>
  <si>
    <t>10</t>
  </si>
  <si>
    <t>181951111</t>
  </si>
  <si>
    <t>Úprava pláně v hornině třídy těžitelnosti I, skupiny 1 až 3 bez zhutnění strojně</t>
  </si>
  <si>
    <t>-1241321260</t>
  </si>
  <si>
    <t>Úprava pláně vyrovnáním výškových rozdílů strojně v hornině třídy těžitelnosti I, skupiny 1 až 3 bez zhutnění</t>
  </si>
  <si>
    <t>"dno koryta - viz. Tabulka kubatur D.2." 756,0</t>
  </si>
  <si>
    <t>11</t>
  </si>
  <si>
    <t>181951112</t>
  </si>
  <si>
    <t>Úprava pláně v hornině třídy těžitelnosti I, skupiny 1 až 3 se zhutněním strojně</t>
  </si>
  <si>
    <t>-533583687</t>
  </si>
  <si>
    <t>Úprava pláně vyrovnáním výškových rozdílů strojně v hornině třídy těžitelnosti I, skupiny 1 až 3 se zhutněním</t>
  </si>
  <si>
    <t>12</t>
  </si>
  <si>
    <t>182151111</t>
  </si>
  <si>
    <t>Svahování v zářezech v hornině třídy těžitelnosti I, skupiny 1 až 3 strojně</t>
  </si>
  <si>
    <t>1811113724</t>
  </si>
  <si>
    <t>Svahování trvalých svahů do projektovaných profilů strojně s potřebným přemístěním výkopku při svahování v zářezech v hornině třídy těžitelnosti I, skupiny 1 až 3</t>
  </si>
  <si>
    <t>"viz. Tabulka kubatur D.2." 4018,0</t>
  </si>
  <si>
    <t>13</t>
  </si>
  <si>
    <t>182251101</t>
  </si>
  <si>
    <t>Svahování násypů strojně</t>
  </si>
  <si>
    <t>2139072767</t>
  </si>
  <si>
    <t>Svahování trvalých svahů do projektovaných profilů strojně s potřebným přemístěním výkopku při svahování násypů v jakékoliv hornině</t>
  </si>
  <si>
    <t>"viz. Tabulka kubatur D.2." 504,0</t>
  </si>
  <si>
    <t>14</t>
  </si>
  <si>
    <t>183551413</t>
  </si>
  <si>
    <t>Úprava půdy rotačním kypřičem do 0,15 m ploch do 5 ha sklonu do 5</t>
  </si>
  <si>
    <t>ha</t>
  </si>
  <si>
    <t>-1560890618</t>
  </si>
  <si>
    <t>Úprava zemědělské půdy - orba rotačním kypřičem, hl. do 0,15 m, na ploše jednotlivě do 5 ha, o sklonu do 5°</t>
  </si>
  <si>
    <t>"zapravení přebytečné zeminy do půdy na poli" 1334,8/0,1*0,0001</t>
  </si>
  <si>
    <t>184808121</t>
  </si>
  <si>
    <t>Vyvětvení a tvarový ořez dřevin v nad 3 do 5 m</t>
  </si>
  <si>
    <t>kus</t>
  </si>
  <si>
    <t>-1332079024</t>
  </si>
  <si>
    <t>Vyvětvení a tvarový ořez dřevin s úpravou koruny s odnesením odpadu na vzdálenost do 200 m a jeho spálením, při výšce stromu přes 3 do 5 m</t>
  </si>
  <si>
    <t>Vodorovné konstrukce</t>
  </si>
  <si>
    <t>16</t>
  </si>
  <si>
    <t>462512270</t>
  </si>
  <si>
    <t>Zához z lomového kamene s proštěrkováním z terénu hmotnost do 200 kg</t>
  </si>
  <si>
    <t>1810000076</t>
  </si>
  <si>
    <t>Zához z lomového kamene neupraveného záhozového s proštěrkováním z terénu, hmotnosti jednotlivých kamenů do 200 kg</t>
  </si>
  <si>
    <t>"brody - viz. D.2.6." 2*19,4*3,5*0,4</t>
  </si>
  <si>
    <t>17</t>
  </si>
  <si>
    <t>462519002</t>
  </si>
  <si>
    <t>Příplatek za urovnání ploch záhozu z lomového kamene hmotnost do 200 kg</t>
  </si>
  <si>
    <t>-249553639</t>
  </si>
  <si>
    <t>Zához z lomového kamene neupraveného záhozového Příplatek k cenám za urovnání viditelných ploch záhozu z kamene, hmotnosti jednotlivých kamenů do 200 kg</t>
  </si>
  <si>
    <t>"brody - viz. D.2.6." 2*19,4*3,5</t>
  </si>
  <si>
    <t>998</t>
  </si>
  <si>
    <t>Přesun hmot</t>
  </si>
  <si>
    <t>18</t>
  </si>
  <si>
    <t>998332011</t>
  </si>
  <si>
    <t>Přesun hmot pro úpravy vodních toků a kanály</t>
  </si>
  <si>
    <t>t</t>
  </si>
  <si>
    <t>-1920740699</t>
  </si>
  <si>
    <t>Přesun hmot pro úpravy vodních toků a kanály, hráze rybníků apod. dopravní vzdálenost do 500 m</t>
  </si>
  <si>
    <t>SO-02 - Revitalizace přítoku Pobočný</t>
  </si>
  <si>
    <t>-138697389</t>
  </si>
  <si>
    <t>"viz. Tabulka kubatur D.2." 1662,9</t>
  </si>
  <si>
    <t>-976494735</t>
  </si>
  <si>
    <t>"zemina na zásyp stávaj. koryta" 694,7</t>
  </si>
  <si>
    <t>1195629009</t>
  </si>
  <si>
    <t>"přebytečná zemina" 1662,9-694,7</t>
  </si>
  <si>
    <t>-1000774109</t>
  </si>
  <si>
    <t>"zásyp stávaj. koryta - viz. Tabulka kubatur D.2." 694,7</t>
  </si>
  <si>
    <t>1481863630</t>
  </si>
  <si>
    <t>"přebytečná zemina" 968,2</t>
  </si>
  <si>
    <t>"zásyp stávaj. koryta - viz. Tabulka kubatur D.2." 1346,4</t>
  </si>
  <si>
    <t>-1509375039</t>
  </si>
  <si>
    <t>"viz. Tabulka kubatur D.2. (SV+SN)" 2765,0+315,0</t>
  </si>
  <si>
    <t>-1368539127</t>
  </si>
  <si>
    <t>(1346,4+3080,0)*0,02*1,03</t>
  </si>
  <si>
    <t>534583214</t>
  </si>
  <si>
    <t>"dno koryta - viz. Tabulka kubatur D.2." 620,4</t>
  </si>
  <si>
    <t>1540060722</t>
  </si>
  <si>
    <t>1012630136</t>
  </si>
  <si>
    <t>"viz. Tabulka kubatur D.2." 2765,0</t>
  </si>
  <si>
    <t>708777610</t>
  </si>
  <si>
    <t>"viz. Tabulka kubatur D.2." 315,0</t>
  </si>
  <si>
    <t>-418535002</t>
  </si>
  <si>
    <t>"zapravení přebytečné zeminy do půdy na poli" 968,2/0,1*0,0001</t>
  </si>
  <si>
    <t>SO-03 - Tůně</t>
  </si>
  <si>
    <t>131251102</t>
  </si>
  <si>
    <t>Hloubení jam nezapažených v hornině třídy těžitelnosti I, skupiny 3 objem do 50 m3 strojně</t>
  </si>
  <si>
    <t>1580616931</t>
  </si>
  <si>
    <t>Hloubení nezapažených jam a zářezů strojně s urovnáním dna do předepsaného profilu a spádu v hornině třídy těžitelnosti I skupiny 3 přes 20 do 50 m3</t>
  </si>
  <si>
    <t>"Tůně - viz. TZ D.2." 44,9+35,9+27,6</t>
  </si>
  <si>
    <t>-1096272464</t>
  </si>
  <si>
    <t>"Tůně - viz. TZ D.2." 80,2+55,9</t>
  </si>
  <si>
    <t>131251104</t>
  </si>
  <si>
    <t>Hloubení jam nezapažených v hornině třídy těžitelnosti I, skupiny 3 objem do 500 m3 strojně</t>
  </si>
  <si>
    <t>-243573998</t>
  </si>
  <si>
    <t>Hloubení nezapažených jam a zářezů strojně s urovnáním dna do předepsaného profilu a spádu v hornině třídy těžitelnosti I skupiny 3 přes 100 do 500 m3</t>
  </si>
  <si>
    <t>"Tůně - viz. TZ D.2." 110,1</t>
  </si>
  <si>
    <t>-620567649</t>
  </si>
  <si>
    <t>"přebytečná zemina" 108,4+136,1+110,1</t>
  </si>
  <si>
    <t>-261185813</t>
  </si>
  <si>
    <t>"přebytečná zemina" 354,6</t>
  </si>
  <si>
    <t>181451123</t>
  </si>
  <si>
    <t>Založení lučního trávníku výsevem plochy přes 1000 m2 ve svahu do 1:1</t>
  </si>
  <si>
    <t>-387094402</t>
  </si>
  <si>
    <t>Založení trávníku na půdě předem připravené plochy přes 1000 m2 výsevem včetně utažení lučního na svahu přes 1:2 do 1:1</t>
  </si>
  <si>
    <t>"viz. TZ D.2. (SV)" 67,1+54,9+80,9+99,1+59,3+197,0</t>
  </si>
  <si>
    <t>-1644539001</t>
  </si>
  <si>
    <t>558,3*0,02*1,03</t>
  </si>
  <si>
    <t>1898586818</t>
  </si>
  <si>
    <t>"viz. TZ D.2." 67,1+54,9+80,9+99,1+59,3+197,0</t>
  </si>
  <si>
    <t>427328082</t>
  </si>
  <si>
    <t>"zapravení přebytečné zeminy do půdy na poli" 354,6/0,1*0,0001</t>
  </si>
  <si>
    <t>SO-04 - Odvodnění</t>
  </si>
  <si>
    <t xml:space="preserve">    2 - Zakládání</t>
  </si>
  <si>
    <t xml:space="preserve">    8 - Trubní vedení</t>
  </si>
  <si>
    <t>132153301</t>
  </si>
  <si>
    <t>Hloubení rýh pro sběrné a svodné drény rýhovačem hl do 1,0 m v hornině třídy těžitelnosti I a II, skupiny 1 až 4</t>
  </si>
  <si>
    <t>m</t>
  </si>
  <si>
    <t>153740443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</si>
  <si>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</si>
  <si>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>"ochranný drén - viz. TZ D.2." 490,0</t>
  </si>
  <si>
    <t>132153311</t>
  </si>
  <si>
    <t>Hloubení rýh pro sběrné a svodné drény rýhovačem hl do 1,5 m v hornině třídy těžitelnosti I a II, skupiny 1 až 4</t>
  </si>
  <si>
    <t>-775034955</t>
  </si>
  <si>
    <t>Hloubení rýh pro drény rýhovačem ve sklonu terénu do 15° v jakémkoliv množství, s úpravou do předepsaného spádu, v suchu, mokru i ve vodě sběrné i svodné DN do 200 v horninách třídy těžitelnosti I a II, skupiny 1 až 4 hloubky přes 1 do 1,5 m</t>
  </si>
  <si>
    <t>"svodný drén - viz. TZ D.2." 671,0</t>
  </si>
  <si>
    <t>174253301</t>
  </si>
  <si>
    <t>Zásyp rýh pro drény hl do 1,0 m</t>
  </si>
  <si>
    <t>-869116671</t>
  </si>
  <si>
    <t>Zásyp rýh pro drény bez zhutnění, pro jakékoliv množství sběrné a svodné drény hloubky do 1 m</t>
  </si>
  <si>
    <t>"ochranný drén " 490,0</t>
  </si>
  <si>
    <t>174253302</t>
  </si>
  <si>
    <t>Zásyp rýh pro drény hl přes 1,0 do 1,5 m</t>
  </si>
  <si>
    <t>2115348016</t>
  </si>
  <si>
    <t>Zásyp rýh pro drény bez zhutnění, pro jakékoliv množství sběrné a svodné drény hloubky přes 1 do 1,5 m</t>
  </si>
  <si>
    <t>"svodný drén " 671,0</t>
  </si>
  <si>
    <t>Zakládání</t>
  </si>
  <si>
    <t>211561111</t>
  </si>
  <si>
    <t>Výplň odvodňovacích žeber nebo trativodů kamenivem hrubým drceným frakce 4 až 16 mm</t>
  </si>
  <si>
    <t>-1888160688</t>
  </si>
  <si>
    <t>Výplň kamenivem do rýh odvodňovacích žeber nebo trativodů bez zhutnění, s úpravou povrchu výplně kamenivem hrubým drceným frakce 4 až 16 mm</t>
  </si>
  <si>
    <t>"ochranný drén - viz. TZ D.2." 490,0*0,6*0,5</t>
  </si>
  <si>
    <t>"svodný drén - viz. TZ D.2." (671,0-136,0)*0,6*0,55</t>
  </si>
  <si>
    <t>212755214</t>
  </si>
  <si>
    <t>Trativody z drenážních trubek plastových flexibilních D 100 mm bez lože</t>
  </si>
  <si>
    <t>876842867</t>
  </si>
  <si>
    <t>Trativody bez lože z drenážních trubek plastových flexibilních D 100 mm</t>
  </si>
  <si>
    <t>212755215</t>
  </si>
  <si>
    <t>Trativody z drenážních trubek plastových flexibilních D 125 mm bez lože</t>
  </si>
  <si>
    <t>1876521169</t>
  </si>
  <si>
    <t>Trativody bez lože z drenážních trubek plastových flexibilních D 125 mm</t>
  </si>
  <si>
    <t>P</t>
  </si>
  <si>
    <t>Poznámka k položce:_x000D_
od šachty po vyústění - bez perforace</t>
  </si>
  <si>
    <t>Trubní vedení</t>
  </si>
  <si>
    <t>894812003</t>
  </si>
  <si>
    <t>Revizní a čistící šachta z PP šachtové dno DN 400/150 pravý a levý přítok</t>
  </si>
  <si>
    <t>1235635612</t>
  </si>
  <si>
    <t>Revizní a čistící šachta z polypropylenu PP pro hladké trouby DN 400 šachtové dno (DN šachty / DN trubního vedení) DN 400/150 pravý a levý přítok</t>
  </si>
  <si>
    <t>"drenážní šachty - viz. C.3." 5,0</t>
  </si>
  <si>
    <t>894812031</t>
  </si>
  <si>
    <t>Revizní a čistící šachta z PP DN 400 šachtová roura korugovaná bez hrdla světlé hloubky 1000 mm</t>
  </si>
  <si>
    <t>1773262345</t>
  </si>
  <si>
    <t>Revizní a čistící šachta z polypropylenu PP pro hladké trouby DN 400 roura šachtová korugovaná bez hrdla, světlé hloubky 1000 mm</t>
  </si>
  <si>
    <t>894812051</t>
  </si>
  <si>
    <t>Revizní a čistící šachta z PP DN 400 poklop plastový pochůzí pro třídu zatížení A15</t>
  </si>
  <si>
    <t>535897560</t>
  </si>
  <si>
    <t>Revizní a čistící šachta z polypropylenu PP pro hladké trouby DN 400 poklop plastový (pro třídu zatížení) pochůzí (A15)</t>
  </si>
  <si>
    <t>899999010-R</t>
  </si>
  <si>
    <t>Napojení ochranného drenážního potrubí do šachty svodného drénu</t>
  </si>
  <si>
    <t>ks</t>
  </si>
  <si>
    <t>1947223583</t>
  </si>
  <si>
    <t>"viz. C.3." 5,0</t>
  </si>
  <si>
    <t>899999021-R</t>
  </si>
  <si>
    <t>Napojení stávajících drenáží do nových drénů</t>
  </si>
  <si>
    <t>1409599239</t>
  </si>
  <si>
    <t>899621112</t>
  </si>
  <si>
    <t>Obetonování drenážního potrubí betonem tř. C12/15 tl do 150 mm trub DN nad 100 do 160</t>
  </si>
  <si>
    <t>507781763</t>
  </si>
  <si>
    <t>Obetonování drenážního potrubí prostým betonem tl. obetonování do 150 mm, trub DN přes 100 do 160</t>
  </si>
  <si>
    <t>"svodný drén od šachty po vyústění - viz. C.3." 19+37+10+61+9</t>
  </si>
  <si>
    <t>998312021</t>
  </si>
  <si>
    <t>Přesun hmot pro odvodnění drenáží s výplní rýh</t>
  </si>
  <si>
    <t>800646070</t>
  </si>
  <si>
    <t>Přesun hmot pro odvodnění drenáží s výplní rýh dopravní vzdálenost do 1 000 m</t>
  </si>
  <si>
    <t>SO-05 - Ozelenění</t>
  </si>
  <si>
    <t xml:space="preserve">    3 - Svislé a kompletní konstrukce</t>
  </si>
  <si>
    <t>181151321</t>
  </si>
  <si>
    <t>Plošná úprava terénu přes 500 m2 zemina skupiny 1 až 4 nerovnosti do 150 mm v rovinně a svahu do 1:5</t>
  </si>
  <si>
    <t>1282405568</t>
  </si>
  <si>
    <t>Plošná úprava terénu v zemině skupiny 1 až 4 s urovnáním povrchu bez doplnění ornice souvislé plochy přes 500 m2 při nerovnostech terénu přes 100 do 150 mm v rovině nebo na svahu do 1:5</t>
  </si>
  <si>
    <t>"viz. TZ D.2." 33300,0</t>
  </si>
  <si>
    <t>1452216553</t>
  </si>
  <si>
    <t>1521617741</t>
  </si>
  <si>
    <t>33300,0*0,02*1,03</t>
  </si>
  <si>
    <t>183101113</t>
  </si>
  <si>
    <t>Hloubení jamek bez výměny půdy zeminy tř 1 až 4 objem do 0,05 m3 v rovině a svahu do 1:5</t>
  </si>
  <si>
    <t>-212049023</t>
  </si>
  <si>
    <t>Hloubení jamek pro vysazování rostlin v zemině tř.1 až 4 bez výměny půdy v rovině nebo na svahu do 1:5, objemu přes 0,02 do 0,05 m3</t>
  </si>
  <si>
    <t>"keře - viz. TZ D.2." 270,0</t>
  </si>
  <si>
    <t>183101114</t>
  </si>
  <si>
    <t>Hloubení jamek bez výměny půdy zeminy tř 1 až 4 objem do 0,125 m3 v rovině a svahu do 1:5</t>
  </si>
  <si>
    <t>830327352</t>
  </si>
  <si>
    <t>Hloubení jamek pro vysazování rostlin v zemině tř.1 až 4 bez výměny půdy v rovině nebo na svahu do 1:5, objemu přes 0,05 do 0,125 m3</t>
  </si>
  <si>
    <t>"stromy - viz. TZ D.2." 172,0</t>
  </si>
  <si>
    <t>183403161</t>
  </si>
  <si>
    <t>Obdělání půdy válením v rovině a svahu do 1:5</t>
  </si>
  <si>
    <t>-852455285</t>
  </si>
  <si>
    <t>Obdělání půdy válením v rovině nebo na svahu do 1:5</t>
  </si>
  <si>
    <t>"viz. TZ D.2." 2*33300,0</t>
  </si>
  <si>
    <t>184102110</t>
  </si>
  <si>
    <t>Výsadba dřeviny s balem D do 0,1 m do jamky se zalitím v rovině a svahu do 1:5</t>
  </si>
  <si>
    <t>-957555286</t>
  </si>
  <si>
    <t>Výsadba dřeviny s balem do předem vyhloubené jamky se zalitím v rovině nebo na svahu do 1:5, při průměru balu do 100 mm</t>
  </si>
  <si>
    <t>02699002-R</t>
  </si>
  <si>
    <t>Dodávka keřů kontejnerovaných v. 40-60 cm</t>
  </si>
  <si>
    <t>-394765418</t>
  </si>
  <si>
    <t>184102111</t>
  </si>
  <si>
    <t>Výsadba dřeviny s balem D do 0,2 m do jamky se zalitím v rovině a svahu do 1:5</t>
  </si>
  <si>
    <t>1044693633</t>
  </si>
  <si>
    <t>Výsadba dřeviny s balem do předem vyhloubené jamky se zalitím v rovině nebo na svahu do 1:5, při průměru balu přes 100 do 200 mm</t>
  </si>
  <si>
    <t>02699011-R</t>
  </si>
  <si>
    <t>Dodávka stromků s balem se zapěstovanou korunkou v. kmene 125/150 cm</t>
  </si>
  <si>
    <t>1531153938</t>
  </si>
  <si>
    <t>184215111</t>
  </si>
  <si>
    <t>Ukotvení kmene dřevin jedním kůlem D do 0,1 m délky do 1 m</t>
  </si>
  <si>
    <t>173957548</t>
  </si>
  <si>
    <t>Ukotvení dřeviny kůly jedním kůlem, délky do 1 m</t>
  </si>
  <si>
    <t>05299001-R</t>
  </si>
  <si>
    <t>Kolíky ke keřům - označník smrkový frézovaný impregnovaný dl. 100 cm, průměr 4 cm</t>
  </si>
  <si>
    <t>-85266869</t>
  </si>
  <si>
    <t>184215112</t>
  </si>
  <si>
    <t>Ukotvení kmene dřevin jedním kůlem D do 0,1 m délky do 2 m</t>
  </si>
  <si>
    <t>2066312364</t>
  </si>
  <si>
    <t>Ukotvení dřeviny kůly jedním kůlem, délky přes 1 do 2 m</t>
  </si>
  <si>
    <t>60591253</t>
  </si>
  <si>
    <t>kůl vyvazovací dřevěný impregnovaný D 8cm dl 2m</t>
  </si>
  <si>
    <t>-364970052</t>
  </si>
  <si>
    <t>184801121</t>
  </si>
  <si>
    <t>Ošetřování vysazených dřevin soliterních v rovině a svahu do 1:5</t>
  </si>
  <si>
    <t>39652867</t>
  </si>
  <si>
    <t>Ošetření vysazených dřevin solitérních v rovině nebo na svahu do 1:5</t>
  </si>
  <si>
    <t xml:space="preserve">Poznámka k položce:_x000D_
Ceny jsou určeny pouze pro jednorázové ošetření při výsadbě._x000D_
</t>
  </si>
  <si>
    <t>270+172</t>
  </si>
  <si>
    <t>184808211</t>
  </si>
  <si>
    <t>Ochrana sazenic proti škodám zvěří nátěrem nebo postřikem</t>
  </si>
  <si>
    <t>1158498</t>
  </si>
  <si>
    <t>Ochrana sazenic proti škodám zvěří nátěrem nebo postřikem ochranným prostředkem</t>
  </si>
  <si>
    <t>"individuální ochrana - viz. TZ D.2." 130+100</t>
  </si>
  <si>
    <t>005999003-R</t>
  </si>
  <si>
    <t xml:space="preserve">Repelent </t>
  </si>
  <si>
    <t>-279441950</t>
  </si>
  <si>
    <t>230*0,05</t>
  </si>
  <si>
    <t>184813121</t>
  </si>
  <si>
    <t>Ochrana dřevin před okusem mechanicky pletivem v rovině a svahu do 1:5</t>
  </si>
  <si>
    <t>1206458551</t>
  </si>
  <si>
    <t>Ochrana dřevin před okusem zvěří mechanicky v rovině nebo ve svahu do 1:5, pletivem, výšky do 2 m</t>
  </si>
  <si>
    <t>19</t>
  </si>
  <si>
    <t>184816111</t>
  </si>
  <si>
    <t>Hnojení sazenic průmyslovými hnojivy do 0,25 kg k jedné sazenici</t>
  </si>
  <si>
    <t>1600521150</t>
  </si>
  <si>
    <t>Hnojení sazenic průmyslovými hnojivy v množství do 0,25 kg k jedné sazenici</t>
  </si>
  <si>
    <t>20</t>
  </si>
  <si>
    <t>005999002-R</t>
  </si>
  <si>
    <t>Tableta</t>
  </si>
  <si>
    <t>-2128500110</t>
  </si>
  <si>
    <t>"keře" 270/2</t>
  </si>
  <si>
    <t>"stromy" 172</t>
  </si>
  <si>
    <t>185803111</t>
  </si>
  <si>
    <t>Ošetření trávníku shrabáním v rovině a svahu do 1:5</t>
  </si>
  <si>
    <t>-636453081</t>
  </si>
  <si>
    <t>Ošetření trávníku jednorázové v rovině nebo na svahu do 1:5</t>
  </si>
  <si>
    <t>"pokosení před výsadbou - viz. TZ D.2." 33300,0</t>
  </si>
  <si>
    <t>Svislé a kompletní konstrukce</t>
  </si>
  <si>
    <t>22</t>
  </si>
  <si>
    <t>338950145</t>
  </si>
  <si>
    <t>Osazení kůlů jednotlivě ve svahu do 1:5 se zadusáním do zeminy výška kůlu nad zemí do 3,0 m</t>
  </si>
  <si>
    <t>531275963</t>
  </si>
  <si>
    <t>Osazení dřevěných kůlových konstrukcí svislých Příplatek k cenám jednotlivých kůlů do jam se zadusáním do zeminy, výšky kůlů nad terénem přes 2,0 do 3,0 m</t>
  </si>
  <si>
    <t>"orientační kůly - viz. TZ D.2." 9,0</t>
  </si>
  <si>
    <t>23</t>
  </si>
  <si>
    <t>60599002-R</t>
  </si>
  <si>
    <t>Kůl dubový D 20 cm, dl 3 m impregnovaný</t>
  </si>
  <si>
    <t>-1995895524</t>
  </si>
  <si>
    <t>24</t>
  </si>
  <si>
    <t>348999001-R</t>
  </si>
  <si>
    <t>Oplocenky z lesnického pletiva v. 1,6 m (160/2,0/2,8 mm 23 drátů), kůly frézované, impregnované</t>
  </si>
  <si>
    <t>-685729882</t>
  </si>
  <si>
    <t xml:space="preserve">Poznámka k položce:_x000D_
Lesnické pletivo 160/2,0/2,8 mm 23 drátů, kůly D do 20 cm frézované, impregnované dl. 2 m (zaražení po 3 m), vzpěry D do 15 cm frézované, impregnované v rozích a na každém 3. kůlu._x000D_
</t>
  </si>
  <si>
    <t>"viz. TZ D.2." 570,0</t>
  </si>
  <si>
    <t>25</t>
  </si>
  <si>
    <t>348999005-R</t>
  </si>
  <si>
    <t>Branka z lesnického pletiva 160/2,0/2,8 mm</t>
  </si>
  <si>
    <t>1448831372</t>
  </si>
  <si>
    <t xml:space="preserve">Poznámka k položce:_x000D_
Lesnické pletivo 160/2,0/2,8 mm, kůly D min. 10 cm frézované impregnované dl. 2,5 m zaražené 2 m od sebe, spojené ráhnem._x000D_
</t>
  </si>
  <si>
    <t>"viz. TZ D.2." 4,0</t>
  </si>
  <si>
    <t>26</t>
  </si>
  <si>
    <t>998231311</t>
  </si>
  <si>
    <t>Přesun hmot pro sadovnické a krajinářské úpravy vodorovně do 5000 m</t>
  </si>
  <si>
    <t>-1514466813</t>
  </si>
  <si>
    <t>Přesun hmot pro sadovnické a krajinářské úpravy - strojně dopravní vzdálenost do 5000 m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</si>
  <si>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</si>
  <si>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</si>
  <si>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</si>
  <si>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</si>
  <si>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</si>
  <si>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</si>
  <si>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</si>
  <si>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</si>
  <si>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</si>
  <si>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</si>
  <si>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</si>
  <si>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</si>
  <si>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</si>
  <si>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 a nájezdů. Zřízení čistících zón před výjezdem z obvodu staveniště. Zajištění bezpečnosti práce a ochrany životního prostředí._x000D_
</t>
  </si>
  <si>
    <t>VRN9</t>
  </si>
  <si>
    <t>Ostatní náklady</t>
  </si>
  <si>
    <t>090001000</t>
  </si>
  <si>
    <t>Geodetické práce před výstavbou</t>
  </si>
  <si>
    <t>-756545237</t>
  </si>
  <si>
    <t>Poznámka k položce:_x000D_
oplocenka dl. 570 m</t>
  </si>
  <si>
    <t>091406000</t>
  </si>
  <si>
    <t>Publicita projektu - informační tabule</t>
  </si>
  <si>
    <t>2101191258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</si>
  <si>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</si>
  <si>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091804002</t>
  </si>
  <si>
    <t>Zajištění všech nezbytných průzkumů nutných pro řádné provádění a dokončení díla</t>
  </si>
  <si>
    <t>-1683106212</t>
  </si>
  <si>
    <t>Poznámka k položce:_x000D_
- předběžný záchranný archeologický výzkum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</si>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</sst>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1"/>
      <c r="AQ5" s="21"/>
      <c r="AR5" s="19"/>
      <c r="BE5" s="317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1"/>
      <c r="AQ6" s="21"/>
      <c r="AR6" s="19"/>
      <c r="BE6" s="31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8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8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8"/>
      <c r="BS13" s="16" t="s">
        <v>6</v>
      </c>
    </row>
    <row r="14" spans="1:74" ht="13.2">
      <c r="B14" s="20"/>
      <c r="C14" s="21"/>
      <c r="D14" s="21"/>
      <c r="E14" s="323" t="s">
        <v>30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8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18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8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8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8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8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8"/>
    </row>
    <row r="23" spans="1:71" s="1" customFormat="1" ht="48" customHeight="1">
      <c r="B23" s="20"/>
      <c r="C23" s="21"/>
      <c r="D23" s="21"/>
      <c r="E23" s="325" t="s">
        <v>36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1"/>
      <c r="AP23" s="21"/>
      <c r="AQ23" s="21"/>
      <c r="AR23" s="19"/>
      <c r="BE23" s="318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8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8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6">
        <f>ROUND(AG54,2)</f>
        <v>0</v>
      </c>
      <c r="AL26" s="327"/>
      <c r="AM26" s="327"/>
      <c r="AN26" s="327"/>
      <c r="AO26" s="327"/>
      <c r="AP26" s="35"/>
      <c r="AQ26" s="35"/>
      <c r="AR26" s="38"/>
      <c r="BE26" s="318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8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8" t="s">
        <v>38</v>
      </c>
      <c r="M28" s="328"/>
      <c r="N28" s="328"/>
      <c r="O28" s="328"/>
      <c r="P28" s="328"/>
      <c r="Q28" s="35"/>
      <c r="R28" s="35"/>
      <c r="S28" s="35"/>
      <c r="T28" s="35"/>
      <c r="U28" s="35"/>
      <c r="V28" s="35"/>
      <c r="W28" s="328" t="s">
        <v>39</v>
      </c>
      <c r="X28" s="328"/>
      <c r="Y28" s="328"/>
      <c r="Z28" s="328"/>
      <c r="AA28" s="328"/>
      <c r="AB28" s="328"/>
      <c r="AC28" s="328"/>
      <c r="AD28" s="328"/>
      <c r="AE28" s="328"/>
      <c r="AF28" s="35"/>
      <c r="AG28" s="35"/>
      <c r="AH28" s="35"/>
      <c r="AI28" s="35"/>
      <c r="AJ28" s="35"/>
      <c r="AK28" s="328" t="s">
        <v>40</v>
      </c>
      <c r="AL28" s="328"/>
      <c r="AM28" s="328"/>
      <c r="AN28" s="328"/>
      <c r="AO28" s="328"/>
      <c r="AP28" s="35"/>
      <c r="AQ28" s="35"/>
      <c r="AR28" s="38"/>
      <c r="BE28" s="31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31">
        <v>0.21</v>
      </c>
      <c r="M29" s="330"/>
      <c r="N29" s="330"/>
      <c r="O29" s="330"/>
      <c r="P29" s="330"/>
      <c r="Q29" s="40"/>
      <c r="R29" s="40"/>
      <c r="S29" s="40"/>
      <c r="T29" s="40"/>
      <c r="U29" s="40"/>
      <c r="V29" s="40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0"/>
      <c r="AG29" s="40"/>
      <c r="AH29" s="40"/>
      <c r="AI29" s="40"/>
      <c r="AJ29" s="40"/>
      <c r="AK29" s="329">
        <f>ROUND(AV54, 2)</f>
        <v>0</v>
      </c>
      <c r="AL29" s="330"/>
      <c r="AM29" s="330"/>
      <c r="AN29" s="330"/>
      <c r="AO29" s="330"/>
      <c r="AP29" s="40"/>
      <c r="AQ29" s="40"/>
      <c r="AR29" s="41"/>
      <c r="BE29" s="31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31">
        <v>0.15</v>
      </c>
      <c r="M30" s="330"/>
      <c r="N30" s="330"/>
      <c r="O30" s="330"/>
      <c r="P30" s="330"/>
      <c r="Q30" s="40"/>
      <c r="R30" s="40"/>
      <c r="S30" s="40"/>
      <c r="T30" s="40"/>
      <c r="U30" s="40"/>
      <c r="V30" s="40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0"/>
      <c r="AG30" s="40"/>
      <c r="AH30" s="40"/>
      <c r="AI30" s="40"/>
      <c r="AJ30" s="40"/>
      <c r="AK30" s="329">
        <f>ROUND(AW54, 2)</f>
        <v>0</v>
      </c>
      <c r="AL30" s="330"/>
      <c r="AM30" s="330"/>
      <c r="AN30" s="330"/>
      <c r="AO30" s="330"/>
      <c r="AP30" s="40"/>
      <c r="AQ30" s="40"/>
      <c r="AR30" s="41"/>
      <c r="BE30" s="31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31">
        <v>0.21</v>
      </c>
      <c r="M31" s="330"/>
      <c r="N31" s="330"/>
      <c r="O31" s="330"/>
      <c r="P31" s="330"/>
      <c r="Q31" s="40"/>
      <c r="R31" s="40"/>
      <c r="S31" s="40"/>
      <c r="T31" s="40"/>
      <c r="U31" s="40"/>
      <c r="V31" s="40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0"/>
      <c r="AG31" s="40"/>
      <c r="AH31" s="40"/>
      <c r="AI31" s="40"/>
      <c r="AJ31" s="40"/>
      <c r="AK31" s="329">
        <v>0</v>
      </c>
      <c r="AL31" s="330"/>
      <c r="AM31" s="330"/>
      <c r="AN31" s="330"/>
      <c r="AO31" s="330"/>
      <c r="AP31" s="40"/>
      <c r="AQ31" s="40"/>
      <c r="AR31" s="41"/>
      <c r="BE31" s="31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31">
        <v>0.15</v>
      </c>
      <c r="M32" s="330"/>
      <c r="N32" s="330"/>
      <c r="O32" s="330"/>
      <c r="P32" s="330"/>
      <c r="Q32" s="40"/>
      <c r="R32" s="40"/>
      <c r="S32" s="40"/>
      <c r="T32" s="40"/>
      <c r="U32" s="40"/>
      <c r="V32" s="40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0"/>
      <c r="AG32" s="40"/>
      <c r="AH32" s="40"/>
      <c r="AI32" s="40"/>
      <c r="AJ32" s="40"/>
      <c r="AK32" s="329">
        <v>0</v>
      </c>
      <c r="AL32" s="330"/>
      <c r="AM32" s="330"/>
      <c r="AN32" s="330"/>
      <c r="AO32" s="330"/>
      <c r="AP32" s="40"/>
      <c r="AQ32" s="40"/>
      <c r="AR32" s="41"/>
      <c r="BE32" s="31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31">
        <v>0</v>
      </c>
      <c r="M33" s="330"/>
      <c r="N33" s="330"/>
      <c r="O33" s="330"/>
      <c r="P33" s="330"/>
      <c r="Q33" s="40"/>
      <c r="R33" s="40"/>
      <c r="S33" s="40"/>
      <c r="T33" s="40"/>
      <c r="U33" s="40"/>
      <c r="V33" s="40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0"/>
      <c r="AG33" s="40"/>
      <c r="AH33" s="40"/>
      <c r="AI33" s="40"/>
      <c r="AJ33" s="40"/>
      <c r="AK33" s="329">
        <v>0</v>
      </c>
      <c r="AL33" s="330"/>
      <c r="AM33" s="330"/>
      <c r="AN33" s="330"/>
      <c r="AO33" s="33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35" t="s">
        <v>49</v>
      </c>
      <c r="Y35" s="333"/>
      <c r="Z35" s="333"/>
      <c r="AA35" s="333"/>
      <c r="AB35" s="333"/>
      <c r="AC35" s="44"/>
      <c r="AD35" s="44"/>
      <c r="AE35" s="44"/>
      <c r="AF35" s="44"/>
      <c r="AG35" s="44"/>
      <c r="AH35" s="44"/>
      <c r="AI35" s="44"/>
      <c r="AJ35" s="44"/>
      <c r="AK35" s="332">
        <f>SUM(AK26:AK33)</f>
        <v>0</v>
      </c>
      <c r="AL35" s="333"/>
      <c r="AM35" s="333"/>
      <c r="AN35" s="333"/>
      <c r="AO35" s="334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97" t="str">
        <f>K6</f>
        <v>Revitalizace Babidolského potoka a pravostranného přítoku Pobočný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99" t="str">
        <f>IF(AN8= "","",AN8)</f>
        <v>1. 2. 2021</v>
      </c>
      <c r="AN47" s="299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0" t="str">
        <f>IF(E17="","",E17)</f>
        <v>Agroprojekce Litomyšl, s.r.o.</v>
      </c>
      <c r="AN49" s="301"/>
      <c r="AO49" s="301"/>
      <c r="AP49" s="301"/>
      <c r="AQ49" s="35"/>
      <c r="AR49" s="38"/>
      <c r="AS49" s="302" t="s">
        <v>51</v>
      </c>
      <c r="AT49" s="30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0" t="str">
        <f>IF(E20="","",E20)</f>
        <v xml:space="preserve"> </v>
      </c>
      <c r="AN50" s="301"/>
      <c r="AO50" s="301"/>
      <c r="AP50" s="301"/>
      <c r="AQ50" s="35"/>
      <c r="AR50" s="38"/>
      <c r="AS50" s="304"/>
      <c r="AT50" s="30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6"/>
      <c r="AT51" s="30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08" t="s">
        <v>52</v>
      </c>
      <c r="D52" s="309"/>
      <c r="E52" s="309"/>
      <c r="F52" s="309"/>
      <c r="G52" s="309"/>
      <c r="H52" s="65"/>
      <c r="I52" s="311" t="s">
        <v>53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0" t="s">
        <v>54</v>
      </c>
      <c r="AH52" s="309"/>
      <c r="AI52" s="309"/>
      <c r="AJ52" s="309"/>
      <c r="AK52" s="309"/>
      <c r="AL52" s="309"/>
      <c r="AM52" s="309"/>
      <c r="AN52" s="311" t="s">
        <v>55</v>
      </c>
      <c r="AO52" s="309"/>
      <c r="AP52" s="309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15">
        <f>ROUND(SUM(AG55:AG60),2)</f>
        <v>0</v>
      </c>
      <c r="AH54" s="315"/>
      <c r="AI54" s="315"/>
      <c r="AJ54" s="315"/>
      <c r="AK54" s="315"/>
      <c r="AL54" s="315"/>
      <c r="AM54" s="315"/>
      <c r="AN54" s="316">
        <f t="shared" ref="AN54:AN60" si="0">SUM(AG54,AT54)</f>
        <v>0</v>
      </c>
      <c r="AO54" s="316"/>
      <c r="AP54" s="316"/>
      <c r="AQ54" s="77" t="s">
        <v>19</v>
      </c>
      <c r="AR54" s="78"/>
      <c r="AS54" s="79">
        <f>ROUND(SUM(AS55:AS60),2)</f>
        <v>0</v>
      </c>
      <c r="AT54" s="80">
        <f t="shared" ref="AT54:AT60" si="1">ROUND(SUM(AV54:AW54),2)</f>
        <v>0</v>
      </c>
      <c r="AU54" s="81">
        <f>ROUND(SUM(AU55:AU60),5)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ROUND(SUM(AZ55:AZ60),2)</f>
        <v>0</v>
      </c>
      <c r="BA54" s="80">
        <f>ROUND(SUM(BA55:BA60),2)</f>
        <v>0</v>
      </c>
      <c r="BB54" s="80">
        <f>ROUND(SUM(BB55:BB60),2)</f>
        <v>0</v>
      </c>
      <c r="BC54" s="80">
        <f>ROUND(SUM(BC55:BC60),2)</f>
        <v>0</v>
      </c>
      <c r="BD54" s="82">
        <f>ROUND(SUM(BD55:BD60),2)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12" t="s">
        <v>76</v>
      </c>
      <c r="E55" s="312"/>
      <c r="F55" s="312"/>
      <c r="G55" s="312"/>
      <c r="H55" s="312"/>
      <c r="I55" s="88"/>
      <c r="J55" s="312" t="s">
        <v>77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3">
        <f>'SO-01 - Revitalizace Babi...'!J30</f>
        <v>0</v>
      </c>
      <c r="AH55" s="314"/>
      <c r="AI55" s="314"/>
      <c r="AJ55" s="314"/>
      <c r="AK55" s="314"/>
      <c r="AL55" s="314"/>
      <c r="AM55" s="314"/>
      <c r="AN55" s="313">
        <f t="shared" si="0"/>
        <v>0</v>
      </c>
      <c r="AO55" s="314"/>
      <c r="AP55" s="314"/>
      <c r="AQ55" s="89" t="s">
        <v>78</v>
      </c>
      <c r="AR55" s="90"/>
      <c r="AS55" s="91">
        <v>0</v>
      </c>
      <c r="AT55" s="92">
        <f t="shared" si="1"/>
        <v>0</v>
      </c>
      <c r="AU55" s="93">
        <f>'SO-01 - Revitalizace Babi...'!P83</f>
        <v>0</v>
      </c>
      <c r="AV55" s="92">
        <f>'SO-01 - Revitalizace Babi...'!J33</f>
        <v>0</v>
      </c>
      <c r="AW55" s="92">
        <f>'SO-01 - Revitalizace Babi...'!J34</f>
        <v>0</v>
      </c>
      <c r="AX55" s="92">
        <f>'SO-01 - Revitalizace Babi...'!J35</f>
        <v>0</v>
      </c>
      <c r="AY55" s="92">
        <f>'SO-01 - Revitalizace Babi...'!J36</f>
        <v>0</v>
      </c>
      <c r="AZ55" s="92">
        <f>'SO-01 - Revitalizace Babi...'!F33</f>
        <v>0</v>
      </c>
      <c r="BA55" s="92">
        <f>'SO-01 - Revitalizace Babi...'!F34</f>
        <v>0</v>
      </c>
      <c r="BB55" s="92">
        <f>'SO-01 - Revitalizace Babi...'!F35</f>
        <v>0</v>
      </c>
      <c r="BC55" s="92">
        <f>'SO-01 - Revitalizace Babi...'!F36</f>
        <v>0</v>
      </c>
      <c r="BD55" s="94">
        <f>'SO-01 - Revitalizace Babi...'!F37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12" t="s">
        <v>83</v>
      </c>
      <c r="E56" s="312"/>
      <c r="F56" s="312"/>
      <c r="G56" s="312"/>
      <c r="H56" s="312"/>
      <c r="I56" s="88"/>
      <c r="J56" s="312" t="s">
        <v>84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3">
        <f>'SO-02 - Revitalizace přít...'!J30</f>
        <v>0</v>
      </c>
      <c r="AH56" s="314"/>
      <c r="AI56" s="314"/>
      <c r="AJ56" s="314"/>
      <c r="AK56" s="314"/>
      <c r="AL56" s="314"/>
      <c r="AM56" s="314"/>
      <c r="AN56" s="313">
        <f t="shared" si="0"/>
        <v>0</v>
      </c>
      <c r="AO56" s="314"/>
      <c r="AP56" s="314"/>
      <c r="AQ56" s="89" t="s">
        <v>78</v>
      </c>
      <c r="AR56" s="90"/>
      <c r="AS56" s="91">
        <v>0</v>
      </c>
      <c r="AT56" s="92">
        <f t="shared" si="1"/>
        <v>0</v>
      </c>
      <c r="AU56" s="93">
        <f>'SO-02 - Revitalizace přít...'!P82</f>
        <v>0</v>
      </c>
      <c r="AV56" s="92">
        <f>'SO-02 - Revitalizace přít...'!J33</f>
        <v>0</v>
      </c>
      <c r="AW56" s="92">
        <f>'SO-02 - Revitalizace přít...'!J34</f>
        <v>0</v>
      </c>
      <c r="AX56" s="92">
        <f>'SO-02 - Revitalizace přít...'!J35</f>
        <v>0</v>
      </c>
      <c r="AY56" s="92">
        <f>'SO-02 - Revitalizace přít...'!J36</f>
        <v>0</v>
      </c>
      <c r="AZ56" s="92">
        <f>'SO-02 - Revitalizace přít...'!F33</f>
        <v>0</v>
      </c>
      <c r="BA56" s="92">
        <f>'SO-02 - Revitalizace přít...'!F34</f>
        <v>0</v>
      </c>
      <c r="BB56" s="92">
        <f>'SO-02 - Revitalizace přít...'!F35</f>
        <v>0</v>
      </c>
      <c r="BC56" s="92">
        <f>'SO-02 - Revitalizace přít...'!F36</f>
        <v>0</v>
      </c>
      <c r="BD56" s="94">
        <f>'SO-02 - Revitalizace přít...'!F37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7" customFormat="1" ht="14.4" customHeight="1">
      <c r="A57" s="85" t="s">
        <v>75</v>
      </c>
      <c r="B57" s="86"/>
      <c r="C57" s="87"/>
      <c r="D57" s="312" t="s">
        <v>86</v>
      </c>
      <c r="E57" s="312"/>
      <c r="F57" s="312"/>
      <c r="G57" s="312"/>
      <c r="H57" s="312"/>
      <c r="I57" s="88"/>
      <c r="J57" s="312" t="s">
        <v>87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3">
        <f>'SO-03 - Tůně'!J30</f>
        <v>0</v>
      </c>
      <c r="AH57" s="314"/>
      <c r="AI57" s="314"/>
      <c r="AJ57" s="314"/>
      <c r="AK57" s="314"/>
      <c r="AL57" s="314"/>
      <c r="AM57" s="314"/>
      <c r="AN57" s="313">
        <f t="shared" si="0"/>
        <v>0</v>
      </c>
      <c r="AO57" s="314"/>
      <c r="AP57" s="314"/>
      <c r="AQ57" s="89" t="s">
        <v>78</v>
      </c>
      <c r="AR57" s="90"/>
      <c r="AS57" s="91">
        <v>0</v>
      </c>
      <c r="AT57" s="92">
        <f t="shared" si="1"/>
        <v>0</v>
      </c>
      <c r="AU57" s="93">
        <f>'SO-03 - Tůně'!P82</f>
        <v>0</v>
      </c>
      <c r="AV57" s="92">
        <f>'SO-03 - Tůně'!J33</f>
        <v>0</v>
      </c>
      <c r="AW57" s="92">
        <f>'SO-03 - Tůně'!J34</f>
        <v>0</v>
      </c>
      <c r="AX57" s="92">
        <f>'SO-03 - Tůně'!J35</f>
        <v>0</v>
      </c>
      <c r="AY57" s="92">
        <f>'SO-03 - Tůně'!J36</f>
        <v>0</v>
      </c>
      <c r="AZ57" s="92">
        <f>'SO-03 - Tůně'!F33</f>
        <v>0</v>
      </c>
      <c r="BA57" s="92">
        <f>'SO-03 - Tůně'!F34</f>
        <v>0</v>
      </c>
      <c r="BB57" s="92">
        <f>'SO-03 - Tůně'!F35</f>
        <v>0</v>
      </c>
      <c r="BC57" s="92">
        <f>'SO-03 - Tůně'!F36</f>
        <v>0</v>
      </c>
      <c r="BD57" s="94">
        <f>'SO-03 - Tůně'!F37</f>
        <v>0</v>
      </c>
      <c r="BT57" s="95" t="s">
        <v>79</v>
      </c>
      <c r="BV57" s="95" t="s">
        <v>73</v>
      </c>
      <c r="BW57" s="95" t="s">
        <v>88</v>
      </c>
      <c r="BX57" s="95" t="s">
        <v>5</v>
      </c>
      <c r="CL57" s="95" t="s">
        <v>81</v>
      </c>
      <c r="CM57" s="95" t="s">
        <v>82</v>
      </c>
    </row>
    <row r="58" spans="1:91" s="7" customFormat="1" ht="14.4" customHeight="1">
      <c r="A58" s="85" t="s">
        <v>75</v>
      </c>
      <c r="B58" s="86"/>
      <c r="C58" s="87"/>
      <c r="D58" s="312" t="s">
        <v>89</v>
      </c>
      <c r="E58" s="312"/>
      <c r="F58" s="312"/>
      <c r="G58" s="312"/>
      <c r="H58" s="312"/>
      <c r="I58" s="88"/>
      <c r="J58" s="312" t="s">
        <v>90</v>
      </c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3">
        <f>'SO-04 - Odvodnění'!J30</f>
        <v>0</v>
      </c>
      <c r="AH58" s="314"/>
      <c r="AI58" s="314"/>
      <c r="AJ58" s="314"/>
      <c r="AK58" s="314"/>
      <c r="AL58" s="314"/>
      <c r="AM58" s="314"/>
      <c r="AN58" s="313">
        <f t="shared" si="0"/>
        <v>0</v>
      </c>
      <c r="AO58" s="314"/>
      <c r="AP58" s="314"/>
      <c r="AQ58" s="89" t="s">
        <v>78</v>
      </c>
      <c r="AR58" s="90"/>
      <c r="AS58" s="91">
        <v>0</v>
      </c>
      <c r="AT58" s="92">
        <f t="shared" si="1"/>
        <v>0</v>
      </c>
      <c r="AU58" s="93">
        <f>'SO-04 - Odvodnění'!P84</f>
        <v>0</v>
      </c>
      <c r="AV58" s="92">
        <f>'SO-04 - Odvodnění'!J33</f>
        <v>0</v>
      </c>
      <c r="AW58" s="92">
        <f>'SO-04 - Odvodnění'!J34</f>
        <v>0</v>
      </c>
      <c r="AX58" s="92">
        <f>'SO-04 - Odvodnění'!J35</f>
        <v>0</v>
      </c>
      <c r="AY58" s="92">
        <f>'SO-04 - Odvodnění'!J36</f>
        <v>0</v>
      </c>
      <c r="AZ58" s="92">
        <f>'SO-04 - Odvodnění'!F33</f>
        <v>0</v>
      </c>
      <c r="BA58" s="92">
        <f>'SO-04 - Odvodnění'!F34</f>
        <v>0</v>
      </c>
      <c r="BB58" s="92">
        <f>'SO-04 - Odvodnění'!F35</f>
        <v>0</v>
      </c>
      <c r="BC58" s="92">
        <f>'SO-04 - Odvodnění'!F36</f>
        <v>0</v>
      </c>
      <c r="BD58" s="94">
        <f>'SO-04 - Odvodnění'!F37</f>
        <v>0</v>
      </c>
      <c r="BT58" s="95" t="s">
        <v>79</v>
      </c>
      <c r="BV58" s="95" t="s">
        <v>73</v>
      </c>
      <c r="BW58" s="95" t="s">
        <v>91</v>
      </c>
      <c r="BX58" s="95" t="s">
        <v>5</v>
      </c>
      <c r="CL58" s="95" t="s">
        <v>92</v>
      </c>
      <c r="CM58" s="95" t="s">
        <v>82</v>
      </c>
    </row>
    <row r="59" spans="1:91" s="7" customFormat="1" ht="14.4" customHeight="1">
      <c r="A59" s="85" t="s">
        <v>75</v>
      </c>
      <c r="B59" s="86"/>
      <c r="C59" s="87"/>
      <c r="D59" s="312" t="s">
        <v>93</v>
      </c>
      <c r="E59" s="312"/>
      <c r="F59" s="312"/>
      <c r="G59" s="312"/>
      <c r="H59" s="312"/>
      <c r="I59" s="88"/>
      <c r="J59" s="312" t="s">
        <v>94</v>
      </c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313">
        <f>'SO-05 - Ozelenění'!J30</f>
        <v>0</v>
      </c>
      <c r="AH59" s="314"/>
      <c r="AI59" s="314"/>
      <c r="AJ59" s="314"/>
      <c r="AK59" s="314"/>
      <c r="AL59" s="314"/>
      <c r="AM59" s="314"/>
      <c r="AN59" s="313">
        <f t="shared" si="0"/>
        <v>0</v>
      </c>
      <c r="AO59" s="314"/>
      <c r="AP59" s="314"/>
      <c r="AQ59" s="89" t="s">
        <v>78</v>
      </c>
      <c r="AR59" s="90"/>
      <c r="AS59" s="91">
        <v>0</v>
      </c>
      <c r="AT59" s="92">
        <f t="shared" si="1"/>
        <v>0</v>
      </c>
      <c r="AU59" s="93">
        <f>'SO-05 - Ozelenění'!P83</f>
        <v>0</v>
      </c>
      <c r="AV59" s="92">
        <f>'SO-05 - Ozelenění'!J33</f>
        <v>0</v>
      </c>
      <c r="AW59" s="92">
        <f>'SO-05 - Ozelenění'!J34</f>
        <v>0</v>
      </c>
      <c r="AX59" s="92">
        <f>'SO-05 - Ozelenění'!J35</f>
        <v>0</v>
      </c>
      <c r="AY59" s="92">
        <f>'SO-05 - Ozelenění'!J36</f>
        <v>0</v>
      </c>
      <c r="AZ59" s="92">
        <f>'SO-05 - Ozelenění'!F33</f>
        <v>0</v>
      </c>
      <c r="BA59" s="92">
        <f>'SO-05 - Ozelenění'!F34</f>
        <v>0</v>
      </c>
      <c r="BB59" s="92">
        <f>'SO-05 - Ozelenění'!F35</f>
        <v>0</v>
      </c>
      <c r="BC59" s="92">
        <f>'SO-05 - Ozelenění'!F36</f>
        <v>0</v>
      </c>
      <c r="BD59" s="94">
        <f>'SO-05 - Ozelenění'!F37</f>
        <v>0</v>
      </c>
      <c r="BT59" s="95" t="s">
        <v>79</v>
      </c>
      <c r="BV59" s="95" t="s">
        <v>73</v>
      </c>
      <c r="BW59" s="95" t="s">
        <v>95</v>
      </c>
      <c r="BX59" s="95" t="s">
        <v>5</v>
      </c>
      <c r="CL59" s="95" t="s">
        <v>96</v>
      </c>
      <c r="CM59" s="95" t="s">
        <v>82</v>
      </c>
    </row>
    <row r="60" spans="1:91" s="7" customFormat="1" ht="14.4" customHeight="1">
      <c r="A60" s="85" t="s">
        <v>75</v>
      </c>
      <c r="B60" s="86"/>
      <c r="C60" s="87"/>
      <c r="D60" s="312" t="s">
        <v>97</v>
      </c>
      <c r="E60" s="312"/>
      <c r="F60" s="312"/>
      <c r="G60" s="312"/>
      <c r="H60" s="312"/>
      <c r="I60" s="88"/>
      <c r="J60" s="312" t="s">
        <v>98</v>
      </c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2"/>
      <c r="AA60" s="312"/>
      <c r="AB60" s="312"/>
      <c r="AC60" s="312"/>
      <c r="AD60" s="312"/>
      <c r="AE60" s="312"/>
      <c r="AF60" s="312"/>
      <c r="AG60" s="313">
        <f>'VON - Vedlejší a ostatní ...'!J30</f>
        <v>0</v>
      </c>
      <c r="AH60" s="314"/>
      <c r="AI60" s="314"/>
      <c r="AJ60" s="314"/>
      <c r="AK60" s="314"/>
      <c r="AL60" s="314"/>
      <c r="AM60" s="314"/>
      <c r="AN60" s="313">
        <f t="shared" si="0"/>
        <v>0</v>
      </c>
      <c r="AO60" s="314"/>
      <c r="AP60" s="314"/>
      <c r="AQ60" s="89" t="s">
        <v>97</v>
      </c>
      <c r="AR60" s="90"/>
      <c r="AS60" s="96">
        <v>0</v>
      </c>
      <c r="AT60" s="97">
        <f t="shared" si="1"/>
        <v>0</v>
      </c>
      <c r="AU60" s="98">
        <f>'VON - Vedlejší a ostatní ...'!P82</f>
        <v>0</v>
      </c>
      <c r="AV60" s="97">
        <f>'VON - Vedlejší a ostatní ...'!J33</f>
        <v>0</v>
      </c>
      <c r="AW60" s="97">
        <f>'VON - Vedlejší a ostatní ...'!J34</f>
        <v>0</v>
      </c>
      <c r="AX60" s="97">
        <f>'VON - Vedlejší a ostatní ...'!J35</f>
        <v>0</v>
      </c>
      <c r="AY60" s="97">
        <f>'VON - Vedlejší a ostatní ...'!J36</f>
        <v>0</v>
      </c>
      <c r="AZ60" s="97">
        <f>'VON - Vedlejší a ostatní ...'!F33</f>
        <v>0</v>
      </c>
      <c r="BA60" s="97">
        <f>'VON - Vedlejší a ostatní ...'!F34</f>
        <v>0</v>
      </c>
      <c r="BB60" s="97">
        <f>'VON - Vedlejší a ostatní ...'!F35</f>
        <v>0</v>
      </c>
      <c r="BC60" s="97">
        <f>'VON - Vedlejší a ostatní ...'!F36</f>
        <v>0</v>
      </c>
      <c r="BD60" s="99">
        <f>'VON - Vedlejší a ostatní ...'!F37</f>
        <v>0</v>
      </c>
      <c r="BT60" s="95" t="s">
        <v>79</v>
      </c>
      <c r="BV60" s="95" t="s">
        <v>73</v>
      </c>
      <c r="BW60" s="95" t="s">
        <v>99</v>
      </c>
      <c r="BX60" s="95" t="s">
        <v>5</v>
      </c>
      <c r="CL60" s="95" t="s">
        <v>19</v>
      </c>
      <c r="CM60" s="95" t="s">
        <v>82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yj3QQoZyZ4EvolYpWEhrjbvhKIKiMdyYT0QGWKlZwugMAlW/h0Y5kOAbd/wWSHZYNyJqyNeZ2HB8waVgiFjtiQ==" saltValue="as3FVvIw447uWFNwMtBAMoi6irq2JAtu6MdkqknC/E31Du6FEClO0Kidow8UsfrXO7YoTPymyWBZwZrkbuz/j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-01 - Revitalizace Babi...'!C2" display="/"/>
    <hyperlink ref="A56" location="'SO-02 - Revitalizace přít...'!C2" display="/"/>
    <hyperlink ref="A57" location="'SO-03 - Tůně'!C2" display="/"/>
    <hyperlink ref="A58" location="'SO-04 - Odvodnění'!C2" display="/"/>
    <hyperlink ref="A59" location="'SO-05 - Ozelenění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102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ROUND((SUM(BE83:BE139)),  2)</f>
        <v>0</v>
      </c>
      <c r="G33" s="33"/>
      <c r="H33" s="33"/>
      <c r="I33" s="117">
        <v>0.21</v>
      </c>
      <c r="J33" s="116">
        <f>ROUND(((SUM(BE83:BE139))*I33),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ROUND((SUM(BF83:BF139)),  2)</f>
        <v>0</v>
      </c>
      <c r="G34" s="33"/>
      <c r="H34" s="33"/>
      <c r="I34" s="117">
        <v>0.15</v>
      </c>
      <c r="J34" s="116">
        <f>ROUND(((SUM(BF83:BF139))*I34),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ROUND((SUM(BG83:BG139)),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ROUND((SUM(BH83:BH139)),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ROUND((SUM(BI83:BI139)),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SO-01 - Revitalizace Babidolského potoka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0" customFormat="1" ht="19.95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J85</f>
        <v>0</v>
      </c>
      <c r="K61" s="140"/>
      <c r="L61" s="144"/>
    </row>
    <row r="62" spans="1:47" s="10" customFormat="1" ht="19.95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J130</f>
        <v>0</v>
      </c>
      <c r="K62" s="140"/>
      <c r="L62" s="144"/>
    </row>
    <row r="63" spans="1:47" s="10" customFormat="1" ht="19.95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J137</f>
        <v>0</v>
      </c>
      <c r="K63" s="140"/>
      <c r="L63" s="144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111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44" t="str">
        <f>E7</f>
        <v>Revitalizace Babidolského potoka a pravostranného přítoku Pobočný</v>
      </c>
      <c r="F73" s="345"/>
      <c r="G73" s="345"/>
      <c r="H73" s="34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101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297" t="str">
        <f>E9</f>
        <v>SO-01 - Revitalizace Babidolského potoka</v>
      </c>
      <c r="F75" s="346"/>
      <c r="G75" s="346"/>
      <c r="H75" s="34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Pardubice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5"/>
      <c r="B82" s="146"/>
      <c r="C82" s="147" t="s">
        <v>112</v>
      </c>
      <c r="D82" s="148" t="s">
        <v>56</v>
      </c>
      <c r="E82" s="148" t="s">
        <v>52</v>
      </c>
      <c r="F82" s="148" t="s">
        <v>53</v>
      </c>
      <c r="G82" s="148" t="s">
        <v>113</v>
      </c>
      <c r="H82" s="148" t="s">
        <v>114</v>
      </c>
      <c r="I82" s="148" t="s">
        <v>115</v>
      </c>
      <c r="J82" s="148" t="s">
        <v>105</v>
      </c>
      <c r="K82" s="149" t="s">
        <v>116</v>
      </c>
      <c r="L82" s="150"/>
      <c r="M82" s="67" t="s">
        <v>19</v>
      </c>
      <c r="N82" s="68" t="s">
        <v>41</v>
      </c>
      <c r="O82" s="68" t="s">
        <v>117</v>
      </c>
      <c r="P82" s="68" t="s">
        <v>118</v>
      </c>
      <c r="Q82" s="68" t="s">
        <v>119</v>
      </c>
      <c r="R82" s="68" t="s">
        <v>120</v>
      </c>
      <c r="S82" s="68" t="s">
        <v>121</v>
      </c>
      <c r="T82" s="69" t="s">
        <v>122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65" s="2" customFormat="1" ht="22.8" customHeight="1">
      <c r="A83" s="33"/>
      <c r="B83" s="34"/>
      <c r="C83" s="74" t="s">
        <v>123</v>
      </c>
      <c r="D83" s="35"/>
      <c r="E83" s="35"/>
      <c r="F83" s="35"/>
      <c r="G83" s="35"/>
      <c r="H83" s="35"/>
      <c r="I83" s="35"/>
      <c r="J83" s="151">
        <f>BK83</f>
        <v>0</v>
      </c>
      <c r="K83" s="35"/>
      <c r="L83" s="38"/>
      <c r="M83" s="70"/>
      <c r="N83" s="152"/>
      <c r="O83" s="71"/>
      <c r="P83" s="153">
        <f>P84</f>
        <v>0</v>
      </c>
      <c r="Q83" s="71"/>
      <c r="R83" s="153">
        <f>R84</f>
        <v>132.35442159999999</v>
      </c>
      <c r="S83" s="71"/>
      <c r="T83" s="154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106</v>
      </c>
      <c r="BK83" s="155">
        <f>BK84</f>
        <v>0</v>
      </c>
    </row>
    <row r="84" spans="1:65" s="12" customFormat="1" ht="25.95" customHeight="1">
      <c r="B84" s="156"/>
      <c r="C84" s="157"/>
      <c r="D84" s="158" t="s">
        <v>70</v>
      </c>
      <c r="E84" s="159" t="s">
        <v>124</v>
      </c>
      <c r="F84" s="159" t="s">
        <v>125</v>
      </c>
      <c r="G84" s="157"/>
      <c r="H84" s="157"/>
      <c r="I84" s="160"/>
      <c r="J84" s="161">
        <f>BK84</f>
        <v>0</v>
      </c>
      <c r="K84" s="157"/>
      <c r="L84" s="162"/>
      <c r="M84" s="163"/>
      <c r="N84" s="164"/>
      <c r="O84" s="164"/>
      <c r="P84" s="165">
        <f>P85+P130+P137</f>
        <v>0</v>
      </c>
      <c r="Q84" s="164"/>
      <c r="R84" s="165">
        <f>R85+R130+R137</f>
        <v>132.35442159999999</v>
      </c>
      <c r="S84" s="164"/>
      <c r="T84" s="166">
        <f>T85+T130+T137</f>
        <v>0</v>
      </c>
      <c r="AR84" s="167" t="s">
        <v>79</v>
      </c>
      <c r="AT84" s="168" t="s">
        <v>70</v>
      </c>
      <c r="AU84" s="168" t="s">
        <v>71</v>
      </c>
      <c r="AY84" s="167" t="s">
        <v>126</v>
      </c>
      <c r="BK84" s="169">
        <f>BK85+BK130+BK137</f>
        <v>0</v>
      </c>
    </row>
    <row r="85" spans="1:65" s="12" customFormat="1" ht="22.8" customHeight="1">
      <c r="B85" s="156"/>
      <c r="C85" s="157"/>
      <c r="D85" s="158" t="s">
        <v>70</v>
      </c>
      <c r="E85" s="170" t="s">
        <v>79</v>
      </c>
      <c r="F85" s="170" t="s">
        <v>127</v>
      </c>
      <c r="G85" s="157"/>
      <c r="H85" s="157"/>
      <c r="I85" s="160"/>
      <c r="J85" s="171">
        <f>BK85</f>
        <v>0</v>
      </c>
      <c r="K85" s="157"/>
      <c r="L85" s="162"/>
      <c r="M85" s="163"/>
      <c r="N85" s="164"/>
      <c r="O85" s="164"/>
      <c r="P85" s="165">
        <f>SUM(P86:P129)</f>
        <v>0</v>
      </c>
      <c r="Q85" s="164"/>
      <c r="R85" s="165">
        <f>SUM(R86:R129)</f>
        <v>0.13519600000000001</v>
      </c>
      <c r="S85" s="164"/>
      <c r="T85" s="166">
        <f>SUM(T86:T129)</f>
        <v>0</v>
      </c>
      <c r="AR85" s="167" t="s">
        <v>79</v>
      </c>
      <c r="AT85" s="168" t="s">
        <v>70</v>
      </c>
      <c r="AU85" s="168" t="s">
        <v>79</v>
      </c>
      <c r="AY85" s="167" t="s">
        <v>126</v>
      </c>
      <c r="BK85" s="169">
        <f>SUM(BK86:BK129)</f>
        <v>0</v>
      </c>
    </row>
    <row r="86" spans="1:65" s="2" customFormat="1" ht="14.4" customHeight="1">
      <c r="A86" s="33"/>
      <c r="B86" s="34"/>
      <c r="C86" s="172" t="s">
        <v>79</v>
      </c>
      <c r="D86" s="172" t="s">
        <v>128</v>
      </c>
      <c r="E86" s="173" t="s">
        <v>129</v>
      </c>
      <c r="F86" s="174" t="s">
        <v>130</v>
      </c>
      <c r="G86" s="175" t="s">
        <v>131</v>
      </c>
      <c r="H86" s="176">
        <v>2615.9</v>
      </c>
      <c r="I86" s="177"/>
      <c r="J86" s="178">
        <f>ROUND(I86*H86,2)</f>
        <v>0</v>
      </c>
      <c r="K86" s="174" t="s">
        <v>132</v>
      </c>
      <c r="L86" s="38"/>
      <c r="M86" s="179" t="s">
        <v>19</v>
      </c>
      <c r="N86" s="180" t="s">
        <v>42</v>
      </c>
      <c r="O86" s="63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133</v>
      </c>
      <c r="AT86" s="183" t="s">
        <v>128</v>
      </c>
      <c r="AU86" s="183" t="s">
        <v>82</v>
      </c>
      <c r="AY86" s="16" t="s">
        <v>126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79</v>
      </c>
      <c r="BK86" s="184">
        <f>ROUND(I86*H86,2)</f>
        <v>0</v>
      </c>
      <c r="BL86" s="16" t="s">
        <v>133</v>
      </c>
      <c r="BM86" s="183" t="s">
        <v>134</v>
      </c>
    </row>
    <row r="87" spans="1:65" s="2" customFormat="1" ht="10.199999999999999">
      <c r="A87" s="33"/>
      <c r="B87" s="34"/>
      <c r="C87" s="35"/>
      <c r="D87" s="185" t="s">
        <v>135</v>
      </c>
      <c r="E87" s="35"/>
      <c r="F87" s="186" t="s">
        <v>136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135</v>
      </c>
      <c r="AU87" s="16" t="s">
        <v>82</v>
      </c>
    </row>
    <row r="88" spans="1:65" s="13" customFormat="1" ht="10.199999999999999">
      <c r="B88" s="190"/>
      <c r="C88" s="191"/>
      <c r="D88" s="185" t="s">
        <v>137</v>
      </c>
      <c r="E88" s="192" t="s">
        <v>19</v>
      </c>
      <c r="F88" s="193" t="s">
        <v>138</v>
      </c>
      <c r="G88" s="191"/>
      <c r="H88" s="194">
        <v>2615.9</v>
      </c>
      <c r="I88" s="195"/>
      <c r="J88" s="191"/>
      <c r="K88" s="191"/>
      <c r="L88" s="196"/>
      <c r="M88" s="197"/>
      <c r="N88" s="198"/>
      <c r="O88" s="198"/>
      <c r="P88" s="198"/>
      <c r="Q88" s="198"/>
      <c r="R88" s="198"/>
      <c r="S88" s="198"/>
      <c r="T88" s="199"/>
      <c r="AT88" s="200" t="s">
        <v>137</v>
      </c>
      <c r="AU88" s="200" t="s">
        <v>82</v>
      </c>
      <c r="AV88" s="13" t="s">
        <v>82</v>
      </c>
      <c r="AW88" s="13" t="s">
        <v>33</v>
      </c>
      <c r="AX88" s="13" t="s">
        <v>79</v>
      </c>
      <c r="AY88" s="200" t="s">
        <v>126</v>
      </c>
    </row>
    <row r="89" spans="1:65" s="2" customFormat="1" ht="14.4" customHeight="1">
      <c r="A89" s="33"/>
      <c r="B89" s="34"/>
      <c r="C89" s="172" t="s">
        <v>82</v>
      </c>
      <c r="D89" s="172" t="s">
        <v>128</v>
      </c>
      <c r="E89" s="173" t="s">
        <v>139</v>
      </c>
      <c r="F89" s="174" t="s">
        <v>140</v>
      </c>
      <c r="G89" s="175" t="s">
        <v>131</v>
      </c>
      <c r="H89" s="176">
        <v>94.57</v>
      </c>
      <c r="I89" s="177"/>
      <c r="J89" s="178">
        <f>ROUND(I89*H89,2)</f>
        <v>0</v>
      </c>
      <c r="K89" s="174" t="s">
        <v>132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133</v>
      </c>
      <c r="AT89" s="183" t="s">
        <v>128</v>
      </c>
      <c r="AU89" s="183" t="s">
        <v>82</v>
      </c>
      <c r="AY89" s="16" t="s">
        <v>126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133</v>
      </c>
      <c r="BM89" s="183" t="s">
        <v>141</v>
      </c>
    </row>
    <row r="90" spans="1:65" s="2" customFormat="1" ht="19.2">
      <c r="A90" s="33"/>
      <c r="B90" s="34"/>
      <c r="C90" s="35"/>
      <c r="D90" s="185" t="s">
        <v>135</v>
      </c>
      <c r="E90" s="35"/>
      <c r="F90" s="186" t="s">
        <v>142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135</v>
      </c>
      <c r="AU90" s="16" t="s">
        <v>82</v>
      </c>
    </row>
    <row r="91" spans="1:65" s="13" customFormat="1" ht="10.199999999999999">
      <c r="B91" s="190"/>
      <c r="C91" s="191"/>
      <c r="D91" s="185" t="s">
        <v>137</v>
      </c>
      <c r="E91" s="192" t="s">
        <v>19</v>
      </c>
      <c r="F91" s="193" t="s">
        <v>143</v>
      </c>
      <c r="G91" s="191"/>
      <c r="H91" s="194">
        <v>94.57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137</v>
      </c>
      <c r="AU91" s="200" t="s">
        <v>82</v>
      </c>
      <c r="AV91" s="13" t="s">
        <v>82</v>
      </c>
      <c r="AW91" s="13" t="s">
        <v>33</v>
      </c>
      <c r="AX91" s="13" t="s">
        <v>79</v>
      </c>
      <c r="AY91" s="200" t="s">
        <v>126</v>
      </c>
    </row>
    <row r="92" spans="1:65" s="2" customFormat="1" ht="14.4" customHeight="1">
      <c r="A92" s="33"/>
      <c r="B92" s="34"/>
      <c r="C92" s="172" t="s">
        <v>144</v>
      </c>
      <c r="D92" s="172" t="s">
        <v>128</v>
      </c>
      <c r="E92" s="173" t="s">
        <v>145</v>
      </c>
      <c r="F92" s="174" t="s">
        <v>146</v>
      </c>
      <c r="G92" s="175" t="s">
        <v>131</v>
      </c>
      <c r="H92" s="176">
        <v>1375.7</v>
      </c>
      <c r="I92" s="177"/>
      <c r="J92" s="178">
        <f>ROUND(I92*H92,2)</f>
        <v>0</v>
      </c>
      <c r="K92" s="174" t="s">
        <v>132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133</v>
      </c>
      <c r="AT92" s="183" t="s">
        <v>128</v>
      </c>
      <c r="AU92" s="183" t="s">
        <v>82</v>
      </c>
      <c r="AY92" s="16" t="s">
        <v>126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133</v>
      </c>
      <c r="BM92" s="183" t="s">
        <v>147</v>
      </c>
    </row>
    <row r="93" spans="1:65" s="2" customFormat="1" ht="19.2">
      <c r="A93" s="33"/>
      <c r="B93" s="34"/>
      <c r="C93" s="35"/>
      <c r="D93" s="185" t="s">
        <v>135</v>
      </c>
      <c r="E93" s="35"/>
      <c r="F93" s="186" t="s">
        <v>148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135</v>
      </c>
      <c r="AU93" s="16" t="s">
        <v>82</v>
      </c>
    </row>
    <row r="94" spans="1:65" s="13" customFormat="1" ht="10.199999999999999">
      <c r="B94" s="190"/>
      <c r="C94" s="191"/>
      <c r="D94" s="185" t="s">
        <v>137</v>
      </c>
      <c r="E94" s="192" t="s">
        <v>19</v>
      </c>
      <c r="F94" s="193" t="s">
        <v>149</v>
      </c>
      <c r="G94" s="191"/>
      <c r="H94" s="194">
        <v>1375.7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137</v>
      </c>
      <c r="AU94" s="200" t="s">
        <v>82</v>
      </c>
      <c r="AV94" s="13" t="s">
        <v>82</v>
      </c>
      <c r="AW94" s="13" t="s">
        <v>33</v>
      </c>
      <c r="AX94" s="13" t="s">
        <v>79</v>
      </c>
      <c r="AY94" s="200" t="s">
        <v>126</v>
      </c>
    </row>
    <row r="95" spans="1:65" s="2" customFormat="1" ht="14.4" customHeight="1">
      <c r="A95" s="33"/>
      <c r="B95" s="34"/>
      <c r="C95" s="172" t="s">
        <v>133</v>
      </c>
      <c r="D95" s="172" t="s">
        <v>128</v>
      </c>
      <c r="E95" s="173" t="s">
        <v>150</v>
      </c>
      <c r="F95" s="174" t="s">
        <v>151</v>
      </c>
      <c r="G95" s="175" t="s">
        <v>131</v>
      </c>
      <c r="H95" s="176">
        <v>1334.8</v>
      </c>
      <c r="I95" s="177"/>
      <c r="J95" s="178">
        <f>ROUND(I95*H95,2)</f>
        <v>0</v>
      </c>
      <c r="K95" s="174" t="s">
        <v>132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133</v>
      </c>
      <c r="AT95" s="183" t="s">
        <v>128</v>
      </c>
      <c r="AU95" s="183" t="s">
        <v>82</v>
      </c>
      <c r="AY95" s="16" t="s">
        <v>126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133</v>
      </c>
      <c r="BM95" s="183" t="s">
        <v>152</v>
      </c>
    </row>
    <row r="96" spans="1:65" s="2" customFormat="1" ht="19.2">
      <c r="A96" s="33"/>
      <c r="B96" s="34"/>
      <c r="C96" s="35"/>
      <c r="D96" s="185" t="s">
        <v>135</v>
      </c>
      <c r="E96" s="35"/>
      <c r="F96" s="186" t="s">
        <v>153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13" customFormat="1" ht="10.199999999999999">
      <c r="B97" s="190"/>
      <c r="C97" s="191"/>
      <c r="D97" s="185" t="s">
        <v>137</v>
      </c>
      <c r="E97" s="192" t="s">
        <v>19</v>
      </c>
      <c r="F97" s="193" t="s">
        <v>154</v>
      </c>
      <c r="G97" s="191"/>
      <c r="H97" s="194">
        <v>1334.8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137</v>
      </c>
      <c r="AU97" s="200" t="s">
        <v>82</v>
      </c>
      <c r="AV97" s="13" t="s">
        <v>82</v>
      </c>
      <c r="AW97" s="13" t="s">
        <v>33</v>
      </c>
      <c r="AX97" s="13" t="s">
        <v>79</v>
      </c>
      <c r="AY97" s="200" t="s">
        <v>126</v>
      </c>
    </row>
    <row r="98" spans="1:65" s="2" customFormat="1" ht="14.4" customHeight="1">
      <c r="A98" s="33"/>
      <c r="B98" s="34"/>
      <c r="C98" s="172" t="s">
        <v>155</v>
      </c>
      <c r="D98" s="172" t="s">
        <v>128</v>
      </c>
      <c r="E98" s="173" t="s">
        <v>156</v>
      </c>
      <c r="F98" s="174" t="s">
        <v>157</v>
      </c>
      <c r="G98" s="175" t="s">
        <v>131</v>
      </c>
      <c r="H98" s="176">
        <v>1375.7</v>
      </c>
      <c r="I98" s="177"/>
      <c r="J98" s="178">
        <f>ROUND(I98*H98,2)</f>
        <v>0</v>
      </c>
      <c r="K98" s="174" t="s">
        <v>132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133</v>
      </c>
      <c r="AT98" s="183" t="s">
        <v>128</v>
      </c>
      <c r="AU98" s="183" t="s">
        <v>82</v>
      </c>
      <c r="AY98" s="16" t="s">
        <v>126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133</v>
      </c>
      <c r="BM98" s="183" t="s">
        <v>158</v>
      </c>
    </row>
    <row r="99" spans="1:65" s="2" customFormat="1" ht="19.2">
      <c r="A99" s="33"/>
      <c r="B99" s="34"/>
      <c r="C99" s="35"/>
      <c r="D99" s="185" t="s">
        <v>135</v>
      </c>
      <c r="E99" s="35"/>
      <c r="F99" s="186" t="s">
        <v>159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135</v>
      </c>
      <c r="AU99" s="16" t="s">
        <v>82</v>
      </c>
    </row>
    <row r="100" spans="1:65" s="13" customFormat="1" ht="10.199999999999999">
      <c r="B100" s="190"/>
      <c r="C100" s="191"/>
      <c r="D100" s="185" t="s">
        <v>137</v>
      </c>
      <c r="E100" s="192" t="s">
        <v>19</v>
      </c>
      <c r="F100" s="193" t="s">
        <v>160</v>
      </c>
      <c r="G100" s="191"/>
      <c r="H100" s="194">
        <v>1375.7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137</v>
      </c>
      <c r="AU100" s="200" t="s">
        <v>82</v>
      </c>
      <c r="AV100" s="13" t="s">
        <v>82</v>
      </c>
      <c r="AW100" s="13" t="s">
        <v>33</v>
      </c>
      <c r="AX100" s="13" t="s">
        <v>79</v>
      </c>
      <c r="AY100" s="200" t="s">
        <v>126</v>
      </c>
    </row>
    <row r="101" spans="1:65" s="2" customFormat="1" ht="14.4" customHeight="1">
      <c r="A101" s="33"/>
      <c r="B101" s="34"/>
      <c r="C101" s="172" t="s">
        <v>161</v>
      </c>
      <c r="D101" s="172" t="s">
        <v>128</v>
      </c>
      <c r="E101" s="173" t="s">
        <v>162</v>
      </c>
      <c r="F101" s="174" t="s">
        <v>163</v>
      </c>
      <c r="G101" s="175" t="s">
        <v>131</v>
      </c>
      <c r="H101" s="176">
        <v>1334.8</v>
      </c>
      <c r="I101" s="177"/>
      <c r="J101" s="178">
        <f>ROUND(I101*H101,2)</f>
        <v>0</v>
      </c>
      <c r="K101" s="174" t="s">
        <v>132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133</v>
      </c>
      <c r="AT101" s="183" t="s">
        <v>128</v>
      </c>
      <c r="AU101" s="183" t="s">
        <v>82</v>
      </c>
      <c r="AY101" s="16" t="s">
        <v>126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133</v>
      </c>
      <c r="BM101" s="183" t="s">
        <v>164</v>
      </c>
    </row>
    <row r="102" spans="1:65" s="2" customFormat="1" ht="19.2">
      <c r="A102" s="33"/>
      <c r="B102" s="34"/>
      <c r="C102" s="35"/>
      <c r="D102" s="185" t="s">
        <v>135</v>
      </c>
      <c r="E102" s="35"/>
      <c r="F102" s="186" t="s">
        <v>165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135</v>
      </c>
      <c r="AU102" s="16" t="s">
        <v>82</v>
      </c>
    </row>
    <row r="103" spans="1:65" s="13" customFormat="1" ht="10.199999999999999">
      <c r="B103" s="190"/>
      <c r="C103" s="191"/>
      <c r="D103" s="185" t="s">
        <v>137</v>
      </c>
      <c r="E103" s="192" t="s">
        <v>19</v>
      </c>
      <c r="F103" s="193" t="s">
        <v>166</v>
      </c>
      <c r="G103" s="191"/>
      <c r="H103" s="194">
        <v>1334.8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137</v>
      </c>
      <c r="AU103" s="200" t="s">
        <v>82</v>
      </c>
      <c r="AV103" s="13" t="s">
        <v>82</v>
      </c>
      <c r="AW103" s="13" t="s">
        <v>33</v>
      </c>
      <c r="AX103" s="13" t="s">
        <v>79</v>
      </c>
      <c r="AY103" s="200" t="s">
        <v>126</v>
      </c>
    </row>
    <row r="104" spans="1:65" s="2" customFormat="1" ht="14.4" customHeight="1">
      <c r="A104" s="33"/>
      <c r="B104" s="34"/>
      <c r="C104" s="172" t="s">
        <v>167</v>
      </c>
      <c r="D104" s="172" t="s">
        <v>128</v>
      </c>
      <c r="E104" s="173" t="s">
        <v>168</v>
      </c>
      <c r="F104" s="174" t="s">
        <v>169</v>
      </c>
      <c r="G104" s="175" t="s">
        <v>170</v>
      </c>
      <c r="H104" s="176">
        <v>2040.9</v>
      </c>
      <c r="I104" s="177"/>
      <c r="J104" s="178">
        <f>ROUND(I104*H104,2)</f>
        <v>0</v>
      </c>
      <c r="K104" s="174" t="s">
        <v>132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133</v>
      </c>
      <c r="AT104" s="183" t="s">
        <v>128</v>
      </c>
      <c r="AU104" s="183" t="s">
        <v>82</v>
      </c>
      <c r="AY104" s="16" t="s">
        <v>126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133</v>
      </c>
      <c r="BM104" s="183" t="s">
        <v>171</v>
      </c>
    </row>
    <row r="105" spans="1:65" s="2" customFormat="1" ht="10.199999999999999">
      <c r="A105" s="33"/>
      <c r="B105" s="34"/>
      <c r="C105" s="35"/>
      <c r="D105" s="185" t="s">
        <v>135</v>
      </c>
      <c r="E105" s="35"/>
      <c r="F105" s="186" t="s">
        <v>172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135</v>
      </c>
      <c r="AU105" s="16" t="s">
        <v>82</v>
      </c>
    </row>
    <row r="106" spans="1:65" s="13" customFormat="1" ht="10.199999999999999">
      <c r="B106" s="190"/>
      <c r="C106" s="191"/>
      <c r="D106" s="185" t="s">
        <v>137</v>
      </c>
      <c r="E106" s="192" t="s">
        <v>19</v>
      </c>
      <c r="F106" s="193" t="s">
        <v>173</v>
      </c>
      <c r="G106" s="191"/>
      <c r="H106" s="194">
        <v>2040.9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137</v>
      </c>
      <c r="AU106" s="200" t="s">
        <v>82</v>
      </c>
      <c r="AV106" s="13" t="s">
        <v>82</v>
      </c>
      <c r="AW106" s="13" t="s">
        <v>33</v>
      </c>
      <c r="AX106" s="13" t="s">
        <v>79</v>
      </c>
      <c r="AY106" s="200" t="s">
        <v>126</v>
      </c>
    </row>
    <row r="107" spans="1:65" s="2" customFormat="1" ht="14.4" customHeight="1">
      <c r="A107" s="33"/>
      <c r="B107" s="34"/>
      <c r="C107" s="172" t="s">
        <v>174</v>
      </c>
      <c r="D107" s="172" t="s">
        <v>128</v>
      </c>
      <c r="E107" s="173" t="s">
        <v>175</v>
      </c>
      <c r="F107" s="174" t="s">
        <v>176</v>
      </c>
      <c r="G107" s="175" t="s">
        <v>170</v>
      </c>
      <c r="H107" s="176">
        <v>4522</v>
      </c>
      <c r="I107" s="177"/>
      <c r="J107" s="178">
        <f>ROUND(I107*H107,2)</f>
        <v>0</v>
      </c>
      <c r="K107" s="174" t="s">
        <v>132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133</v>
      </c>
      <c r="AT107" s="183" t="s">
        <v>128</v>
      </c>
      <c r="AU107" s="183" t="s">
        <v>82</v>
      </c>
      <c r="AY107" s="16" t="s">
        <v>126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133</v>
      </c>
      <c r="BM107" s="183" t="s">
        <v>177</v>
      </c>
    </row>
    <row r="108" spans="1:65" s="2" customFormat="1" ht="10.199999999999999">
      <c r="A108" s="33"/>
      <c r="B108" s="34"/>
      <c r="C108" s="35"/>
      <c r="D108" s="185" t="s">
        <v>135</v>
      </c>
      <c r="E108" s="35"/>
      <c r="F108" s="186" t="s">
        <v>178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135</v>
      </c>
      <c r="AU108" s="16" t="s">
        <v>82</v>
      </c>
    </row>
    <row r="109" spans="1:65" s="13" customFormat="1" ht="10.199999999999999">
      <c r="B109" s="190"/>
      <c r="C109" s="191"/>
      <c r="D109" s="185" t="s">
        <v>137</v>
      </c>
      <c r="E109" s="192" t="s">
        <v>19</v>
      </c>
      <c r="F109" s="193" t="s">
        <v>179</v>
      </c>
      <c r="G109" s="191"/>
      <c r="H109" s="194">
        <v>4522</v>
      </c>
      <c r="I109" s="195"/>
      <c r="J109" s="191"/>
      <c r="K109" s="191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137</v>
      </c>
      <c r="AU109" s="200" t="s">
        <v>82</v>
      </c>
      <c r="AV109" s="13" t="s">
        <v>82</v>
      </c>
      <c r="AW109" s="13" t="s">
        <v>33</v>
      </c>
      <c r="AX109" s="13" t="s">
        <v>79</v>
      </c>
      <c r="AY109" s="200" t="s">
        <v>126</v>
      </c>
    </row>
    <row r="110" spans="1:65" s="2" customFormat="1" ht="14.4" customHeight="1">
      <c r="A110" s="33"/>
      <c r="B110" s="34"/>
      <c r="C110" s="201" t="s">
        <v>180</v>
      </c>
      <c r="D110" s="201" t="s">
        <v>181</v>
      </c>
      <c r="E110" s="202" t="s">
        <v>182</v>
      </c>
      <c r="F110" s="203" t="s">
        <v>183</v>
      </c>
      <c r="G110" s="204" t="s">
        <v>184</v>
      </c>
      <c r="H110" s="205">
        <v>135.196</v>
      </c>
      <c r="I110" s="206"/>
      <c r="J110" s="207">
        <f>ROUND(I110*H110,2)</f>
        <v>0</v>
      </c>
      <c r="K110" s="203" t="s">
        <v>132</v>
      </c>
      <c r="L110" s="208"/>
      <c r="M110" s="209" t="s">
        <v>19</v>
      </c>
      <c r="N110" s="210" t="s">
        <v>42</v>
      </c>
      <c r="O110" s="63"/>
      <c r="P110" s="181">
        <f>O110*H110</f>
        <v>0</v>
      </c>
      <c r="Q110" s="181">
        <v>1E-3</v>
      </c>
      <c r="R110" s="181">
        <f>Q110*H110</f>
        <v>0.13519600000000001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174</v>
      </c>
      <c r="AT110" s="183" t="s">
        <v>181</v>
      </c>
      <c r="AU110" s="183" t="s">
        <v>82</v>
      </c>
      <c r="AY110" s="16" t="s">
        <v>126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133</v>
      </c>
      <c r="BM110" s="183" t="s">
        <v>185</v>
      </c>
    </row>
    <row r="111" spans="1:65" s="2" customFormat="1" ht="10.199999999999999">
      <c r="A111" s="33"/>
      <c r="B111" s="34"/>
      <c r="C111" s="35"/>
      <c r="D111" s="185" t="s">
        <v>135</v>
      </c>
      <c r="E111" s="35"/>
      <c r="F111" s="186" t="s">
        <v>183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135</v>
      </c>
      <c r="AU111" s="16" t="s">
        <v>82</v>
      </c>
    </row>
    <row r="112" spans="1:65" s="13" customFormat="1" ht="10.199999999999999">
      <c r="B112" s="190"/>
      <c r="C112" s="191"/>
      <c r="D112" s="185" t="s">
        <v>137</v>
      </c>
      <c r="E112" s="192" t="s">
        <v>19</v>
      </c>
      <c r="F112" s="193" t="s">
        <v>186</v>
      </c>
      <c r="G112" s="191"/>
      <c r="H112" s="194">
        <v>135.196</v>
      </c>
      <c r="I112" s="195"/>
      <c r="J112" s="191"/>
      <c r="K112" s="191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137</v>
      </c>
      <c r="AU112" s="200" t="s">
        <v>82</v>
      </c>
      <c r="AV112" s="13" t="s">
        <v>82</v>
      </c>
      <c r="AW112" s="13" t="s">
        <v>33</v>
      </c>
      <c r="AX112" s="13" t="s">
        <v>79</v>
      </c>
      <c r="AY112" s="200" t="s">
        <v>126</v>
      </c>
    </row>
    <row r="113" spans="1:65" s="2" customFormat="1" ht="14.4" customHeight="1">
      <c r="A113" s="33"/>
      <c r="B113" s="34"/>
      <c r="C113" s="172" t="s">
        <v>187</v>
      </c>
      <c r="D113" s="172" t="s">
        <v>128</v>
      </c>
      <c r="E113" s="173" t="s">
        <v>188</v>
      </c>
      <c r="F113" s="174" t="s">
        <v>189</v>
      </c>
      <c r="G113" s="175" t="s">
        <v>170</v>
      </c>
      <c r="H113" s="176">
        <v>756</v>
      </c>
      <c r="I113" s="177"/>
      <c r="J113" s="178">
        <f>ROUND(I113*H113,2)</f>
        <v>0</v>
      </c>
      <c r="K113" s="174" t="s">
        <v>132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133</v>
      </c>
      <c r="AT113" s="183" t="s">
        <v>128</v>
      </c>
      <c r="AU113" s="183" t="s">
        <v>82</v>
      </c>
      <c r="AY113" s="16" t="s">
        <v>126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133</v>
      </c>
      <c r="BM113" s="183" t="s">
        <v>190</v>
      </c>
    </row>
    <row r="114" spans="1:65" s="2" customFormat="1" ht="10.199999999999999">
      <c r="A114" s="33"/>
      <c r="B114" s="34"/>
      <c r="C114" s="35"/>
      <c r="D114" s="185" t="s">
        <v>135</v>
      </c>
      <c r="E114" s="35"/>
      <c r="F114" s="186" t="s">
        <v>191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135</v>
      </c>
      <c r="AU114" s="16" t="s">
        <v>82</v>
      </c>
    </row>
    <row r="115" spans="1:65" s="13" customFormat="1" ht="10.199999999999999">
      <c r="B115" s="190"/>
      <c r="C115" s="191"/>
      <c r="D115" s="185" t="s">
        <v>137</v>
      </c>
      <c r="E115" s="192" t="s">
        <v>19</v>
      </c>
      <c r="F115" s="193" t="s">
        <v>192</v>
      </c>
      <c r="G115" s="191"/>
      <c r="H115" s="194">
        <v>756</v>
      </c>
      <c r="I115" s="195"/>
      <c r="J115" s="191"/>
      <c r="K115" s="191"/>
      <c r="L115" s="196"/>
      <c r="M115" s="197"/>
      <c r="N115" s="198"/>
      <c r="O115" s="198"/>
      <c r="P115" s="198"/>
      <c r="Q115" s="198"/>
      <c r="R115" s="198"/>
      <c r="S115" s="198"/>
      <c r="T115" s="199"/>
      <c r="AT115" s="200" t="s">
        <v>137</v>
      </c>
      <c r="AU115" s="200" t="s">
        <v>82</v>
      </c>
      <c r="AV115" s="13" t="s">
        <v>82</v>
      </c>
      <c r="AW115" s="13" t="s">
        <v>33</v>
      </c>
      <c r="AX115" s="13" t="s">
        <v>79</v>
      </c>
      <c r="AY115" s="200" t="s">
        <v>126</v>
      </c>
    </row>
    <row r="116" spans="1:65" s="2" customFormat="1" ht="14.4" customHeight="1">
      <c r="A116" s="33"/>
      <c r="B116" s="34"/>
      <c r="C116" s="172" t="s">
        <v>193</v>
      </c>
      <c r="D116" s="172" t="s">
        <v>128</v>
      </c>
      <c r="E116" s="173" t="s">
        <v>194</v>
      </c>
      <c r="F116" s="174" t="s">
        <v>195</v>
      </c>
      <c r="G116" s="175" t="s">
        <v>170</v>
      </c>
      <c r="H116" s="176">
        <v>2040.9</v>
      </c>
      <c r="I116" s="177"/>
      <c r="J116" s="178">
        <f>ROUND(I116*H116,2)</f>
        <v>0</v>
      </c>
      <c r="K116" s="174" t="s">
        <v>132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133</v>
      </c>
      <c r="AT116" s="183" t="s">
        <v>128</v>
      </c>
      <c r="AU116" s="183" t="s">
        <v>82</v>
      </c>
      <c r="AY116" s="16" t="s">
        <v>126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133</v>
      </c>
      <c r="BM116" s="183" t="s">
        <v>196</v>
      </c>
    </row>
    <row r="117" spans="1:65" s="2" customFormat="1" ht="10.199999999999999">
      <c r="A117" s="33"/>
      <c r="B117" s="34"/>
      <c r="C117" s="35"/>
      <c r="D117" s="185" t="s">
        <v>135</v>
      </c>
      <c r="E117" s="35"/>
      <c r="F117" s="186" t="s">
        <v>197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135</v>
      </c>
      <c r="AU117" s="16" t="s">
        <v>82</v>
      </c>
    </row>
    <row r="118" spans="1:65" s="13" customFormat="1" ht="10.199999999999999">
      <c r="B118" s="190"/>
      <c r="C118" s="191"/>
      <c r="D118" s="185" t="s">
        <v>137</v>
      </c>
      <c r="E118" s="192" t="s">
        <v>19</v>
      </c>
      <c r="F118" s="193" t="s">
        <v>173</v>
      </c>
      <c r="G118" s="191"/>
      <c r="H118" s="194">
        <v>2040.9</v>
      </c>
      <c r="I118" s="195"/>
      <c r="J118" s="191"/>
      <c r="K118" s="191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137</v>
      </c>
      <c r="AU118" s="200" t="s">
        <v>82</v>
      </c>
      <c r="AV118" s="13" t="s">
        <v>82</v>
      </c>
      <c r="AW118" s="13" t="s">
        <v>33</v>
      </c>
      <c r="AX118" s="13" t="s">
        <v>79</v>
      </c>
      <c r="AY118" s="200" t="s">
        <v>126</v>
      </c>
    </row>
    <row r="119" spans="1:65" s="2" customFormat="1" ht="14.4" customHeight="1">
      <c r="A119" s="33"/>
      <c r="B119" s="34"/>
      <c r="C119" s="172" t="s">
        <v>198</v>
      </c>
      <c r="D119" s="172" t="s">
        <v>128</v>
      </c>
      <c r="E119" s="173" t="s">
        <v>199</v>
      </c>
      <c r="F119" s="174" t="s">
        <v>200</v>
      </c>
      <c r="G119" s="175" t="s">
        <v>170</v>
      </c>
      <c r="H119" s="176">
        <v>4018</v>
      </c>
      <c r="I119" s="177"/>
      <c r="J119" s="178">
        <f>ROUND(I119*H119,2)</f>
        <v>0</v>
      </c>
      <c r="K119" s="174" t="s">
        <v>132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133</v>
      </c>
      <c r="AT119" s="183" t="s">
        <v>128</v>
      </c>
      <c r="AU119" s="183" t="s">
        <v>82</v>
      </c>
      <c r="AY119" s="16" t="s">
        <v>126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133</v>
      </c>
      <c r="BM119" s="183" t="s">
        <v>201</v>
      </c>
    </row>
    <row r="120" spans="1:65" s="2" customFormat="1" ht="19.2">
      <c r="A120" s="33"/>
      <c r="B120" s="34"/>
      <c r="C120" s="35"/>
      <c r="D120" s="185" t="s">
        <v>135</v>
      </c>
      <c r="E120" s="35"/>
      <c r="F120" s="186" t="s">
        <v>202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135</v>
      </c>
      <c r="AU120" s="16" t="s">
        <v>82</v>
      </c>
    </row>
    <row r="121" spans="1:65" s="13" customFormat="1" ht="10.199999999999999">
      <c r="B121" s="190"/>
      <c r="C121" s="191"/>
      <c r="D121" s="185" t="s">
        <v>137</v>
      </c>
      <c r="E121" s="192" t="s">
        <v>19</v>
      </c>
      <c r="F121" s="193" t="s">
        <v>203</v>
      </c>
      <c r="G121" s="191"/>
      <c r="H121" s="194">
        <v>4018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137</v>
      </c>
      <c r="AU121" s="200" t="s">
        <v>82</v>
      </c>
      <c r="AV121" s="13" t="s">
        <v>82</v>
      </c>
      <c r="AW121" s="13" t="s">
        <v>33</v>
      </c>
      <c r="AX121" s="13" t="s">
        <v>79</v>
      </c>
      <c r="AY121" s="200" t="s">
        <v>126</v>
      </c>
    </row>
    <row r="122" spans="1:65" s="2" customFormat="1" ht="14.4" customHeight="1">
      <c r="A122" s="33"/>
      <c r="B122" s="34"/>
      <c r="C122" s="172" t="s">
        <v>204</v>
      </c>
      <c r="D122" s="172" t="s">
        <v>128</v>
      </c>
      <c r="E122" s="173" t="s">
        <v>205</v>
      </c>
      <c r="F122" s="174" t="s">
        <v>206</v>
      </c>
      <c r="G122" s="175" t="s">
        <v>170</v>
      </c>
      <c r="H122" s="176">
        <v>504</v>
      </c>
      <c r="I122" s="177"/>
      <c r="J122" s="178">
        <f>ROUND(I122*H122,2)</f>
        <v>0</v>
      </c>
      <c r="K122" s="174" t="s">
        <v>132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133</v>
      </c>
      <c r="AT122" s="183" t="s">
        <v>128</v>
      </c>
      <c r="AU122" s="183" t="s">
        <v>82</v>
      </c>
      <c r="AY122" s="16" t="s">
        <v>126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133</v>
      </c>
      <c r="BM122" s="183" t="s">
        <v>207</v>
      </c>
    </row>
    <row r="123" spans="1:65" s="2" customFormat="1" ht="10.199999999999999">
      <c r="A123" s="33"/>
      <c r="B123" s="34"/>
      <c r="C123" s="35"/>
      <c r="D123" s="185" t="s">
        <v>135</v>
      </c>
      <c r="E123" s="35"/>
      <c r="F123" s="186" t="s">
        <v>208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82</v>
      </c>
    </row>
    <row r="124" spans="1:65" s="13" customFormat="1" ht="10.199999999999999">
      <c r="B124" s="190"/>
      <c r="C124" s="191"/>
      <c r="D124" s="185" t="s">
        <v>137</v>
      </c>
      <c r="E124" s="192" t="s">
        <v>19</v>
      </c>
      <c r="F124" s="193" t="s">
        <v>209</v>
      </c>
      <c r="G124" s="191"/>
      <c r="H124" s="194">
        <v>504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137</v>
      </c>
      <c r="AU124" s="200" t="s">
        <v>82</v>
      </c>
      <c r="AV124" s="13" t="s">
        <v>82</v>
      </c>
      <c r="AW124" s="13" t="s">
        <v>33</v>
      </c>
      <c r="AX124" s="13" t="s">
        <v>79</v>
      </c>
      <c r="AY124" s="200" t="s">
        <v>126</v>
      </c>
    </row>
    <row r="125" spans="1:65" s="2" customFormat="1" ht="14.4" customHeight="1">
      <c r="A125" s="33"/>
      <c r="B125" s="34"/>
      <c r="C125" s="172" t="s">
        <v>210</v>
      </c>
      <c r="D125" s="172" t="s">
        <v>128</v>
      </c>
      <c r="E125" s="173" t="s">
        <v>211</v>
      </c>
      <c r="F125" s="174" t="s">
        <v>212</v>
      </c>
      <c r="G125" s="175" t="s">
        <v>213</v>
      </c>
      <c r="H125" s="176">
        <v>1.335</v>
      </c>
      <c r="I125" s="177"/>
      <c r="J125" s="178">
        <f>ROUND(I125*H125,2)</f>
        <v>0</v>
      </c>
      <c r="K125" s="174" t="s">
        <v>132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133</v>
      </c>
      <c r="AT125" s="183" t="s">
        <v>128</v>
      </c>
      <c r="AU125" s="183" t="s">
        <v>82</v>
      </c>
      <c r="AY125" s="16" t="s">
        <v>126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133</v>
      </c>
      <c r="BM125" s="183" t="s">
        <v>214</v>
      </c>
    </row>
    <row r="126" spans="1:65" s="2" customFormat="1" ht="10.199999999999999">
      <c r="A126" s="33"/>
      <c r="B126" s="34"/>
      <c r="C126" s="35"/>
      <c r="D126" s="185" t="s">
        <v>135</v>
      </c>
      <c r="E126" s="35"/>
      <c r="F126" s="186" t="s">
        <v>215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13" customFormat="1" ht="10.199999999999999">
      <c r="B127" s="190"/>
      <c r="C127" s="191"/>
      <c r="D127" s="185" t="s">
        <v>137</v>
      </c>
      <c r="E127" s="192" t="s">
        <v>19</v>
      </c>
      <c r="F127" s="193" t="s">
        <v>216</v>
      </c>
      <c r="G127" s="191"/>
      <c r="H127" s="194">
        <v>1.335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137</v>
      </c>
      <c r="AU127" s="200" t="s">
        <v>82</v>
      </c>
      <c r="AV127" s="13" t="s">
        <v>82</v>
      </c>
      <c r="AW127" s="13" t="s">
        <v>33</v>
      </c>
      <c r="AX127" s="13" t="s">
        <v>79</v>
      </c>
      <c r="AY127" s="200" t="s">
        <v>126</v>
      </c>
    </row>
    <row r="128" spans="1:65" s="2" customFormat="1" ht="14.4" customHeight="1">
      <c r="A128" s="33"/>
      <c r="B128" s="34"/>
      <c r="C128" s="172" t="s">
        <v>8</v>
      </c>
      <c r="D128" s="172" t="s">
        <v>128</v>
      </c>
      <c r="E128" s="173" t="s">
        <v>217</v>
      </c>
      <c r="F128" s="174" t="s">
        <v>218</v>
      </c>
      <c r="G128" s="175" t="s">
        <v>219</v>
      </c>
      <c r="H128" s="176">
        <v>23</v>
      </c>
      <c r="I128" s="177"/>
      <c r="J128" s="178">
        <f>ROUND(I128*H128,2)</f>
        <v>0</v>
      </c>
      <c r="K128" s="174" t="s">
        <v>132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133</v>
      </c>
      <c r="AT128" s="183" t="s">
        <v>128</v>
      </c>
      <c r="AU128" s="183" t="s">
        <v>82</v>
      </c>
      <c r="AY128" s="16" t="s">
        <v>126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133</v>
      </c>
      <c r="BM128" s="183" t="s">
        <v>220</v>
      </c>
    </row>
    <row r="129" spans="1:65" s="2" customFormat="1" ht="19.2">
      <c r="A129" s="33"/>
      <c r="B129" s="34"/>
      <c r="C129" s="35"/>
      <c r="D129" s="185" t="s">
        <v>135</v>
      </c>
      <c r="E129" s="35"/>
      <c r="F129" s="186" t="s">
        <v>221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pans="1:65" s="12" customFormat="1" ht="22.8" customHeight="1">
      <c r="B130" s="156"/>
      <c r="C130" s="157"/>
      <c r="D130" s="158" t="s">
        <v>70</v>
      </c>
      <c r="E130" s="170" t="s">
        <v>133</v>
      </c>
      <c r="F130" s="170" t="s">
        <v>222</v>
      </c>
      <c r="G130" s="157"/>
      <c r="H130" s="157"/>
      <c r="I130" s="160"/>
      <c r="J130" s="171">
        <f>BK130</f>
        <v>0</v>
      </c>
      <c r="K130" s="157"/>
      <c r="L130" s="162"/>
      <c r="M130" s="163"/>
      <c r="N130" s="164"/>
      <c r="O130" s="164"/>
      <c r="P130" s="165">
        <f>SUM(P131:P136)</f>
        <v>0</v>
      </c>
      <c r="Q130" s="164"/>
      <c r="R130" s="165">
        <f>SUM(R131:R136)</f>
        <v>132.21922559999999</v>
      </c>
      <c r="S130" s="164"/>
      <c r="T130" s="166">
        <f>SUM(T131:T136)</f>
        <v>0</v>
      </c>
      <c r="AR130" s="167" t="s">
        <v>79</v>
      </c>
      <c r="AT130" s="168" t="s">
        <v>70</v>
      </c>
      <c r="AU130" s="168" t="s">
        <v>79</v>
      </c>
      <c r="AY130" s="167" t="s">
        <v>126</v>
      </c>
      <c r="BK130" s="169">
        <f>SUM(BK131:BK136)</f>
        <v>0</v>
      </c>
    </row>
    <row r="131" spans="1:65" s="2" customFormat="1" ht="14.4" customHeight="1">
      <c r="A131" s="33"/>
      <c r="B131" s="34"/>
      <c r="C131" s="172" t="s">
        <v>223</v>
      </c>
      <c r="D131" s="172" t="s">
        <v>128</v>
      </c>
      <c r="E131" s="173" t="s">
        <v>224</v>
      </c>
      <c r="F131" s="174" t="s">
        <v>225</v>
      </c>
      <c r="G131" s="175" t="s">
        <v>131</v>
      </c>
      <c r="H131" s="176">
        <v>54.32</v>
      </c>
      <c r="I131" s="177"/>
      <c r="J131" s="178">
        <f>ROUND(I131*H131,2)</f>
        <v>0</v>
      </c>
      <c r="K131" s="174" t="s">
        <v>132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2.4340799999999998</v>
      </c>
      <c r="R131" s="181">
        <f>Q131*H131</f>
        <v>132.21922559999999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133</v>
      </c>
      <c r="AT131" s="183" t="s">
        <v>128</v>
      </c>
      <c r="AU131" s="183" t="s">
        <v>82</v>
      </c>
      <c r="AY131" s="16" t="s">
        <v>126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133</v>
      </c>
      <c r="BM131" s="183" t="s">
        <v>226</v>
      </c>
    </row>
    <row r="132" spans="1:65" s="2" customFormat="1" ht="10.199999999999999">
      <c r="A132" s="33"/>
      <c r="B132" s="34"/>
      <c r="C132" s="35"/>
      <c r="D132" s="185" t="s">
        <v>135</v>
      </c>
      <c r="E132" s="35"/>
      <c r="F132" s="186" t="s">
        <v>227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82</v>
      </c>
    </row>
    <row r="133" spans="1:65" s="13" customFormat="1" ht="10.199999999999999">
      <c r="B133" s="190"/>
      <c r="C133" s="191"/>
      <c r="D133" s="185" t="s">
        <v>137</v>
      </c>
      <c r="E133" s="192" t="s">
        <v>19</v>
      </c>
      <c r="F133" s="193" t="s">
        <v>228</v>
      </c>
      <c r="G133" s="191"/>
      <c r="H133" s="194">
        <v>54.32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137</v>
      </c>
      <c r="AU133" s="200" t="s">
        <v>82</v>
      </c>
      <c r="AV133" s="13" t="s">
        <v>82</v>
      </c>
      <c r="AW133" s="13" t="s">
        <v>33</v>
      </c>
      <c r="AX133" s="13" t="s">
        <v>79</v>
      </c>
      <c r="AY133" s="200" t="s">
        <v>126</v>
      </c>
    </row>
    <row r="134" spans="1:65" s="2" customFormat="1" ht="14.4" customHeight="1">
      <c r="A134" s="33"/>
      <c r="B134" s="34"/>
      <c r="C134" s="172" t="s">
        <v>229</v>
      </c>
      <c r="D134" s="172" t="s">
        <v>128</v>
      </c>
      <c r="E134" s="173" t="s">
        <v>230</v>
      </c>
      <c r="F134" s="174" t="s">
        <v>231</v>
      </c>
      <c r="G134" s="175" t="s">
        <v>170</v>
      </c>
      <c r="H134" s="176">
        <v>135.80000000000001</v>
      </c>
      <c r="I134" s="177"/>
      <c r="J134" s="178">
        <f>ROUND(I134*H134,2)</f>
        <v>0</v>
      </c>
      <c r="K134" s="174" t="s">
        <v>132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133</v>
      </c>
      <c r="AT134" s="183" t="s">
        <v>128</v>
      </c>
      <c r="AU134" s="183" t="s">
        <v>82</v>
      </c>
      <c r="AY134" s="16" t="s">
        <v>126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133</v>
      </c>
      <c r="BM134" s="183" t="s">
        <v>232</v>
      </c>
    </row>
    <row r="135" spans="1:65" s="2" customFormat="1" ht="19.2">
      <c r="A135" s="33"/>
      <c r="B135" s="34"/>
      <c r="C135" s="35"/>
      <c r="D135" s="185" t="s">
        <v>135</v>
      </c>
      <c r="E135" s="35"/>
      <c r="F135" s="186" t="s">
        <v>233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82</v>
      </c>
    </row>
    <row r="136" spans="1:65" s="13" customFormat="1" ht="10.199999999999999">
      <c r="B136" s="190"/>
      <c r="C136" s="191"/>
      <c r="D136" s="185" t="s">
        <v>137</v>
      </c>
      <c r="E136" s="192" t="s">
        <v>19</v>
      </c>
      <c r="F136" s="193" t="s">
        <v>234</v>
      </c>
      <c r="G136" s="191"/>
      <c r="H136" s="194">
        <v>135.80000000000001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137</v>
      </c>
      <c r="AU136" s="200" t="s">
        <v>82</v>
      </c>
      <c r="AV136" s="13" t="s">
        <v>82</v>
      </c>
      <c r="AW136" s="13" t="s">
        <v>33</v>
      </c>
      <c r="AX136" s="13" t="s">
        <v>79</v>
      </c>
      <c r="AY136" s="200" t="s">
        <v>126</v>
      </c>
    </row>
    <row r="137" spans="1:65" s="12" customFormat="1" ht="22.8" customHeight="1">
      <c r="B137" s="156"/>
      <c r="C137" s="157"/>
      <c r="D137" s="158" t="s">
        <v>70</v>
      </c>
      <c r="E137" s="170" t="s">
        <v>235</v>
      </c>
      <c r="F137" s="170" t="s">
        <v>236</v>
      </c>
      <c r="G137" s="157"/>
      <c r="H137" s="157"/>
      <c r="I137" s="160"/>
      <c r="J137" s="171">
        <f>BK137</f>
        <v>0</v>
      </c>
      <c r="K137" s="157"/>
      <c r="L137" s="162"/>
      <c r="M137" s="163"/>
      <c r="N137" s="164"/>
      <c r="O137" s="164"/>
      <c r="P137" s="165">
        <f>SUM(P138:P139)</f>
        <v>0</v>
      </c>
      <c r="Q137" s="164"/>
      <c r="R137" s="165">
        <f>SUM(R138:R139)</f>
        <v>0</v>
      </c>
      <c r="S137" s="164"/>
      <c r="T137" s="166">
        <f>SUM(T138:T139)</f>
        <v>0</v>
      </c>
      <c r="AR137" s="167" t="s">
        <v>79</v>
      </c>
      <c r="AT137" s="168" t="s">
        <v>70</v>
      </c>
      <c r="AU137" s="168" t="s">
        <v>79</v>
      </c>
      <c r="AY137" s="167" t="s">
        <v>126</v>
      </c>
      <c r="BK137" s="169">
        <f>SUM(BK138:BK139)</f>
        <v>0</v>
      </c>
    </row>
    <row r="138" spans="1:65" s="2" customFormat="1" ht="14.4" customHeight="1">
      <c r="A138" s="33"/>
      <c r="B138" s="34"/>
      <c r="C138" s="172" t="s">
        <v>237</v>
      </c>
      <c r="D138" s="172" t="s">
        <v>128</v>
      </c>
      <c r="E138" s="173" t="s">
        <v>238</v>
      </c>
      <c r="F138" s="174" t="s">
        <v>239</v>
      </c>
      <c r="G138" s="175" t="s">
        <v>240</v>
      </c>
      <c r="H138" s="176">
        <v>132.35400000000001</v>
      </c>
      <c r="I138" s="177"/>
      <c r="J138" s="178">
        <f>ROUND(I138*H138,2)</f>
        <v>0</v>
      </c>
      <c r="K138" s="174" t="s">
        <v>132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133</v>
      </c>
      <c r="AT138" s="183" t="s">
        <v>128</v>
      </c>
      <c r="AU138" s="183" t="s">
        <v>82</v>
      </c>
      <c r="AY138" s="16" t="s">
        <v>126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133</v>
      </c>
      <c r="BM138" s="183" t="s">
        <v>241</v>
      </c>
    </row>
    <row r="139" spans="1:65" s="2" customFormat="1" ht="10.199999999999999">
      <c r="A139" s="33"/>
      <c r="B139" s="34"/>
      <c r="C139" s="35"/>
      <c r="D139" s="185" t="s">
        <v>135</v>
      </c>
      <c r="E139" s="35"/>
      <c r="F139" s="186" t="s">
        <v>242</v>
      </c>
      <c r="G139" s="35"/>
      <c r="H139" s="35"/>
      <c r="I139" s="187"/>
      <c r="J139" s="35"/>
      <c r="K139" s="35"/>
      <c r="L139" s="38"/>
      <c r="M139" s="211"/>
      <c r="N139" s="212"/>
      <c r="O139" s="213"/>
      <c r="P139" s="213"/>
      <c r="Q139" s="213"/>
      <c r="R139" s="213"/>
      <c r="S139" s="213"/>
      <c r="T139" s="21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82</v>
      </c>
    </row>
    <row r="140" spans="1:65" s="2" customFormat="1" ht="6.9" customHeight="1">
      <c r="A140" s="33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yFF5ZVzgEp0OK5c/B1dqq6Qbixkar35Luzx5UnBId3IuQc1ey3VPW9s5Zyg49IeqIk7Kz0MMCfxY/2PFqgdoCA==" saltValue="cw/LKZmiksr/aqR9lwgU/nYzoRGCwTvZwAPTKiItINwLoIzd0S4s1IeExNL+t9fP1pFFyo/F6t8RNc6JfRJSaQ==" spinCount="100000" sheet="1" objects="1" scenarios="1" formatColumns="0" formatRows="0" autoFilter="0"/>
  <autoFilter ref="C82:K13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7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243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ROUND((SUM(BE82:BE126)),  2)</f>
        <v>0</v>
      </c>
      <c r="G33" s="33"/>
      <c r="H33" s="33"/>
      <c r="I33" s="117">
        <v>0.21</v>
      </c>
      <c r="J33" s="116">
        <f>ROUND(((SUM(BE82:BE126))*I33),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ROUND((SUM(BF82:BF126)),  2)</f>
        <v>0</v>
      </c>
      <c r="G34" s="33"/>
      <c r="H34" s="33"/>
      <c r="I34" s="117">
        <v>0.15</v>
      </c>
      <c r="J34" s="116">
        <f>ROUND(((SUM(BF82:BF126))*I34),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ROUND((SUM(BG82:BG126)),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ROUND((SUM(BH82:BH126)),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ROUND((SUM(BI82:BI126)),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SO-02 - Revitalizace přítoku Pobočný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110</v>
      </c>
      <c r="E62" s="142"/>
      <c r="F62" s="142"/>
      <c r="G62" s="142"/>
      <c r="H62" s="142"/>
      <c r="I62" s="142"/>
      <c r="J62" s="143">
        <f>J124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111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Revitalizace Babidolského potoka a pravostranného přítoku Pobočný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SO-02 - Revitalizace přítoku Pobočný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112</v>
      </c>
      <c r="D81" s="148" t="s">
        <v>56</v>
      </c>
      <c r="E81" s="148" t="s">
        <v>52</v>
      </c>
      <c r="F81" s="148" t="s">
        <v>53</v>
      </c>
      <c r="G81" s="148" t="s">
        <v>113</v>
      </c>
      <c r="H81" s="148" t="s">
        <v>114</v>
      </c>
      <c r="I81" s="148" t="s">
        <v>115</v>
      </c>
      <c r="J81" s="148" t="s">
        <v>105</v>
      </c>
      <c r="K81" s="149" t="s">
        <v>116</v>
      </c>
      <c r="L81" s="150"/>
      <c r="M81" s="67" t="s">
        <v>19</v>
      </c>
      <c r="N81" s="68" t="s">
        <v>41</v>
      </c>
      <c r="O81" s="68" t="s">
        <v>117</v>
      </c>
      <c r="P81" s="68" t="s">
        <v>118</v>
      </c>
      <c r="Q81" s="68" t="s">
        <v>119</v>
      </c>
      <c r="R81" s="68" t="s">
        <v>120</v>
      </c>
      <c r="S81" s="68" t="s">
        <v>121</v>
      </c>
      <c r="T81" s="69" t="s">
        <v>122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123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9.1184000000000001E-2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106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124</v>
      </c>
      <c r="F83" s="159" t="s">
        <v>125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P84+P124</f>
        <v>0</v>
      </c>
      <c r="Q83" s="164"/>
      <c r="R83" s="165">
        <f>R84+R124</f>
        <v>9.1184000000000001E-2</v>
      </c>
      <c r="S83" s="164"/>
      <c r="T83" s="166">
        <f>T84+T124</f>
        <v>0</v>
      </c>
      <c r="AR83" s="167" t="s">
        <v>79</v>
      </c>
      <c r="AT83" s="168" t="s">
        <v>70</v>
      </c>
      <c r="AU83" s="168" t="s">
        <v>71</v>
      </c>
      <c r="AY83" s="167" t="s">
        <v>126</v>
      </c>
      <c r="BK83" s="169">
        <f>BK84+BK124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79</v>
      </c>
      <c r="F84" s="170" t="s">
        <v>127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SUM(P85:P123)</f>
        <v>0</v>
      </c>
      <c r="Q84" s="164"/>
      <c r="R84" s="165">
        <f>SUM(R85:R123)</f>
        <v>9.1184000000000001E-2</v>
      </c>
      <c r="S84" s="164"/>
      <c r="T84" s="166">
        <f>SUM(T85:T123)</f>
        <v>0</v>
      </c>
      <c r="AR84" s="167" t="s">
        <v>79</v>
      </c>
      <c r="AT84" s="168" t="s">
        <v>70</v>
      </c>
      <c r="AU84" s="168" t="s">
        <v>79</v>
      </c>
      <c r="AY84" s="167" t="s">
        <v>126</v>
      </c>
      <c r="BK84" s="169">
        <f>SUM(BK85:BK123)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128</v>
      </c>
      <c r="E85" s="173" t="s">
        <v>129</v>
      </c>
      <c r="F85" s="174" t="s">
        <v>130</v>
      </c>
      <c r="G85" s="175" t="s">
        <v>131</v>
      </c>
      <c r="H85" s="176">
        <v>1662.9</v>
      </c>
      <c r="I85" s="177"/>
      <c r="J85" s="178">
        <f>ROUND(I85*H85,2)</f>
        <v>0</v>
      </c>
      <c r="K85" s="174" t="s">
        <v>132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133</v>
      </c>
      <c r="AT85" s="183" t="s">
        <v>128</v>
      </c>
      <c r="AU85" s="183" t="s">
        <v>82</v>
      </c>
      <c r="AY85" s="16" t="s">
        <v>126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133</v>
      </c>
      <c r="BM85" s="183" t="s">
        <v>244</v>
      </c>
    </row>
    <row r="86" spans="1:65" s="2" customFormat="1" ht="10.199999999999999">
      <c r="A86" s="33"/>
      <c r="B86" s="34"/>
      <c r="C86" s="35"/>
      <c r="D86" s="185" t="s">
        <v>135</v>
      </c>
      <c r="E86" s="35"/>
      <c r="F86" s="186" t="s">
        <v>136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135</v>
      </c>
      <c r="AU86" s="16" t="s">
        <v>82</v>
      </c>
    </row>
    <row r="87" spans="1:65" s="13" customFormat="1" ht="10.199999999999999">
      <c r="B87" s="190"/>
      <c r="C87" s="191"/>
      <c r="D87" s="185" t="s">
        <v>137</v>
      </c>
      <c r="E87" s="192" t="s">
        <v>19</v>
      </c>
      <c r="F87" s="193" t="s">
        <v>245</v>
      </c>
      <c r="G87" s="191"/>
      <c r="H87" s="194">
        <v>1662.9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137</v>
      </c>
      <c r="AU87" s="200" t="s">
        <v>82</v>
      </c>
      <c r="AV87" s="13" t="s">
        <v>82</v>
      </c>
      <c r="AW87" s="13" t="s">
        <v>33</v>
      </c>
      <c r="AX87" s="13" t="s">
        <v>79</v>
      </c>
      <c r="AY87" s="200" t="s">
        <v>126</v>
      </c>
    </row>
    <row r="88" spans="1:65" s="2" customFormat="1" ht="14.4" customHeight="1">
      <c r="A88" s="33"/>
      <c r="B88" s="34"/>
      <c r="C88" s="172" t="s">
        <v>82</v>
      </c>
      <c r="D88" s="172" t="s">
        <v>128</v>
      </c>
      <c r="E88" s="173" t="s">
        <v>145</v>
      </c>
      <c r="F88" s="174" t="s">
        <v>146</v>
      </c>
      <c r="G88" s="175" t="s">
        <v>131</v>
      </c>
      <c r="H88" s="176">
        <v>694.7</v>
      </c>
      <c r="I88" s="177"/>
      <c r="J88" s="178">
        <f>ROUND(I88*H88,2)</f>
        <v>0</v>
      </c>
      <c r="K88" s="174" t="s">
        <v>132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133</v>
      </c>
      <c r="AT88" s="183" t="s">
        <v>128</v>
      </c>
      <c r="AU88" s="183" t="s">
        <v>82</v>
      </c>
      <c r="AY88" s="16" t="s">
        <v>126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133</v>
      </c>
      <c r="BM88" s="183" t="s">
        <v>246</v>
      </c>
    </row>
    <row r="89" spans="1:65" s="2" customFormat="1" ht="19.2">
      <c r="A89" s="33"/>
      <c r="B89" s="34"/>
      <c r="C89" s="35"/>
      <c r="D89" s="185" t="s">
        <v>135</v>
      </c>
      <c r="E89" s="35"/>
      <c r="F89" s="186" t="s">
        <v>148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135</v>
      </c>
      <c r="AU89" s="16" t="s">
        <v>82</v>
      </c>
    </row>
    <row r="90" spans="1:65" s="13" customFormat="1" ht="10.199999999999999">
      <c r="B90" s="190"/>
      <c r="C90" s="191"/>
      <c r="D90" s="185" t="s">
        <v>137</v>
      </c>
      <c r="E90" s="192" t="s">
        <v>19</v>
      </c>
      <c r="F90" s="193" t="s">
        <v>247</v>
      </c>
      <c r="G90" s="191"/>
      <c r="H90" s="194">
        <v>694.7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137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126</v>
      </c>
    </row>
    <row r="91" spans="1:65" s="2" customFormat="1" ht="14.4" customHeight="1">
      <c r="A91" s="33"/>
      <c r="B91" s="34"/>
      <c r="C91" s="172" t="s">
        <v>144</v>
      </c>
      <c r="D91" s="172" t="s">
        <v>128</v>
      </c>
      <c r="E91" s="173" t="s">
        <v>150</v>
      </c>
      <c r="F91" s="174" t="s">
        <v>151</v>
      </c>
      <c r="G91" s="175" t="s">
        <v>131</v>
      </c>
      <c r="H91" s="176">
        <v>968.2</v>
      </c>
      <c r="I91" s="177"/>
      <c r="J91" s="178">
        <f>ROUND(I91*H91,2)</f>
        <v>0</v>
      </c>
      <c r="K91" s="174" t="s">
        <v>132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133</v>
      </c>
      <c r="AT91" s="183" t="s">
        <v>128</v>
      </c>
      <c r="AU91" s="183" t="s">
        <v>82</v>
      </c>
      <c r="AY91" s="16" t="s">
        <v>126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133</v>
      </c>
      <c r="BM91" s="183" t="s">
        <v>248</v>
      </c>
    </row>
    <row r="92" spans="1:65" s="2" customFormat="1" ht="19.2">
      <c r="A92" s="33"/>
      <c r="B92" s="34"/>
      <c r="C92" s="35"/>
      <c r="D92" s="185" t="s">
        <v>135</v>
      </c>
      <c r="E92" s="35"/>
      <c r="F92" s="186" t="s">
        <v>153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13" customFormat="1" ht="10.199999999999999">
      <c r="B93" s="190"/>
      <c r="C93" s="191"/>
      <c r="D93" s="185" t="s">
        <v>137</v>
      </c>
      <c r="E93" s="192" t="s">
        <v>19</v>
      </c>
      <c r="F93" s="193" t="s">
        <v>249</v>
      </c>
      <c r="G93" s="191"/>
      <c r="H93" s="194">
        <v>968.2</v>
      </c>
      <c r="I93" s="195"/>
      <c r="J93" s="191"/>
      <c r="K93" s="191"/>
      <c r="L93" s="196"/>
      <c r="M93" s="197"/>
      <c r="N93" s="198"/>
      <c r="O93" s="198"/>
      <c r="P93" s="198"/>
      <c r="Q93" s="198"/>
      <c r="R93" s="198"/>
      <c r="S93" s="198"/>
      <c r="T93" s="199"/>
      <c r="AT93" s="200" t="s">
        <v>137</v>
      </c>
      <c r="AU93" s="200" t="s">
        <v>82</v>
      </c>
      <c r="AV93" s="13" t="s">
        <v>82</v>
      </c>
      <c r="AW93" s="13" t="s">
        <v>33</v>
      </c>
      <c r="AX93" s="13" t="s">
        <v>79</v>
      </c>
      <c r="AY93" s="200" t="s">
        <v>126</v>
      </c>
    </row>
    <row r="94" spans="1:65" s="2" customFormat="1" ht="14.4" customHeight="1">
      <c r="A94" s="33"/>
      <c r="B94" s="34"/>
      <c r="C94" s="172" t="s">
        <v>133</v>
      </c>
      <c r="D94" s="172" t="s">
        <v>128</v>
      </c>
      <c r="E94" s="173" t="s">
        <v>156</v>
      </c>
      <c r="F94" s="174" t="s">
        <v>157</v>
      </c>
      <c r="G94" s="175" t="s">
        <v>131</v>
      </c>
      <c r="H94" s="176">
        <v>694.7</v>
      </c>
      <c r="I94" s="177"/>
      <c r="J94" s="178">
        <f>ROUND(I94*H94,2)</f>
        <v>0</v>
      </c>
      <c r="K94" s="174" t="s">
        <v>132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133</v>
      </c>
      <c r="AT94" s="183" t="s">
        <v>128</v>
      </c>
      <c r="AU94" s="183" t="s">
        <v>82</v>
      </c>
      <c r="AY94" s="16" t="s">
        <v>126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133</v>
      </c>
      <c r="BM94" s="183" t="s">
        <v>250</v>
      </c>
    </row>
    <row r="95" spans="1:65" s="2" customFormat="1" ht="19.2">
      <c r="A95" s="33"/>
      <c r="B95" s="34"/>
      <c r="C95" s="35"/>
      <c r="D95" s="185" t="s">
        <v>135</v>
      </c>
      <c r="E95" s="35"/>
      <c r="F95" s="186" t="s">
        <v>159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135</v>
      </c>
      <c r="AU95" s="16" t="s">
        <v>82</v>
      </c>
    </row>
    <row r="96" spans="1:65" s="13" customFormat="1" ht="10.199999999999999">
      <c r="B96" s="190"/>
      <c r="C96" s="191"/>
      <c r="D96" s="185" t="s">
        <v>137</v>
      </c>
      <c r="E96" s="192" t="s">
        <v>19</v>
      </c>
      <c r="F96" s="193" t="s">
        <v>251</v>
      </c>
      <c r="G96" s="191"/>
      <c r="H96" s="194">
        <v>694.7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137</v>
      </c>
      <c r="AU96" s="200" t="s">
        <v>82</v>
      </c>
      <c r="AV96" s="13" t="s">
        <v>82</v>
      </c>
      <c r="AW96" s="13" t="s">
        <v>33</v>
      </c>
      <c r="AX96" s="13" t="s">
        <v>79</v>
      </c>
      <c r="AY96" s="200" t="s">
        <v>126</v>
      </c>
    </row>
    <row r="97" spans="1:65" s="2" customFormat="1" ht="14.4" customHeight="1">
      <c r="A97" s="33"/>
      <c r="B97" s="34"/>
      <c r="C97" s="172" t="s">
        <v>155</v>
      </c>
      <c r="D97" s="172" t="s">
        <v>128</v>
      </c>
      <c r="E97" s="173" t="s">
        <v>162</v>
      </c>
      <c r="F97" s="174" t="s">
        <v>163</v>
      </c>
      <c r="G97" s="175" t="s">
        <v>131</v>
      </c>
      <c r="H97" s="176">
        <v>968.2</v>
      </c>
      <c r="I97" s="177"/>
      <c r="J97" s="178">
        <f>ROUND(I97*H97,2)</f>
        <v>0</v>
      </c>
      <c r="K97" s="174" t="s">
        <v>132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133</v>
      </c>
      <c r="AT97" s="183" t="s">
        <v>128</v>
      </c>
      <c r="AU97" s="183" t="s">
        <v>82</v>
      </c>
      <c r="AY97" s="16" t="s">
        <v>126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133</v>
      </c>
      <c r="BM97" s="183" t="s">
        <v>252</v>
      </c>
    </row>
    <row r="98" spans="1:65" s="2" customFormat="1" ht="19.2">
      <c r="A98" s="33"/>
      <c r="B98" s="34"/>
      <c r="C98" s="35"/>
      <c r="D98" s="185" t="s">
        <v>135</v>
      </c>
      <c r="E98" s="35"/>
      <c r="F98" s="186" t="s">
        <v>165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135</v>
      </c>
      <c r="AU98" s="16" t="s">
        <v>82</v>
      </c>
    </row>
    <row r="99" spans="1:65" s="13" customFormat="1" ht="10.199999999999999">
      <c r="B99" s="190"/>
      <c r="C99" s="191"/>
      <c r="D99" s="185" t="s">
        <v>137</v>
      </c>
      <c r="E99" s="192" t="s">
        <v>19</v>
      </c>
      <c r="F99" s="193" t="s">
        <v>253</v>
      </c>
      <c r="G99" s="191"/>
      <c r="H99" s="194">
        <v>968.2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137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126</v>
      </c>
    </row>
    <row r="100" spans="1:65" s="2" customFormat="1" ht="14.4" customHeight="1">
      <c r="A100" s="33"/>
      <c r="B100" s="34"/>
      <c r="C100" s="172" t="s">
        <v>161</v>
      </c>
      <c r="D100" s="172" t="s">
        <v>128</v>
      </c>
      <c r="E100" s="173" t="s">
        <v>168</v>
      </c>
      <c r="F100" s="174" t="s">
        <v>169</v>
      </c>
      <c r="G100" s="175" t="s">
        <v>170</v>
      </c>
      <c r="H100" s="176">
        <v>1346.4</v>
      </c>
      <c r="I100" s="177"/>
      <c r="J100" s="178">
        <f>ROUND(I100*H100,2)</f>
        <v>0</v>
      </c>
      <c r="K100" s="174" t="s">
        <v>132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133</v>
      </c>
      <c r="AT100" s="183" t="s">
        <v>128</v>
      </c>
      <c r="AU100" s="183" t="s">
        <v>82</v>
      </c>
      <c r="AY100" s="16" t="s">
        <v>126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133</v>
      </c>
      <c r="BM100" s="183" t="s">
        <v>171</v>
      </c>
    </row>
    <row r="101" spans="1:65" s="2" customFormat="1" ht="10.199999999999999">
      <c r="A101" s="33"/>
      <c r="B101" s="34"/>
      <c r="C101" s="35"/>
      <c r="D101" s="185" t="s">
        <v>135</v>
      </c>
      <c r="E101" s="35"/>
      <c r="F101" s="186" t="s">
        <v>172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135</v>
      </c>
      <c r="AU101" s="16" t="s">
        <v>82</v>
      </c>
    </row>
    <row r="102" spans="1:65" s="13" customFormat="1" ht="10.199999999999999">
      <c r="B102" s="190"/>
      <c r="C102" s="191"/>
      <c r="D102" s="185" t="s">
        <v>137</v>
      </c>
      <c r="E102" s="192" t="s">
        <v>19</v>
      </c>
      <c r="F102" s="193" t="s">
        <v>254</v>
      </c>
      <c r="G102" s="191"/>
      <c r="H102" s="194">
        <v>1346.4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137</v>
      </c>
      <c r="AU102" s="200" t="s">
        <v>82</v>
      </c>
      <c r="AV102" s="13" t="s">
        <v>82</v>
      </c>
      <c r="AW102" s="13" t="s">
        <v>33</v>
      </c>
      <c r="AX102" s="13" t="s">
        <v>79</v>
      </c>
      <c r="AY102" s="200" t="s">
        <v>126</v>
      </c>
    </row>
    <row r="103" spans="1:65" s="2" customFormat="1" ht="14.4" customHeight="1">
      <c r="A103" s="33"/>
      <c r="B103" s="34"/>
      <c r="C103" s="172" t="s">
        <v>167</v>
      </c>
      <c r="D103" s="172" t="s">
        <v>128</v>
      </c>
      <c r="E103" s="173" t="s">
        <v>175</v>
      </c>
      <c r="F103" s="174" t="s">
        <v>176</v>
      </c>
      <c r="G103" s="175" t="s">
        <v>170</v>
      </c>
      <c r="H103" s="176">
        <v>3080</v>
      </c>
      <c r="I103" s="177"/>
      <c r="J103" s="178">
        <f>ROUND(I103*H103,2)</f>
        <v>0</v>
      </c>
      <c r="K103" s="174" t="s">
        <v>132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133</v>
      </c>
      <c r="AT103" s="183" t="s">
        <v>128</v>
      </c>
      <c r="AU103" s="183" t="s">
        <v>82</v>
      </c>
      <c r="AY103" s="16" t="s">
        <v>126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133</v>
      </c>
      <c r="BM103" s="183" t="s">
        <v>255</v>
      </c>
    </row>
    <row r="104" spans="1:65" s="2" customFormat="1" ht="10.199999999999999">
      <c r="A104" s="33"/>
      <c r="B104" s="34"/>
      <c r="C104" s="35"/>
      <c r="D104" s="185" t="s">
        <v>135</v>
      </c>
      <c r="E104" s="35"/>
      <c r="F104" s="186" t="s">
        <v>178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13" customFormat="1" ht="10.199999999999999">
      <c r="B105" s="190"/>
      <c r="C105" s="191"/>
      <c r="D105" s="185" t="s">
        <v>137</v>
      </c>
      <c r="E105" s="192" t="s">
        <v>19</v>
      </c>
      <c r="F105" s="193" t="s">
        <v>256</v>
      </c>
      <c r="G105" s="191"/>
      <c r="H105" s="194">
        <v>3080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137</v>
      </c>
      <c r="AU105" s="200" t="s">
        <v>82</v>
      </c>
      <c r="AV105" s="13" t="s">
        <v>82</v>
      </c>
      <c r="AW105" s="13" t="s">
        <v>33</v>
      </c>
      <c r="AX105" s="13" t="s">
        <v>79</v>
      </c>
      <c r="AY105" s="200" t="s">
        <v>126</v>
      </c>
    </row>
    <row r="106" spans="1:65" s="2" customFormat="1" ht="14.4" customHeight="1">
      <c r="A106" s="33"/>
      <c r="B106" s="34"/>
      <c r="C106" s="201" t="s">
        <v>174</v>
      </c>
      <c r="D106" s="201" t="s">
        <v>181</v>
      </c>
      <c r="E106" s="202" t="s">
        <v>182</v>
      </c>
      <c r="F106" s="203" t="s">
        <v>183</v>
      </c>
      <c r="G106" s="204" t="s">
        <v>184</v>
      </c>
      <c r="H106" s="205">
        <v>91.183999999999997</v>
      </c>
      <c r="I106" s="206"/>
      <c r="J106" s="207">
        <f>ROUND(I106*H106,2)</f>
        <v>0</v>
      </c>
      <c r="K106" s="203" t="s">
        <v>132</v>
      </c>
      <c r="L106" s="208"/>
      <c r="M106" s="209" t="s">
        <v>19</v>
      </c>
      <c r="N106" s="210" t="s">
        <v>42</v>
      </c>
      <c r="O106" s="63"/>
      <c r="P106" s="181">
        <f>O106*H106</f>
        <v>0</v>
      </c>
      <c r="Q106" s="181">
        <v>1E-3</v>
      </c>
      <c r="R106" s="181">
        <f>Q106*H106</f>
        <v>9.1184000000000001E-2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174</v>
      </c>
      <c r="AT106" s="183" t="s">
        <v>181</v>
      </c>
      <c r="AU106" s="183" t="s">
        <v>82</v>
      </c>
      <c r="AY106" s="16" t="s">
        <v>126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133</v>
      </c>
      <c r="BM106" s="183" t="s">
        <v>257</v>
      </c>
    </row>
    <row r="107" spans="1:65" s="2" customFormat="1" ht="10.199999999999999">
      <c r="A107" s="33"/>
      <c r="B107" s="34"/>
      <c r="C107" s="35"/>
      <c r="D107" s="185" t="s">
        <v>135</v>
      </c>
      <c r="E107" s="35"/>
      <c r="F107" s="186" t="s">
        <v>183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135</v>
      </c>
      <c r="AU107" s="16" t="s">
        <v>82</v>
      </c>
    </row>
    <row r="108" spans="1:65" s="13" customFormat="1" ht="10.199999999999999">
      <c r="B108" s="190"/>
      <c r="C108" s="191"/>
      <c r="D108" s="185" t="s">
        <v>137</v>
      </c>
      <c r="E108" s="192" t="s">
        <v>19</v>
      </c>
      <c r="F108" s="193" t="s">
        <v>258</v>
      </c>
      <c r="G108" s="191"/>
      <c r="H108" s="194">
        <v>91.183999999999997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137</v>
      </c>
      <c r="AU108" s="200" t="s">
        <v>82</v>
      </c>
      <c r="AV108" s="13" t="s">
        <v>82</v>
      </c>
      <c r="AW108" s="13" t="s">
        <v>33</v>
      </c>
      <c r="AX108" s="13" t="s">
        <v>79</v>
      </c>
      <c r="AY108" s="200" t="s">
        <v>126</v>
      </c>
    </row>
    <row r="109" spans="1:65" s="2" customFormat="1" ht="14.4" customHeight="1">
      <c r="A109" s="33"/>
      <c r="B109" s="34"/>
      <c r="C109" s="172" t="s">
        <v>180</v>
      </c>
      <c r="D109" s="172" t="s">
        <v>128</v>
      </c>
      <c r="E109" s="173" t="s">
        <v>188</v>
      </c>
      <c r="F109" s="174" t="s">
        <v>189</v>
      </c>
      <c r="G109" s="175" t="s">
        <v>170</v>
      </c>
      <c r="H109" s="176">
        <v>620.4</v>
      </c>
      <c r="I109" s="177"/>
      <c r="J109" s="178">
        <f>ROUND(I109*H109,2)</f>
        <v>0</v>
      </c>
      <c r="K109" s="174" t="s">
        <v>132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133</v>
      </c>
      <c r="AT109" s="183" t="s">
        <v>128</v>
      </c>
      <c r="AU109" s="183" t="s">
        <v>82</v>
      </c>
      <c r="AY109" s="16" t="s">
        <v>126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133</v>
      </c>
      <c r="BM109" s="183" t="s">
        <v>259</v>
      </c>
    </row>
    <row r="110" spans="1:65" s="2" customFormat="1" ht="10.199999999999999">
      <c r="A110" s="33"/>
      <c r="B110" s="34"/>
      <c r="C110" s="35"/>
      <c r="D110" s="185" t="s">
        <v>135</v>
      </c>
      <c r="E110" s="35"/>
      <c r="F110" s="186" t="s">
        <v>191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0.199999999999999">
      <c r="B111" s="190"/>
      <c r="C111" s="191"/>
      <c r="D111" s="185" t="s">
        <v>137</v>
      </c>
      <c r="E111" s="192" t="s">
        <v>19</v>
      </c>
      <c r="F111" s="193" t="s">
        <v>260</v>
      </c>
      <c r="G111" s="191"/>
      <c r="H111" s="194">
        <v>620.4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137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126</v>
      </c>
    </row>
    <row r="112" spans="1:65" s="2" customFormat="1" ht="14.4" customHeight="1">
      <c r="A112" s="33"/>
      <c r="B112" s="34"/>
      <c r="C112" s="172" t="s">
        <v>187</v>
      </c>
      <c r="D112" s="172" t="s">
        <v>128</v>
      </c>
      <c r="E112" s="173" t="s">
        <v>194</v>
      </c>
      <c r="F112" s="174" t="s">
        <v>195</v>
      </c>
      <c r="G112" s="175" t="s">
        <v>170</v>
      </c>
      <c r="H112" s="176">
        <v>1346.4</v>
      </c>
      <c r="I112" s="177"/>
      <c r="J112" s="178">
        <f>ROUND(I112*H112,2)</f>
        <v>0</v>
      </c>
      <c r="K112" s="174" t="s">
        <v>132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133</v>
      </c>
      <c r="AT112" s="183" t="s">
        <v>128</v>
      </c>
      <c r="AU112" s="183" t="s">
        <v>82</v>
      </c>
      <c r="AY112" s="16" t="s">
        <v>126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133</v>
      </c>
      <c r="BM112" s="183" t="s">
        <v>261</v>
      </c>
    </row>
    <row r="113" spans="1:65" s="2" customFormat="1" ht="10.199999999999999">
      <c r="A113" s="33"/>
      <c r="B113" s="34"/>
      <c r="C113" s="35"/>
      <c r="D113" s="185" t="s">
        <v>135</v>
      </c>
      <c r="E113" s="35"/>
      <c r="F113" s="186" t="s">
        <v>197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0.199999999999999">
      <c r="B114" s="190"/>
      <c r="C114" s="191"/>
      <c r="D114" s="185" t="s">
        <v>137</v>
      </c>
      <c r="E114" s="192" t="s">
        <v>19</v>
      </c>
      <c r="F114" s="193" t="s">
        <v>254</v>
      </c>
      <c r="G114" s="191"/>
      <c r="H114" s="194">
        <v>1346.4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137</v>
      </c>
      <c r="AU114" s="200" t="s">
        <v>82</v>
      </c>
      <c r="AV114" s="13" t="s">
        <v>82</v>
      </c>
      <c r="AW114" s="13" t="s">
        <v>33</v>
      </c>
      <c r="AX114" s="13" t="s">
        <v>79</v>
      </c>
      <c r="AY114" s="200" t="s">
        <v>126</v>
      </c>
    </row>
    <row r="115" spans="1:65" s="2" customFormat="1" ht="14.4" customHeight="1">
      <c r="A115" s="33"/>
      <c r="B115" s="34"/>
      <c r="C115" s="172" t="s">
        <v>193</v>
      </c>
      <c r="D115" s="172" t="s">
        <v>128</v>
      </c>
      <c r="E115" s="173" t="s">
        <v>199</v>
      </c>
      <c r="F115" s="174" t="s">
        <v>200</v>
      </c>
      <c r="G115" s="175" t="s">
        <v>170</v>
      </c>
      <c r="H115" s="176">
        <v>2765</v>
      </c>
      <c r="I115" s="177"/>
      <c r="J115" s="178">
        <f>ROUND(I115*H115,2)</f>
        <v>0</v>
      </c>
      <c r="K115" s="174" t="s">
        <v>132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133</v>
      </c>
      <c r="AT115" s="183" t="s">
        <v>128</v>
      </c>
      <c r="AU115" s="183" t="s">
        <v>82</v>
      </c>
      <c r="AY115" s="16" t="s">
        <v>126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133</v>
      </c>
      <c r="BM115" s="183" t="s">
        <v>262</v>
      </c>
    </row>
    <row r="116" spans="1:65" s="2" customFormat="1" ht="19.2">
      <c r="A116" s="33"/>
      <c r="B116" s="34"/>
      <c r="C116" s="35"/>
      <c r="D116" s="185" t="s">
        <v>135</v>
      </c>
      <c r="E116" s="35"/>
      <c r="F116" s="186" t="s">
        <v>202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13" customFormat="1" ht="10.199999999999999">
      <c r="B117" s="190"/>
      <c r="C117" s="191"/>
      <c r="D117" s="185" t="s">
        <v>137</v>
      </c>
      <c r="E117" s="192" t="s">
        <v>19</v>
      </c>
      <c r="F117" s="193" t="s">
        <v>263</v>
      </c>
      <c r="G117" s="191"/>
      <c r="H117" s="194">
        <v>2765</v>
      </c>
      <c r="I117" s="195"/>
      <c r="J117" s="191"/>
      <c r="K117" s="191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137</v>
      </c>
      <c r="AU117" s="200" t="s">
        <v>82</v>
      </c>
      <c r="AV117" s="13" t="s">
        <v>82</v>
      </c>
      <c r="AW117" s="13" t="s">
        <v>33</v>
      </c>
      <c r="AX117" s="13" t="s">
        <v>79</v>
      </c>
      <c r="AY117" s="200" t="s">
        <v>126</v>
      </c>
    </row>
    <row r="118" spans="1:65" s="2" customFormat="1" ht="14.4" customHeight="1">
      <c r="A118" s="33"/>
      <c r="B118" s="34"/>
      <c r="C118" s="172" t="s">
        <v>198</v>
      </c>
      <c r="D118" s="172" t="s">
        <v>128</v>
      </c>
      <c r="E118" s="173" t="s">
        <v>205</v>
      </c>
      <c r="F118" s="174" t="s">
        <v>206</v>
      </c>
      <c r="G118" s="175" t="s">
        <v>170</v>
      </c>
      <c r="H118" s="176">
        <v>315</v>
      </c>
      <c r="I118" s="177"/>
      <c r="J118" s="178">
        <f>ROUND(I118*H118,2)</f>
        <v>0</v>
      </c>
      <c r="K118" s="174" t="s">
        <v>132</v>
      </c>
      <c r="L118" s="38"/>
      <c r="M118" s="179" t="s">
        <v>19</v>
      </c>
      <c r="N118" s="180" t="s">
        <v>42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133</v>
      </c>
      <c r="AT118" s="183" t="s">
        <v>128</v>
      </c>
      <c r="AU118" s="183" t="s">
        <v>82</v>
      </c>
      <c r="AY118" s="16" t="s">
        <v>126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79</v>
      </c>
      <c r="BK118" s="184">
        <f>ROUND(I118*H118,2)</f>
        <v>0</v>
      </c>
      <c r="BL118" s="16" t="s">
        <v>133</v>
      </c>
      <c r="BM118" s="183" t="s">
        <v>264</v>
      </c>
    </row>
    <row r="119" spans="1:65" s="2" customFormat="1" ht="10.199999999999999">
      <c r="A119" s="33"/>
      <c r="B119" s="34"/>
      <c r="C119" s="35"/>
      <c r="D119" s="185" t="s">
        <v>135</v>
      </c>
      <c r="E119" s="35"/>
      <c r="F119" s="186" t="s">
        <v>208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135</v>
      </c>
      <c r="AU119" s="16" t="s">
        <v>82</v>
      </c>
    </row>
    <row r="120" spans="1:65" s="13" customFormat="1" ht="10.199999999999999">
      <c r="B120" s="190"/>
      <c r="C120" s="191"/>
      <c r="D120" s="185" t="s">
        <v>137</v>
      </c>
      <c r="E120" s="192" t="s">
        <v>19</v>
      </c>
      <c r="F120" s="193" t="s">
        <v>265</v>
      </c>
      <c r="G120" s="191"/>
      <c r="H120" s="194">
        <v>315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137</v>
      </c>
      <c r="AU120" s="200" t="s">
        <v>82</v>
      </c>
      <c r="AV120" s="13" t="s">
        <v>82</v>
      </c>
      <c r="AW120" s="13" t="s">
        <v>33</v>
      </c>
      <c r="AX120" s="13" t="s">
        <v>79</v>
      </c>
      <c r="AY120" s="200" t="s">
        <v>126</v>
      </c>
    </row>
    <row r="121" spans="1:65" s="2" customFormat="1" ht="14.4" customHeight="1">
      <c r="A121" s="33"/>
      <c r="B121" s="34"/>
      <c r="C121" s="172" t="s">
        <v>204</v>
      </c>
      <c r="D121" s="172" t="s">
        <v>128</v>
      </c>
      <c r="E121" s="173" t="s">
        <v>211</v>
      </c>
      <c r="F121" s="174" t="s">
        <v>212</v>
      </c>
      <c r="G121" s="175" t="s">
        <v>213</v>
      </c>
      <c r="H121" s="176">
        <v>0.96799999999999997</v>
      </c>
      <c r="I121" s="177"/>
      <c r="J121" s="178">
        <f>ROUND(I121*H121,2)</f>
        <v>0</v>
      </c>
      <c r="K121" s="174" t="s">
        <v>132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133</v>
      </c>
      <c r="AT121" s="183" t="s">
        <v>128</v>
      </c>
      <c r="AU121" s="183" t="s">
        <v>82</v>
      </c>
      <c r="AY121" s="16" t="s">
        <v>126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133</v>
      </c>
      <c r="BM121" s="183" t="s">
        <v>266</v>
      </c>
    </row>
    <row r="122" spans="1:65" s="2" customFormat="1" ht="10.199999999999999">
      <c r="A122" s="33"/>
      <c r="B122" s="34"/>
      <c r="C122" s="35"/>
      <c r="D122" s="185" t="s">
        <v>135</v>
      </c>
      <c r="E122" s="35"/>
      <c r="F122" s="186" t="s">
        <v>215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82</v>
      </c>
    </row>
    <row r="123" spans="1:65" s="13" customFormat="1" ht="10.199999999999999">
      <c r="B123" s="190"/>
      <c r="C123" s="191"/>
      <c r="D123" s="185" t="s">
        <v>137</v>
      </c>
      <c r="E123" s="192" t="s">
        <v>19</v>
      </c>
      <c r="F123" s="193" t="s">
        <v>267</v>
      </c>
      <c r="G123" s="191"/>
      <c r="H123" s="194">
        <v>0.96799999999999997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137</v>
      </c>
      <c r="AU123" s="200" t="s">
        <v>82</v>
      </c>
      <c r="AV123" s="13" t="s">
        <v>82</v>
      </c>
      <c r="AW123" s="13" t="s">
        <v>33</v>
      </c>
      <c r="AX123" s="13" t="s">
        <v>79</v>
      </c>
      <c r="AY123" s="200" t="s">
        <v>126</v>
      </c>
    </row>
    <row r="124" spans="1:65" s="12" customFormat="1" ht="22.8" customHeight="1">
      <c r="B124" s="156"/>
      <c r="C124" s="157"/>
      <c r="D124" s="158" t="s">
        <v>70</v>
      </c>
      <c r="E124" s="170" t="s">
        <v>235</v>
      </c>
      <c r="F124" s="170" t="s">
        <v>236</v>
      </c>
      <c r="G124" s="157"/>
      <c r="H124" s="157"/>
      <c r="I124" s="160"/>
      <c r="J124" s="171">
        <f>BK124</f>
        <v>0</v>
      </c>
      <c r="K124" s="157"/>
      <c r="L124" s="162"/>
      <c r="M124" s="163"/>
      <c r="N124" s="164"/>
      <c r="O124" s="164"/>
      <c r="P124" s="165">
        <f>SUM(P125:P126)</f>
        <v>0</v>
      </c>
      <c r="Q124" s="164"/>
      <c r="R124" s="165">
        <f>SUM(R125:R126)</f>
        <v>0</v>
      </c>
      <c r="S124" s="164"/>
      <c r="T124" s="166">
        <f>SUM(T125:T126)</f>
        <v>0</v>
      </c>
      <c r="AR124" s="167" t="s">
        <v>79</v>
      </c>
      <c r="AT124" s="168" t="s">
        <v>70</v>
      </c>
      <c r="AU124" s="168" t="s">
        <v>79</v>
      </c>
      <c r="AY124" s="167" t="s">
        <v>126</v>
      </c>
      <c r="BK124" s="169">
        <f>SUM(BK125:BK126)</f>
        <v>0</v>
      </c>
    </row>
    <row r="125" spans="1:65" s="2" customFormat="1" ht="14.4" customHeight="1">
      <c r="A125" s="33"/>
      <c r="B125" s="34"/>
      <c r="C125" s="172" t="s">
        <v>210</v>
      </c>
      <c r="D125" s="172" t="s">
        <v>128</v>
      </c>
      <c r="E125" s="173" t="s">
        <v>238</v>
      </c>
      <c r="F125" s="174" t="s">
        <v>239</v>
      </c>
      <c r="G125" s="175" t="s">
        <v>240</v>
      </c>
      <c r="H125" s="176">
        <v>9.0999999999999998E-2</v>
      </c>
      <c r="I125" s="177"/>
      <c r="J125" s="178">
        <f>ROUND(I125*H125,2)</f>
        <v>0</v>
      </c>
      <c r="K125" s="174" t="s">
        <v>132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133</v>
      </c>
      <c r="AT125" s="183" t="s">
        <v>128</v>
      </c>
      <c r="AU125" s="183" t="s">
        <v>82</v>
      </c>
      <c r="AY125" s="16" t="s">
        <v>126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133</v>
      </c>
      <c r="BM125" s="183" t="s">
        <v>241</v>
      </c>
    </row>
    <row r="126" spans="1:65" s="2" customFormat="1" ht="10.199999999999999">
      <c r="A126" s="33"/>
      <c r="B126" s="34"/>
      <c r="C126" s="35"/>
      <c r="D126" s="185" t="s">
        <v>135</v>
      </c>
      <c r="E126" s="35"/>
      <c r="F126" s="186" t="s">
        <v>242</v>
      </c>
      <c r="G126" s="35"/>
      <c r="H126" s="35"/>
      <c r="I126" s="187"/>
      <c r="J126" s="35"/>
      <c r="K126" s="35"/>
      <c r="L126" s="38"/>
      <c r="M126" s="211"/>
      <c r="N126" s="212"/>
      <c r="O126" s="213"/>
      <c r="P126" s="213"/>
      <c r="Q126" s="213"/>
      <c r="R126" s="213"/>
      <c r="S126" s="213"/>
      <c r="T126" s="21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2" customFormat="1" ht="6.9" customHeight="1">
      <c r="A127" s="33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8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sheetProtection algorithmName="SHA-512" hashValue="opM0COkYoKDytTFrRo4ZedY+js/C6Ju57ZmT0SkoNdiN4R10/4hO5Y4iXJ1qutd3Q2vIL1Av+998uN3WriTNLA==" saltValue="EEnJSaQiBDnxwfovT/DOj1Ck7ulGBsPyBRKW6ysSL7Tym+9jx8XQxN/D4NtNprxvPBiX7sykecSa/alfU/PMNA==" spinCount="100000" sheet="1" objects="1" scenarios="1" formatColumns="0" formatRows="0" autoFilter="0"/>
  <autoFilter ref="C81:K12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88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268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ROUND((SUM(BE82:BE114)),  2)</f>
        <v>0</v>
      </c>
      <c r="G33" s="33"/>
      <c r="H33" s="33"/>
      <c r="I33" s="117">
        <v>0.21</v>
      </c>
      <c r="J33" s="116">
        <f>ROUND(((SUM(BE82:BE114))*I33),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ROUND((SUM(BF82:BF114)),  2)</f>
        <v>0</v>
      </c>
      <c r="G34" s="33"/>
      <c r="H34" s="33"/>
      <c r="I34" s="117">
        <v>0.15</v>
      </c>
      <c r="J34" s="116">
        <f>ROUND(((SUM(BF82:BF114))*I34),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SO-03 - Tůně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110</v>
      </c>
      <c r="E62" s="142"/>
      <c r="F62" s="142"/>
      <c r="G62" s="142"/>
      <c r="H62" s="142"/>
      <c r="I62" s="142"/>
      <c r="J62" s="143">
        <f>J112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111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Revitalizace Babidolského potoka a pravostranného přítoku Pobočný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SO-03 - Tůně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112</v>
      </c>
      <c r="D81" s="148" t="s">
        <v>56</v>
      </c>
      <c r="E81" s="148" t="s">
        <v>52</v>
      </c>
      <c r="F81" s="148" t="s">
        <v>53</v>
      </c>
      <c r="G81" s="148" t="s">
        <v>113</v>
      </c>
      <c r="H81" s="148" t="s">
        <v>114</v>
      </c>
      <c r="I81" s="148" t="s">
        <v>115</v>
      </c>
      <c r="J81" s="148" t="s">
        <v>105</v>
      </c>
      <c r="K81" s="149" t="s">
        <v>116</v>
      </c>
      <c r="L81" s="150"/>
      <c r="M81" s="67" t="s">
        <v>19</v>
      </c>
      <c r="N81" s="68" t="s">
        <v>41</v>
      </c>
      <c r="O81" s="68" t="s">
        <v>117</v>
      </c>
      <c r="P81" s="68" t="s">
        <v>118</v>
      </c>
      <c r="Q81" s="68" t="s">
        <v>119</v>
      </c>
      <c r="R81" s="68" t="s">
        <v>120</v>
      </c>
      <c r="S81" s="68" t="s">
        <v>121</v>
      </c>
      <c r="T81" s="69" t="s">
        <v>122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123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1.1500999999999999E-2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106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124</v>
      </c>
      <c r="F83" s="159" t="s">
        <v>125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P84+P112</f>
        <v>0</v>
      </c>
      <c r="Q83" s="164"/>
      <c r="R83" s="165">
        <f>R84+R112</f>
        <v>1.1500999999999999E-2</v>
      </c>
      <c r="S83" s="164"/>
      <c r="T83" s="166">
        <f>T84+T112</f>
        <v>0</v>
      </c>
      <c r="AR83" s="167" t="s">
        <v>79</v>
      </c>
      <c r="AT83" s="168" t="s">
        <v>70</v>
      </c>
      <c r="AU83" s="168" t="s">
        <v>71</v>
      </c>
      <c r="AY83" s="167" t="s">
        <v>126</v>
      </c>
      <c r="BK83" s="169">
        <f>BK84+BK112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79</v>
      </c>
      <c r="F84" s="170" t="s">
        <v>127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SUM(P85:P111)</f>
        <v>0</v>
      </c>
      <c r="Q84" s="164"/>
      <c r="R84" s="165">
        <f>SUM(R85:R111)</f>
        <v>1.1500999999999999E-2</v>
      </c>
      <c r="S84" s="164"/>
      <c r="T84" s="166">
        <f>SUM(T85:T111)</f>
        <v>0</v>
      </c>
      <c r="AR84" s="167" t="s">
        <v>79</v>
      </c>
      <c r="AT84" s="168" t="s">
        <v>70</v>
      </c>
      <c r="AU84" s="168" t="s">
        <v>79</v>
      </c>
      <c r="AY84" s="167" t="s">
        <v>126</v>
      </c>
      <c r="BK84" s="169">
        <f>SUM(BK85:BK111)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128</v>
      </c>
      <c r="E85" s="173" t="s">
        <v>269</v>
      </c>
      <c r="F85" s="174" t="s">
        <v>270</v>
      </c>
      <c r="G85" s="175" t="s">
        <v>131</v>
      </c>
      <c r="H85" s="176">
        <v>108.4</v>
      </c>
      <c r="I85" s="177"/>
      <c r="J85" s="178">
        <f>ROUND(I85*H85,2)</f>
        <v>0</v>
      </c>
      <c r="K85" s="174" t="s">
        <v>132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133</v>
      </c>
      <c r="AT85" s="183" t="s">
        <v>128</v>
      </c>
      <c r="AU85" s="183" t="s">
        <v>82</v>
      </c>
      <c r="AY85" s="16" t="s">
        <v>126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133</v>
      </c>
      <c r="BM85" s="183" t="s">
        <v>271</v>
      </c>
    </row>
    <row r="86" spans="1:65" s="2" customFormat="1" ht="19.2">
      <c r="A86" s="33"/>
      <c r="B86" s="34"/>
      <c r="C86" s="35"/>
      <c r="D86" s="185" t="s">
        <v>135</v>
      </c>
      <c r="E86" s="35"/>
      <c r="F86" s="186" t="s">
        <v>272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135</v>
      </c>
      <c r="AU86" s="16" t="s">
        <v>82</v>
      </c>
    </row>
    <row r="87" spans="1:65" s="13" customFormat="1" ht="10.199999999999999">
      <c r="B87" s="190"/>
      <c r="C87" s="191"/>
      <c r="D87" s="185" t="s">
        <v>137</v>
      </c>
      <c r="E87" s="192" t="s">
        <v>19</v>
      </c>
      <c r="F87" s="193" t="s">
        <v>273</v>
      </c>
      <c r="G87" s="191"/>
      <c r="H87" s="194">
        <v>108.4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137</v>
      </c>
      <c r="AU87" s="200" t="s">
        <v>82</v>
      </c>
      <c r="AV87" s="13" t="s">
        <v>82</v>
      </c>
      <c r="AW87" s="13" t="s">
        <v>33</v>
      </c>
      <c r="AX87" s="13" t="s">
        <v>79</v>
      </c>
      <c r="AY87" s="200" t="s">
        <v>126</v>
      </c>
    </row>
    <row r="88" spans="1:65" s="2" customFormat="1" ht="14.4" customHeight="1">
      <c r="A88" s="33"/>
      <c r="B88" s="34"/>
      <c r="C88" s="172" t="s">
        <v>82</v>
      </c>
      <c r="D88" s="172" t="s">
        <v>128</v>
      </c>
      <c r="E88" s="173" t="s">
        <v>139</v>
      </c>
      <c r="F88" s="174" t="s">
        <v>140</v>
      </c>
      <c r="G88" s="175" t="s">
        <v>131</v>
      </c>
      <c r="H88" s="176">
        <v>136.1</v>
      </c>
      <c r="I88" s="177"/>
      <c r="J88" s="178">
        <f>ROUND(I88*H88,2)</f>
        <v>0</v>
      </c>
      <c r="K88" s="174" t="s">
        <v>132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133</v>
      </c>
      <c r="AT88" s="183" t="s">
        <v>128</v>
      </c>
      <c r="AU88" s="183" t="s">
        <v>82</v>
      </c>
      <c r="AY88" s="16" t="s">
        <v>126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133</v>
      </c>
      <c r="BM88" s="183" t="s">
        <v>274</v>
      </c>
    </row>
    <row r="89" spans="1:65" s="2" customFormat="1" ht="19.2">
      <c r="A89" s="33"/>
      <c r="B89" s="34"/>
      <c r="C89" s="35"/>
      <c r="D89" s="185" t="s">
        <v>135</v>
      </c>
      <c r="E89" s="35"/>
      <c r="F89" s="186" t="s">
        <v>142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135</v>
      </c>
      <c r="AU89" s="16" t="s">
        <v>82</v>
      </c>
    </row>
    <row r="90" spans="1:65" s="13" customFormat="1" ht="10.199999999999999">
      <c r="B90" s="190"/>
      <c r="C90" s="191"/>
      <c r="D90" s="185" t="s">
        <v>137</v>
      </c>
      <c r="E90" s="192" t="s">
        <v>19</v>
      </c>
      <c r="F90" s="193" t="s">
        <v>275</v>
      </c>
      <c r="G90" s="191"/>
      <c r="H90" s="194">
        <v>136.1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137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126</v>
      </c>
    </row>
    <row r="91" spans="1:65" s="2" customFormat="1" ht="14.4" customHeight="1">
      <c r="A91" s="33"/>
      <c r="B91" s="34"/>
      <c r="C91" s="172" t="s">
        <v>144</v>
      </c>
      <c r="D91" s="172" t="s">
        <v>128</v>
      </c>
      <c r="E91" s="173" t="s">
        <v>276</v>
      </c>
      <c r="F91" s="174" t="s">
        <v>277</v>
      </c>
      <c r="G91" s="175" t="s">
        <v>131</v>
      </c>
      <c r="H91" s="176">
        <v>110.1</v>
      </c>
      <c r="I91" s="177"/>
      <c r="J91" s="178">
        <f>ROUND(I91*H91,2)</f>
        <v>0</v>
      </c>
      <c r="K91" s="174" t="s">
        <v>132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133</v>
      </c>
      <c r="AT91" s="183" t="s">
        <v>128</v>
      </c>
      <c r="AU91" s="183" t="s">
        <v>82</v>
      </c>
      <c r="AY91" s="16" t="s">
        <v>126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133</v>
      </c>
      <c r="BM91" s="183" t="s">
        <v>278</v>
      </c>
    </row>
    <row r="92" spans="1:65" s="2" customFormat="1" ht="19.2">
      <c r="A92" s="33"/>
      <c r="B92" s="34"/>
      <c r="C92" s="35"/>
      <c r="D92" s="185" t="s">
        <v>135</v>
      </c>
      <c r="E92" s="35"/>
      <c r="F92" s="186" t="s">
        <v>279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13" customFormat="1" ht="10.199999999999999">
      <c r="B93" s="190"/>
      <c r="C93" s="191"/>
      <c r="D93" s="185" t="s">
        <v>137</v>
      </c>
      <c r="E93" s="192" t="s">
        <v>19</v>
      </c>
      <c r="F93" s="193" t="s">
        <v>280</v>
      </c>
      <c r="G93" s="191"/>
      <c r="H93" s="194">
        <v>110.1</v>
      </c>
      <c r="I93" s="195"/>
      <c r="J93" s="191"/>
      <c r="K93" s="191"/>
      <c r="L93" s="196"/>
      <c r="M93" s="197"/>
      <c r="N93" s="198"/>
      <c r="O93" s="198"/>
      <c r="P93" s="198"/>
      <c r="Q93" s="198"/>
      <c r="R93" s="198"/>
      <c r="S93" s="198"/>
      <c r="T93" s="199"/>
      <c r="AT93" s="200" t="s">
        <v>137</v>
      </c>
      <c r="AU93" s="200" t="s">
        <v>82</v>
      </c>
      <c r="AV93" s="13" t="s">
        <v>82</v>
      </c>
      <c r="AW93" s="13" t="s">
        <v>33</v>
      </c>
      <c r="AX93" s="13" t="s">
        <v>79</v>
      </c>
      <c r="AY93" s="200" t="s">
        <v>126</v>
      </c>
    </row>
    <row r="94" spans="1:65" s="2" customFormat="1" ht="14.4" customHeight="1">
      <c r="A94" s="33"/>
      <c r="B94" s="34"/>
      <c r="C94" s="172" t="s">
        <v>133</v>
      </c>
      <c r="D94" s="172" t="s">
        <v>128</v>
      </c>
      <c r="E94" s="173" t="s">
        <v>150</v>
      </c>
      <c r="F94" s="174" t="s">
        <v>151</v>
      </c>
      <c r="G94" s="175" t="s">
        <v>131</v>
      </c>
      <c r="H94" s="176">
        <v>354.6</v>
      </c>
      <c r="I94" s="177"/>
      <c r="J94" s="178">
        <f>ROUND(I94*H94,2)</f>
        <v>0</v>
      </c>
      <c r="K94" s="174" t="s">
        <v>132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133</v>
      </c>
      <c r="AT94" s="183" t="s">
        <v>128</v>
      </c>
      <c r="AU94" s="183" t="s">
        <v>82</v>
      </c>
      <c r="AY94" s="16" t="s">
        <v>126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133</v>
      </c>
      <c r="BM94" s="183" t="s">
        <v>281</v>
      </c>
    </row>
    <row r="95" spans="1:65" s="2" customFormat="1" ht="19.2">
      <c r="A95" s="33"/>
      <c r="B95" s="34"/>
      <c r="C95" s="35"/>
      <c r="D95" s="185" t="s">
        <v>135</v>
      </c>
      <c r="E95" s="35"/>
      <c r="F95" s="186" t="s">
        <v>153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135</v>
      </c>
      <c r="AU95" s="16" t="s">
        <v>82</v>
      </c>
    </row>
    <row r="96" spans="1:65" s="13" customFormat="1" ht="10.199999999999999">
      <c r="B96" s="190"/>
      <c r="C96" s="191"/>
      <c r="D96" s="185" t="s">
        <v>137</v>
      </c>
      <c r="E96" s="192" t="s">
        <v>19</v>
      </c>
      <c r="F96" s="193" t="s">
        <v>282</v>
      </c>
      <c r="G96" s="191"/>
      <c r="H96" s="194">
        <v>354.6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137</v>
      </c>
      <c r="AU96" s="200" t="s">
        <v>82</v>
      </c>
      <c r="AV96" s="13" t="s">
        <v>82</v>
      </c>
      <c r="AW96" s="13" t="s">
        <v>33</v>
      </c>
      <c r="AX96" s="13" t="s">
        <v>79</v>
      </c>
      <c r="AY96" s="200" t="s">
        <v>126</v>
      </c>
    </row>
    <row r="97" spans="1:65" s="2" customFormat="1" ht="14.4" customHeight="1">
      <c r="A97" s="33"/>
      <c r="B97" s="34"/>
      <c r="C97" s="172" t="s">
        <v>155</v>
      </c>
      <c r="D97" s="172" t="s">
        <v>128</v>
      </c>
      <c r="E97" s="173" t="s">
        <v>162</v>
      </c>
      <c r="F97" s="174" t="s">
        <v>163</v>
      </c>
      <c r="G97" s="175" t="s">
        <v>131</v>
      </c>
      <c r="H97" s="176">
        <v>354.6</v>
      </c>
      <c r="I97" s="177"/>
      <c r="J97" s="178">
        <f>ROUND(I97*H97,2)</f>
        <v>0</v>
      </c>
      <c r="K97" s="174" t="s">
        <v>132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133</v>
      </c>
      <c r="AT97" s="183" t="s">
        <v>128</v>
      </c>
      <c r="AU97" s="183" t="s">
        <v>82</v>
      </c>
      <c r="AY97" s="16" t="s">
        <v>126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133</v>
      </c>
      <c r="BM97" s="183" t="s">
        <v>283</v>
      </c>
    </row>
    <row r="98" spans="1:65" s="2" customFormat="1" ht="19.2">
      <c r="A98" s="33"/>
      <c r="B98" s="34"/>
      <c r="C98" s="35"/>
      <c r="D98" s="185" t="s">
        <v>135</v>
      </c>
      <c r="E98" s="35"/>
      <c r="F98" s="186" t="s">
        <v>165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135</v>
      </c>
      <c r="AU98" s="16" t="s">
        <v>82</v>
      </c>
    </row>
    <row r="99" spans="1:65" s="13" customFormat="1" ht="10.199999999999999">
      <c r="B99" s="190"/>
      <c r="C99" s="191"/>
      <c r="D99" s="185" t="s">
        <v>137</v>
      </c>
      <c r="E99" s="192" t="s">
        <v>19</v>
      </c>
      <c r="F99" s="193" t="s">
        <v>284</v>
      </c>
      <c r="G99" s="191"/>
      <c r="H99" s="194">
        <v>354.6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137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126</v>
      </c>
    </row>
    <row r="100" spans="1:65" s="2" customFormat="1" ht="14.4" customHeight="1">
      <c r="A100" s="33"/>
      <c r="B100" s="34"/>
      <c r="C100" s="172" t="s">
        <v>161</v>
      </c>
      <c r="D100" s="172" t="s">
        <v>128</v>
      </c>
      <c r="E100" s="173" t="s">
        <v>285</v>
      </c>
      <c r="F100" s="174" t="s">
        <v>286</v>
      </c>
      <c r="G100" s="175" t="s">
        <v>170</v>
      </c>
      <c r="H100" s="176">
        <v>558.29999999999995</v>
      </c>
      <c r="I100" s="177"/>
      <c r="J100" s="178">
        <f>ROUND(I100*H100,2)</f>
        <v>0</v>
      </c>
      <c r="K100" s="174" t="s">
        <v>132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133</v>
      </c>
      <c r="AT100" s="183" t="s">
        <v>128</v>
      </c>
      <c r="AU100" s="183" t="s">
        <v>82</v>
      </c>
      <c r="AY100" s="16" t="s">
        <v>126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133</v>
      </c>
      <c r="BM100" s="183" t="s">
        <v>287</v>
      </c>
    </row>
    <row r="101" spans="1:65" s="2" customFormat="1" ht="10.199999999999999">
      <c r="A101" s="33"/>
      <c r="B101" s="34"/>
      <c r="C101" s="35"/>
      <c r="D101" s="185" t="s">
        <v>135</v>
      </c>
      <c r="E101" s="35"/>
      <c r="F101" s="186" t="s">
        <v>288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135</v>
      </c>
      <c r="AU101" s="16" t="s">
        <v>82</v>
      </c>
    </row>
    <row r="102" spans="1:65" s="13" customFormat="1" ht="10.199999999999999">
      <c r="B102" s="190"/>
      <c r="C102" s="191"/>
      <c r="D102" s="185" t="s">
        <v>137</v>
      </c>
      <c r="E102" s="192" t="s">
        <v>19</v>
      </c>
      <c r="F102" s="193" t="s">
        <v>289</v>
      </c>
      <c r="G102" s="191"/>
      <c r="H102" s="194">
        <v>558.29999999999995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137</v>
      </c>
      <c r="AU102" s="200" t="s">
        <v>82</v>
      </c>
      <c r="AV102" s="13" t="s">
        <v>82</v>
      </c>
      <c r="AW102" s="13" t="s">
        <v>33</v>
      </c>
      <c r="AX102" s="13" t="s">
        <v>79</v>
      </c>
      <c r="AY102" s="200" t="s">
        <v>126</v>
      </c>
    </row>
    <row r="103" spans="1:65" s="2" customFormat="1" ht="14.4" customHeight="1">
      <c r="A103" s="33"/>
      <c r="B103" s="34"/>
      <c r="C103" s="201" t="s">
        <v>167</v>
      </c>
      <c r="D103" s="201" t="s">
        <v>181</v>
      </c>
      <c r="E103" s="202" t="s">
        <v>182</v>
      </c>
      <c r="F103" s="203" t="s">
        <v>183</v>
      </c>
      <c r="G103" s="204" t="s">
        <v>184</v>
      </c>
      <c r="H103" s="205">
        <v>11.500999999999999</v>
      </c>
      <c r="I103" s="206"/>
      <c r="J103" s="207">
        <f>ROUND(I103*H103,2)</f>
        <v>0</v>
      </c>
      <c r="K103" s="203" t="s">
        <v>132</v>
      </c>
      <c r="L103" s="208"/>
      <c r="M103" s="209" t="s">
        <v>19</v>
      </c>
      <c r="N103" s="210" t="s">
        <v>42</v>
      </c>
      <c r="O103" s="63"/>
      <c r="P103" s="181">
        <f>O103*H103</f>
        <v>0</v>
      </c>
      <c r="Q103" s="181">
        <v>1E-3</v>
      </c>
      <c r="R103" s="181">
        <f>Q103*H103</f>
        <v>1.1500999999999999E-2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174</v>
      </c>
      <c r="AT103" s="183" t="s">
        <v>181</v>
      </c>
      <c r="AU103" s="183" t="s">
        <v>82</v>
      </c>
      <c r="AY103" s="16" t="s">
        <v>126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133</v>
      </c>
      <c r="BM103" s="183" t="s">
        <v>290</v>
      </c>
    </row>
    <row r="104" spans="1:65" s="2" customFormat="1" ht="10.199999999999999">
      <c r="A104" s="33"/>
      <c r="B104" s="34"/>
      <c r="C104" s="35"/>
      <c r="D104" s="185" t="s">
        <v>135</v>
      </c>
      <c r="E104" s="35"/>
      <c r="F104" s="186" t="s">
        <v>183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13" customFormat="1" ht="10.199999999999999">
      <c r="B105" s="190"/>
      <c r="C105" s="191"/>
      <c r="D105" s="185" t="s">
        <v>137</v>
      </c>
      <c r="E105" s="192" t="s">
        <v>19</v>
      </c>
      <c r="F105" s="193" t="s">
        <v>291</v>
      </c>
      <c r="G105" s="191"/>
      <c r="H105" s="194">
        <v>11.500999999999999</v>
      </c>
      <c r="I105" s="195"/>
      <c r="J105" s="191"/>
      <c r="K105" s="191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137</v>
      </c>
      <c r="AU105" s="200" t="s">
        <v>82</v>
      </c>
      <c r="AV105" s="13" t="s">
        <v>82</v>
      </c>
      <c r="AW105" s="13" t="s">
        <v>33</v>
      </c>
      <c r="AX105" s="13" t="s">
        <v>79</v>
      </c>
      <c r="AY105" s="200" t="s">
        <v>126</v>
      </c>
    </row>
    <row r="106" spans="1:65" s="2" customFormat="1" ht="14.4" customHeight="1">
      <c r="A106" s="33"/>
      <c r="B106" s="34"/>
      <c r="C106" s="172" t="s">
        <v>174</v>
      </c>
      <c r="D106" s="172" t="s">
        <v>128</v>
      </c>
      <c r="E106" s="173" t="s">
        <v>199</v>
      </c>
      <c r="F106" s="174" t="s">
        <v>200</v>
      </c>
      <c r="G106" s="175" t="s">
        <v>170</v>
      </c>
      <c r="H106" s="176">
        <v>558.29999999999995</v>
      </c>
      <c r="I106" s="177"/>
      <c r="J106" s="178">
        <f>ROUND(I106*H106,2)</f>
        <v>0</v>
      </c>
      <c r="K106" s="174" t="s">
        <v>132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133</v>
      </c>
      <c r="AT106" s="183" t="s">
        <v>128</v>
      </c>
      <c r="AU106" s="183" t="s">
        <v>82</v>
      </c>
      <c r="AY106" s="16" t="s">
        <v>126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133</v>
      </c>
      <c r="BM106" s="183" t="s">
        <v>292</v>
      </c>
    </row>
    <row r="107" spans="1:65" s="2" customFormat="1" ht="19.2">
      <c r="A107" s="33"/>
      <c r="B107" s="34"/>
      <c r="C107" s="35"/>
      <c r="D107" s="185" t="s">
        <v>135</v>
      </c>
      <c r="E107" s="35"/>
      <c r="F107" s="186" t="s">
        <v>202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135</v>
      </c>
      <c r="AU107" s="16" t="s">
        <v>82</v>
      </c>
    </row>
    <row r="108" spans="1:65" s="13" customFormat="1" ht="10.199999999999999">
      <c r="B108" s="190"/>
      <c r="C108" s="191"/>
      <c r="D108" s="185" t="s">
        <v>137</v>
      </c>
      <c r="E108" s="192" t="s">
        <v>19</v>
      </c>
      <c r="F108" s="193" t="s">
        <v>293</v>
      </c>
      <c r="G108" s="191"/>
      <c r="H108" s="194">
        <v>558.29999999999995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137</v>
      </c>
      <c r="AU108" s="200" t="s">
        <v>82</v>
      </c>
      <c r="AV108" s="13" t="s">
        <v>82</v>
      </c>
      <c r="AW108" s="13" t="s">
        <v>33</v>
      </c>
      <c r="AX108" s="13" t="s">
        <v>79</v>
      </c>
      <c r="AY108" s="200" t="s">
        <v>126</v>
      </c>
    </row>
    <row r="109" spans="1:65" s="2" customFormat="1" ht="14.4" customHeight="1">
      <c r="A109" s="33"/>
      <c r="B109" s="34"/>
      <c r="C109" s="172" t="s">
        <v>180</v>
      </c>
      <c r="D109" s="172" t="s">
        <v>128</v>
      </c>
      <c r="E109" s="173" t="s">
        <v>211</v>
      </c>
      <c r="F109" s="174" t="s">
        <v>212</v>
      </c>
      <c r="G109" s="175" t="s">
        <v>213</v>
      </c>
      <c r="H109" s="176">
        <v>0.35499999999999998</v>
      </c>
      <c r="I109" s="177"/>
      <c r="J109" s="178">
        <f>ROUND(I109*H109,2)</f>
        <v>0</v>
      </c>
      <c r="K109" s="174" t="s">
        <v>132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133</v>
      </c>
      <c r="AT109" s="183" t="s">
        <v>128</v>
      </c>
      <c r="AU109" s="183" t="s">
        <v>82</v>
      </c>
      <c r="AY109" s="16" t="s">
        <v>126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133</v>
      </c>
      <c r="BM109" s="183" t="s">
        <v>294</v>
      </c>
    </row>
    <row r="110" spans="1:65" s="2" customFormat="1" ht="10.199999999999999">
      <c r="A110" s="33"/>
      <c r="B110" s="34"/>
      <c r="C110" s="35"/>
      <c r="D110" s="185" t="s">
        <v>135</v>
      </c>
      <c r="E110" s="35"/>
      <c r="F110" s="186" t="s">
        <v>215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0.199999999999999">
      <c r="B111" s="190"/>
      <c r="C111" s="191"/>
      <c r="D111" s="185" t="s">
        <v>137</v>
      </c>
      <c r="E111" s="192" t="s">
        <v>19</v>
      </c>
      <c r="F111" s="193" t="s">
        <v>295</v>
      </c>
      <c r="G111" s="191"/>
      <c r="H111" s="194">
        <v>0.35499999999999998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137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126</v>
      </c>
    </row>
    <row r="112" spans="1:65" s="12" customFormat="1" ht="22.8" customHeight="1">
      <c r="B112" s="156"/>
      <c r="C112" s="157"/>
      <c r="D112" s="158" t="s">
        <v>70</v>
      </c>
      <c r="E112" s="170" t="s">
        <v>235</v>
      </c>
      <c r="F112" s="170" t="s">
        <v>236</v>
      </c>
      <c r="G112" s="157"/>
      <c r="H112" s="157"/>
      <c r="I112" s="160"/>
      <c r="J112" s="171">
        <f>BK112</f>
        <v>0</v>
      </c>
      <c r="K112" s="157"/>
      <c r="L112" s="162"/>
      <c r="M112" s="163"/>
      <c r="N112" s="164"/>
      <c r="O112" s="164"/>
      <c r="P112" s="165">
        <f>SUM(P113:P114)</f>
        <v>0</v>
      </c>
      <c r="Q112" s="164"/>
      <c r="R112" s="165">
        <f>SUM(R113:R114)</f>
        <v>0</v>
      </c>
      <c r="S112" s="164"/>
      <c r="T112" s="166">
        <f>SUM(T113:T114)</f>
        <v>0</v>
      </c>
      <c r="AR112" s="167" t="s">
        <v>79</v>
      </c>
      <c r="AT112" s="168" t="s">
        <v>70</v>
      </c>
      <c r="AU112" s="168" t="s">
        <v>79</v>
      </c>
      <c r="AY112" s="167" t="s">
        <v>126</v>
      </c>
      <c r="BK112" s="169">
        <f>SUM(BK113:BK114)</f>
        <v>0</v>
      </c>
    </row>
    <row r="113" spans="1:65" s="2" customFormat="1" ht="14.4" customHeight="1">
      <c r="A113" s="33"/>
      <c r="B113" s="34"/>
      <c r="C113" s="172" t="s">
        <v>187</v>
      </c>
      <c r="D113" s="172" t="s">
        <v>128</v>
      </c>
      <c r="E113" s="173" t="s">
        <v>238</v>
      </c>
      <c r="F113" s="174" t="s">
        <v>239</v>
      </c>
      <c r="G113" s="175" t="s">
        <v>240</v>
      </c>
      <c r="H113" s="176">
        <v>1.2E-2</v>
      </c>
      <c r="I113" s="177"/>
      <c r="J113" s="178">
        <f>ROUND(I113*H113,2)</f>
        <v>0</v>
      </c>
      <c r="K113" s="174" t="s">
        <v>132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133</v>
      </c>
      <c r="AT113" s="183" t="s">
        <v>128</v>
      </c>
      <c r="AU113" s="183" t="s">
        <v>82</v>
      </c>
      <c r="AY113" s="16" t="s">
        <v>126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133</v>
      </c>
      <c r="BM113" s="183" t="s">
        <v>241</v>
      </c>
    </row>
    <row r="114" spans="1:65" s="2" customFormat="1" ht="10.199999999999999">
      <c r="A114" s="33"/>
      <c r="B114" s="34"/>
      <c r="C114" s="35"/>
      <c r="D114" s="185" t="s">
        <v>135</v>
      </c>
      <c r="E114" s="35"/>
      <c r="F114" s="186" t="s">
        <v>242</v>
      </c>
      <c r="G114" s="35"/>
      <c r="H114" s="35"/>
      <c r="I114" s="187"/>
      <c r="J114" s="35"/>
      <c r="K114" s="35"/>
      <c r="L114" s="38"/>
      <c r="M114" s="211"/>
      <c r="N114" s="212"/>
      <c r="O114" s="213"/>
      <c r="P114" s="213"/>
      <c r="Q114" s="213"/>
      <c r="R114" s="213"/>
      <c r="S114" s="213"/>
      <c r="T114" s="21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135</v>
      </c>
      <c r="AU114" s="16" t="s">
        <v>82</v>
      </c>
    </row>
    <row r="115" spans="1:65" s="2" customFormat="1" ht="6.9" customHeight="1">
      <c r="A115" s="33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8"/>
      <c r="M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</sheetData>
  <sheetProtection algorithmName="SHA-512" hashValue="/9mSPZ1x//EGDzPSaAzyVuzCw68LZ6XWwthqQUzIGUgcBGaseCQJ0t5hQJjLyZ1IwxSlOAxwczeHnj2aNLS+og==" saltValue="oaoaMoq+ytRl0LnpWzDzmNc4wuAlNAzyrz4+6dYbry3e9wYwW2tk8PIhULrU2B6bQorVTt0a3pNO++F1Qjz0mA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91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296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92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ROUND(J84,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ROUND((SUM(BE84:BE129)),  2)</f>
        <v>0</v>
      </c>
      <c r="G33" s="33"/>
      <c r="H33" s="33"/>
      <c r="I33" s="117">
        <v>0.21</v>
      </c>
      <c r="J33" s="116">
        <f>ROUND(((SUM(BE84:BE129))*I33),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ROUND((SUM(BF84:BF129)),  2)</f>
        <v>0</v>
      </c>
      <c r="G34" s="33"/>
      <c r="H34" s="33"/>
      <c r="I34" s="117">
        <v>0.15</v>
      </c>
      <c r="J34" s="116">
        <f>ROUND(((SUM(BF84:BF129))*I34),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ROUND((SUM(BG84:BG129)),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ROUND((SUM(BH84:BH129)),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ROUND((SUM(BI84:BI129)),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SO-04 - Odvodnění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J84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J85</f>
        <v>0</v>
      </c>
      <c r="K60" s="134"/>
      <c r="L60" s="138"/>
    </row>
    <row r="61" spans="1:47" s="10" customFormat="1" ht="19.95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J86</f>
        <v>0</v>
      </c>
      <c r="K61" s="140"/>
      <c r="L61" s="144"/>
    </row>
    <row r="62" spans="1:47" s="10" customFormat="1" ht="19.95" customHeight="1">
      <c r="B62" s="139"/>
      <c r="C62" s="140"/>
      <c r="D62" s="141" t="s">
        <v>297</v>
      </c>
      <c r="E62" s="142"/>
      <c r="F62" s="142"/>
      <c r="G62" s="142"/>
      <c r="H62" s="142"/>
      <c r="I62" s="142"/>
      <c r="J62" s="143">
        <f>J99</f>
        <v>0</v>
      </c>
      <c r="K62" s="140"/>
      <c r="L62" s="144"/>
    </row>
    <row r="63" spans="1:47" s="10" customFormat="1" ht="19.95" customHeight="1">
      <c r="B63" s="139"/>
      <c r="C63" s="140"/>
      <c r="D63" s="141" t="s">
        <v>298</v>
      </c>
      <c r="E63" s="142"/>
      <c r="F63" s="142"/>
      <c r="G63" s="142"/>
      <c r="H63" s="142"/>
      <c r="I63" s="142"/>
      <c r="J63" s="143">
        <f>J111</f>
        <v>0</v>
      </c>
      <c r="K63" s="140"/>
      <c r="L63" s="144"/>
    </row>
    <row r="64" spans="1:47" s="10" customFormat="1" ht="19.95" customHeight="1">
      <c r="B64" s="139"/>
      <c r="C64" s="140"/>
      <c r="D64" s="141" t="s">
        <v>110</v>
      </c>
      <c r="E64" s="142"/>
      <c r="F64" s="142"/>
      <c r="G64" s="142"/>
      <c r="H64" s="142"/>
      <c r="I64" s="142"/>
      <c r="J64" s="143">
        <f>J127</f>
        <v>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111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44" t="str">
        <f>E7</f>
        <v>Revitalizace Babidolského potoka a pravostranného přítoku Pobočný</v>
      </c>
      <c r="F74" s="345"/>
      <c r="G74" s="345"/>
      <c r="H74" s="34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101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5.6" customHeight="1">
      <c r="A76" s="33"/>
      <c r="B76" s="34"/>
      <c r="C76" s="35"/>
      <c r="D76" s="35"/>
      <c r="E76" s="297" t="str">
        <f>E9</f>
        <v>SO-04 - Odvodnění</v>
      </c>
      <c r="F76" s="346"/>
      <c r="G76" s="346"/>
      <c r="H76" s="346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28" t="s">
        <v>23</v>
      </c>
      <c r="J78" s="58" t="str">
        <f>IF(J12="","",J12)</f>
        <v>1. 2. 2021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26.4" customHeight="1">
      <c r="A80" s="33"/>
      <c r="B80" s="34"/>
      <c r="C80" s="28" t="s">
        <v>25</v>
      </c>
      <c r="D80" s="35"/>
      <c r="E80" s="35"/>
      <c r="F80" s="26" t="str">
        <f>E15</f>
        <v>ČR-SPÚ, Pobočka Pardubice</v>
      </c>
      <c r="G80" s="35"/>
      <c r="H80" s="35"/>
      <c r="I80" s="28" t="s">
        <v>31</v>
      </c>
      <c r="J80" s="31" t="str">
        <f>E21</f>
        <v>Agroprojekce Litomyšl, s.r.o.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 t="str">
        <f>E24</f>
        <v xml:space="preserve"> 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45"/>
      <c r="B83" s="146"/>
      <c r="C83" s="147" t="s">
        <v>112</v>
      </c>
      <c r="D83" s="148" t="s">
        <v>56</v>
      </c>
      <c r="E83" s="148" t="s">
        <v>52</v>
      </c>
      <c r="F83" s="148" t="s">
        <v>53</v>
      </c>
      <c r="G83" s="148" t="s">
        <v>113</v>
      </c>
      <c r="H83" s="148" t="s">
        <v>114</v>
      </c>
      <c r="I83" s="148" t="s">
        <v>115</v>
      </c>
      <c r="J83" s="148" t="s">
        <v>105</v>
      </c>
      <c r="K83" s="149" t="s">
        <v>116</v>
      </c>
      <c r="L83" s="150"/>
      <c r="M83" s="67" t="s">
        <v>19</v>
      </c>
      <c r="N83" s="68" t="s">
        <v>41</v>
      </c>
      <c r="O83" s="68" t="s">
        <v>117</v>
      </c>
      <c r="P83" s="68" t="s">
        <v>118</v>
      </c>
      <c r="Q83" s="68" t="s">
        <v>119</v>
      </c>
      <c r="R83" s="68" t="s">
        <v>120</v>
      </c>
      <c r="S83" s="68" t="s">
        <v>121</v>
      </c>
      <c r="T83" s="69" t="s">
        <v>122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pans="1:65" s="2" customFormat="1" ht="22.8" customHeight="1">
      <c r="A84" s="33"/>
      <c r="B84" s="34"/>
      <c r="C84" s="74" t="s">
        <v>123</v>
      </c>
      <c r="D84" s="35"/>
      <c r="E84" s="35"/>
      <c r="F84" s="35"/>
      <c r="G84" s="35"/>
      <c r="H84" s="35"/>
      <c r="I84" s="35"/>
      <c r="J84" s="151">
        <f>BK84</f>
        <v>0</v>
      </c>
      <c r="K84" s="35"/>
      <c r="L84" s="38"/>
      <c r="M84" s="70"/>
      <c r="N84" s="152"/>
      <c r="O84" s="71"/>
      <c r="P84" s="153">
        <f>P85</f>
        <v>0</v>
      </c>
      <c r="Q84" s="71"/>
      <c r="R84" s="153">
        <f>R85</f>
        <v>564.70427000000007</v>
      </c>
      <c r="S84" s="71"/>
      <c r="T84" s="154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106</v>
      </c>
      <c r="BK84" s="155">
        <f>BK85</f>
        <v>0</v>
      </c>
    </row>
    <row r="85" spans="1:65" s="12" customFormat="1" ht="25.95" customHeight="1">
      <c r="B85" s="156"/>
      <c r="C85" s="157"/>
      <c r="D85" s="158" t="s">
        <v>70</v>
      </c>
      <c r="E85" s="159" t="s">
        <v>124</v>
      </c>
      <c r="F85" s="159" t="s">
        <v>125</v>
      </c>
      <c r="G85" s="157"/>
      <c r="H85" s="157"/>
      <c r="I85" s="160"/>
      <c r="J85" s="161">
        <f>BK85</f>
        <v>0</v>
      </c>
      <c r="K85" s="157"/>
      <c r="L85" s="162"/>
      <c r="M85" s="163"/>
      <c r="N85" s="164"/>
      <c r="O85" s="164"/>
      <c r="P85" s="165">
        <f>P86+P99+P111+P127</f>
        <v>0</v>
      </c>
      <c r="Q85" s="164"/>
      <c r="R85" s="165">
        <f>R86+R99+R111+R127</f>
        <v>564.70427000000007</v>
      </c>
      <c r="S85" s="164"/>
      <c r="T85" s="166">
        <f>T86+T99+T111+T127</f>
        <v>0</v>
      </c>
      <c r="AR85" s="167" t="s">
        <v>79</v>
      </c>
      <c r="AT85" s="168" t="s">
        <v>70</v>
      </c>
      <c r="AU85" s="168" t="s">
        <v>71</v>
      </c>
      <c r="AY85" s="167" t="s">
        <v>126</v>
      </c>
      <c r="BK85" s="169">
        <f>BK86+BK99+BK111+BK127</f>
        <v>0</v>
      </c>
    </row>
    <row r="86" spans="1:65" s="12" customFormat="1" ht="22.8" customHeight="1">
      <c r="B86" s="156"/>
      <c r="C86" s="157"/>
      <c r="D86" s="158" t="s">
        <v>70</v>
      </c>
      <c r="E86" s="170" t="s">
        <v>79</v>
      </c>
      <c r="F86" s="170" t="s">
        <v>127</v>
      </c>
      <c r="G86" s="157"/>
      <c r="H86" s="157"/>
      <c r="I86" s="160"/>
      <c r="J86" s="171">
        <f>BK86</f>
        <v>0</v>
      </c>
      <c r="K86" s="157"/>
      <c r="L86" s="162"/>
      <c r="M86" s="163"/>
      <c r="N86" s="164"/>
      <c r="O86" s="164"/>
      <c r="P86" s="165">
        <f>SUM(P87:P98)</f>
        <v>0</v>
      </c>
      <c r="Q86" s="164"/>
      <c r="R86" s="165">
        <f>SUM(R87:R98)</f>
        <v>0</v>
      </c>
      <c r="S86" s="164"/>
      <c r="T86" s="166">
        <f>SUM(T87:T98)</f>
        <v>0</v>
      </c>
      <c r="AR86" s="167" t="s">
        <v>79</v>
      </c>
      <c r="AT86" s="168" t="s">
        <v>70</v>
      </c>
      <c r="AU86" s="168" t="s">
        <v>79</v>
      </c>
      <c r="AY86" s="167" t="s">
        <v>126</v>
      </c>
      <c r="BK86" s="169">
        <f>SUM(BK87:BK98)</f>
        <v>0</v>
      </c>
    </row>
    <row r="87" spans="1:65" s="2" customFormat="1" ht="19.8" customHeight="1">
      <c r="A87" s="33"/>
      <c r="B87" s="34"/>
      <c r="C87" s="172" t="s">
        <v>79</v>
      </c>
      <c r="D87" s="172" t="s">
        <v>128</v>
      </c>
      <c r="E87" s="173" t="s">
        <v>299</v>
      </c>
      <c r="F87" s="174" t="s">
        <v>300</v>
      </c>
      <c r="G87" s="175" t="s">
        <v>301</v>
      </c>
      <c r="H87" s="176">
        <v>490</v>
      </c>
      <c r="I87" s="177"/>
      <c r="J87" s="178">
        <f>ROUND(I87*H87,2)</f>
        <v>0</v>
      </c>
      <c r="K87" s="174" t="s">
        <v>132</v>
      </c>
      <c r="L87" s="38"/>
      <c r="M87" s="179" t="s">
        <v>19</v>
      </c>
      <c r="N87" s="180" t="s">
        <v>42</v>
      </c>
      <c r="O87" s="63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3" t="s">
        <v>133</v>
      </c>
      <c r="AT87" s="183" t="s">
        <v>128</v>
      </c>
      <c r="AU87" s="183" t="s">
        <v>82</v>
      </c>
      <c r="AY87" s="16" t="s">
        <v>126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79</v>
      </c>
      <c r="BK87" s="184">
        <f>ROUND(I87*H87,2)</f>
        <v>0</v>
      </c>
      <c r="BL87" s="16" t="s">
        <v>133</v>
      </c>
      <c r="BM87" s="183" t="s">
        <v>302</v>
      </c>
    </row>
    <row r="88" spans="1:65" s="2" customFormat="1" ht="19.2">
      <c r="A88" s="33"/>
      <c r="B88" s="34"/>
      <c r="C88" s="35"/>
      <c r="D88" s="185" t="s">
        <v>135</v>
      </c>
      <c r="E88" s="35"/>
      <c r="F88" s="186" t="s">
        <v>303</v>
      </c>
      <c r="G88" s="35"/>
      <c r="H88" s="35"/>
      <c r="I88" s="187"/>
      <c r="J88" s="35"/>
      <c r="K88" s="35"/>
      <c r="L88" s="38"/>
      <c r="M88" s="188"/>
      <c r="N88" s="189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135</v>
      </c>
      <c r="AU88" s="16" t="s">
        <v>82</v>
      </c>
    </row>
    <row r="89" spans="1:65" s="13" customFormat="1" ht="10.199999999999999">
      <c r="B89" s="190"/>
      <c r="C89" s="191"/>
      <c r="D89" s="185" t="s">
        <v>137</v>
      </c>
      <c r="E89" s="192" t="s">
        <v>19</v>
      </c>
      <c r="F89" s="193" t="s">
        <v>304</v>
      </c>
      <c r="G89" s="191"/>
      <c r="H89" s="194">
        <v>490</v>
      </c>
      <c r="I89" s="195"/>
      <c r="J89" s="191"/>
      <c r="K89" s="191"/>
      <c r="L89" s="196"/>
      <c r="M89" s="197"/>
      <c r="N89" s="198"/>
      <c r="O89" s="198"/>
      <c r="P89" s="198"/>
      <c r="Q89" s="198"/>
      <c r="R89" s="198"/>
      <c r="S89" s="198"/>
      <c r="T89" s="199"/>
      <c r="AT89" s="200" t="s">
        <v>137</v>
      </c>
      <c r="AU89" s="200" t="s">
        <v>82</v>
      </c>
      <c r="AV89" s="13" t="s">
        <v>82</v>
      </c>
      <c r="AW89" s="13" t="s">
        <v>33</v>
      </c>
      <c r="AX89" s="13" t="s">
        <v>79</v>
      </c>
      <c r="AY89" s="200" t="s">
        <v>126</v>
      </c>
    </row>
    <row r="90" spans="1:65" s="2" customFormat="1" ht="19.8" customHeight="1">
      <c r="A90" s="33"/>
      <c r="B90" s="34"/>
      <c r="C90" s="172" t="s">
        <v>82</v>
      </c>
      <c r="D90" s="172" t="s">
        <v>128</v>
      </c>
      <c r="E90" s="173" t="s">
        <v>305</v>
      </c>
      <c r="F90" s="174" t="s">
        <v>306</v>
      </c>
      <c r="G90" s="175" t="s">
        <v>301</v>
      </c>
      <c r="H90" s="176">
        <v>671</v>
      </c>
      <c r="I90" s="177"/>
      <c r="J90" s="178">
        <f>ROUND(I90*H90,2)</f>
        <v>0</v>
      </c>
      <c r="K90" s="174" t="s">
        <v>132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133</v>
      </c>
      <c r="AT90" s="183" t="s">
        <v>128</v>
      </c>
      <c r="AU90" s="183" t="s">
        <v>82</v>
      </c>
      <c r="AY90" s="16" t="s">
        <v>126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133</v>
      </c>
      <c r="BM90" s="183" t="s">
        <v>307</v>
      </c>
    </row>
    <row r="91" spans="1:65" s="2" customFormat="1" ht="19.2">
      <c r="A91" s="33"/>
      <c r="B91" s="34"/>
      <c r="C91" s="35"/>
      <c r="D91" s="185" t="s">
        <v>135</v>
      </c>
      <c r="E91" s="35"/>
      <c r="F91" s="186" t="s">
        <v>308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135</v>
      </c>
      <c r="AU91" s="16" t="s">
        <v>82</v>
      </c>
    </row>
    <row r="92" spans="1:65" s="13" customFormat="1" ht="10.199999999999999">
      <c r="B92" s="190"/>
      <c r="C92" s="191"/>
      <c r="D92" s="185" t="s">
        <v>137</v>
      </c>
      <c r="E92" s="192" t="s">
        <v>19</v>
      </c>
      <c r="F92" s="193" t="s">
        <v>309</v>
      </c>
      <c r="G92" s="191"/>
      <c r="H92" s="194">
        <v>671</v>
      </c>
      <c r="I92" s="195"/>
      <c r="J92" s="191"/>
      <c r="K92" s="191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137</v>
      </c>
      <c r="AU92" s="200" t="s">
        <v>82</v>
      </c>
      <c r="AV92" s="13" t="s">
        <v>82</v>
      </c>
      <c r="AW92" s="13" t="s">
        <v>33</v>
      </c>
      <c r="AX92" s="13" t="s">
        <v>79</v>
      </c>
      <c r="AY92" s="200" t="s">
        <v>126</v>
      </c>
    </row>
    <row r="93" spans="1:65" s="2" customFormat="1" ht="14.4" customHeight="1">
      <c r="A93" s="33"/>
      <c r="B93" s="34"/>
      <c r="C93" s="172" t="s">
        <v>144</v>
      </c>
      <c r="D93" s="172" t="s">
        <v>128</v>
      </c>
      <c r="E93" s="173" t="s">
        <v>310</v>
      </c>
      <c r="F93" s="174" t="s">
        <v>311</v>
      </c>
      <c r="G93" s="175" t="s">
        <v>301</v>
      </c>
      <c r="H93" s="176">
        <v>490</v>
      </c>
      <c r="I93" s="177"/>
      <c r="J93" s="178">
        <f>ROUND(I93*H93,2)</f>
        <v>0</v>
      </c>
      <c r="K93" s="174" t="s">
        <v>132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133</v>
      </c>
      <c r="AT93" s="183" t="s">
        <v>128</v>
      </c>
      <c r="AU93" s="183" t="s">
        <v>82</v>
      </c>
      <c r="AY93" s="16" t="s">
        <v>126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133</v>
      </c>
      <c r="BM93" s="183" t="s">
        <v>312</v>
      </c>
    </row>
    <row r="94" spans="1:65" s="2" customFormat="1" ht="10.199999999999999">
      <c r="A94" s="33"/>
      <c r="B94" s="34"/>
      <c r="C94" s="35"/>
      <c r="D94" s="185" t="s">
        <v>135</v>
      </c>
      <c r="E94" s="35"/>
      <c r="F94" s="186" t="s">
        <v>313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135</v>
      </c>
      <c r="AU94" s="16" t="s">
        <v>82</v>
      </c>
    </row>
    <row r="95" spans="1:65" s="13" customFormat="1" ht="10.199999999999999">
      <c r="B95" s="190"/>
      <c r="C95" s="191"/>
      <c r="D95" s="185" t="s">
        <v>137</v>
      </c>
      <c r="E95" s="192" t="s">
        <v>19</v>
      </c>
      <c r="F95" s="193" t="s">
        <v>314</v>
      </c>
      <c r="G95" s="191"/>
      <c r="H95" s="194">
        <v>490</v>
      </c>
      <c r="I95" s="195"/>
      <c r="J95" s="191"/>
      <c r="K95" s="191"/>
      <c r="L95" s="196"/>
      <c r="M95" s="197"/>
      <c r="N95" s="198"/>
      <c r="O95" s="198"/>
      <c r="P95" s="198"/>
      <c r="Q95" s="198"/>
      <c r="R95" s="198"/>
      <c r="S95" s="198"/>
      <c r="T95" s="199"/>
      <c r="AT95" s="200" t="s">
        <v>137</v>
      </c>
      <c r="AU95" s="200" t="s">
        <v>82</v>
      </c>
      <c r="AV95" s="13" t="s">
        <v>82</v>
      </c>
      <c r="AW95" s="13" t="s">
        <v>33</v>
      </c>
      <c r="AX95" s="13" t="s">
        <v>79</v>
      </c>
      <c r="AY95" s="200" t="s">
        <v>126</v>
      </c>
    </row>
    <row r="96" spans="1:65" s="2" customFormat="1" ht="14.4" customHeight="1">
      <c r="A96" s="33"/>
      <c r="B96" s="34"/>
      <c r="C96" s="172" t="s">
        <v>133</v>
      </c>
      <c r="D96" s="172" t="s">
        <v>128</v>
      </c>
      <c r="E96" s="173" t="s">
        <v>315</v>
      </c>
      <c r="F96" s="174" t="s">
        <v>316</v>
      </c>
      <c r="G96" s="175" t="s">
        <v>301</v>
      </c>
      <c r="H96" s="176">
        <v>671</v>
      </c>
      <c r="I96" s="177"/>
      <c r="J96" s="178">
        <f>ROUND(I96*H96,2)</f>
        <v>0</v>
      </c>
      <c r="K96" s="174" t="s">
        <v>132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133</v>
      </c>
      <c r="AT96" s="183" t="s">
        <v>128</v>
      </c>
      <c r="AU96" s="183" t="s">
        <v>82</v>
      </c>
      <c r="AY96" s="16" t="s">
        <v>126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133</v>
      </c>
      <c r="BM96" s="183" t="s">
        <v>317</v>
      </c>
    </row>
    <row r="97" spans="1:65" s="2" customFormat="1" ht="10.199999999999999">
      <c r="A97" s="33"/>
      <c r="B97" s="34"/>
      <c r="C97" s="35"/>
      <c r="D97" s="185" t="s">
        <v>135</v>
      </c>
      <c r="E97" s="35"/>
      <c r="F97" s="186" t="s">
        <v>318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135</v>
      </c>
      <c r="AU97" s="16" t="s">
        <v>82</v>
      </c>
    </row>
    <row r="98" spans="1:65" s="13" customFormat="1" ht="10.199999999999999">
      <c r="B98" s="190"/>
      <c r="C98" s="191"/>
      <c r="D98" s="185" t="s">
        <v>137</v>
      </c>
      <c r="E98" s="192" t="s">
        <v>19</v>
      </c>
      <c r="F98" s="193" t="s">
        <v>319</v>
      </c>
      <c r="G98" s="191"/>
      <c r="H98" s="194">
        <v>671</v>
      </c>
      <c r="I98" s="195"/>
      <c r="J98" s="191"/>
      <c r="K98" s="191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137</v>
      </c>
      <c r="AU98" s="200" t="s">
        <v>82</v>
      </c>
      <c r="AV98" s="13" t="s">
        <v>82</v>
      </c>
      <c r="AW98" s="13" t="s">
        <v>33</v>
      </c>
      <c r="AX98" s="13" t="s">
        <v>79</v>
      </c>
      <c r="AY98" s="200" t="s">
        <v>126</v>
      </c>
    </row>
    <row r="99" spans="1:65" s="12" customFormat="1" ht="22.8" customHeight="1">
      <c r="B99" s="156"/>
      <c r="C99" s="157"/>
      <c r="D99" s="158" t="s">
        <v>70</v>
      </c>
      <c r="E99" s="170" t="s">
        <v>82</v>
      </c>
      <c r="F99" s="170" t="s">
        <v>320</v>
      </c>
      <c r="G99" s="157"/>
      <c r="H99" s="157"/>
      <c r="I99" s="160"/>
      <c r="J99" s="171">
        <f>BK99</f>
        <v>0</v>
      </c>
      <c r="K99" s="157"/>
      <c r="L99" s="162"/>
      <c r="M99" s="163"/>
      <c r="N99" s="164"/>
      <c r="O99" s="164"/>
      <c r="P99" s="165">
        <f>SUM(P100:P110)</f>
        <v>0</v>
      </c>
      <c r="Q99" s="164"/>
      <c r="R99" s="165">
        <f>SUM(R100:R110)</f>
        <v>539.44068000000004</v>
      </c>
      <c r="S99" s="164"/>
      <c r="T99" s="166">
        <f>SUM(T100:T110)</f>
        <v>0</v>
      </c>
      <c r="AR99" s="167" t="s">
        <v>79</v>
      </c>
      <c r="AT99" s="168" t="s">
        <v>70</v>
      </c>
      <c r="AU99" s="168" t="s">
        <v>79</v>
      </c>
      <c r="AY99" s="167" t="s">
        <v>126</v>
      </c>
      <c r="BK99" s="169">
        <f>SUM(BK100:BK110)</f>
        <v>0</v>
      </c>
    </row>
    <row r="100" spans="1:65" s="2" customFormat="1" ht="14.4" customHeight="1">
      <c r="A100" s="33"/>
      <c r="B100" s="34"/>
      <c r="C100" s="172" t="s">
        <v>155</v>
      </c>
      <c r="D100" s="172" t="s">
        <v>128</v>
      </c>
      <c r="E100" s="173" t="s">
        <v>321</v>
      </c>
      <c r="F100" s="174" t="s">
        <v>322</v>
      </c>
      <c r="G100" s="175" t="s">
        <v>131</v>
      </c>
      <c r="H100" s="176">
        <v>323.55</v>
      </c>
      <c r="I100" s="177"/>
      <c r="J100" s="178">
        <f>ROUND(I100*H100,2)</f>
        <v>0</v>
      </c>
      <c r="K100" s="174" t="s">
        <v>132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1.665</v>
      </c>
      <c r="R100" s="181">
        <f>Q100*H100</f>
        <v>538.71075000000008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133</v>
      </c>
      <c r="AT100" s="183" t="s">
        <v>128</v>
      </c>
      <c r="AU100" s="183" t="s">
        <v>82</v>
      </c>
      <c r="AY100" s="16" t="s">
        <v>126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133</v>
      </c>
      <c r="BM100" s="183" t="s">
        <v>323</v>
      </c>
    </row>
    <row r="101" spans="1:65" s="2" customFormat="1" ht="19.2">
      <c r="A101" s="33"/>
      <c r="B101" s="34"/>
      <c r="C101" s="35"/>
      <c r="D101" s="185" t="s">
        <v>135</v>
      </c>
      <c r="E101" s="35"/>
      <c r="F101" s="186" t="s">
        <v>324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135</v>
      </c>
      <c r="AU101" s="16" t="s">
        <v>82</v>
      </c>
    </row>
    <row r="102" spans="1:65" s="13" customFormat="1" ht="10.199999999999999">
      <c r="B102" s="190"/>
      <c r="C102" s="191"/>
      <c r="D102" s="185" t="s">
        <v>137</v>
      </c>
      <c r="E102" s="192" t="s">
        <v>19</v>
      </c>
      <c r="F102" s="193" t="s">
        <v>325</v>
      </c>
      <c r="G102" s="191"/>
      <c r="H102" s="194">
        <v>147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137</v>
      </c>
      <c r="AU102" s="200" t="s">
        <v>82</v>
      </c>
      <c r="AV102" s="13" t="s">
        <v>82</v>
      </c>
      <c r="AW102" s="13" t="s">
        <v>33</v>
      </c>
      <c r="AX102" s="13" t="s">
        <v>71</v>
      </c>
      <c r="AY102" s="200" t="s">
        <v>126</v>
      </c>
    </row>
    <row r="103" spans="1:65" s="13" customFormat="1" ht="10.199999999999999">
      <c r="B103" s="190"/>
      <c r="C103" s="191"/>
      <c r="D103" s="185" t="s">
        <v>137</v>
      </c>
      <c r="E103" s="192" t="s">
        <v>19</v>
      </c>
      <c r="F103" s="193" t="s">
        <v>326</v>
      </c>
      <c r="G103" s="191"/>
      <c r="H103" s="194">
        <v>176.55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137</v>
      </c>
      <c r="AU103" s="200" t="s">
        <v>82</v>
      </c>
      <c r="AV103" s="13" t="s">
        <v>82</v>
      </c>
      <c r="AW103" s="13" t="s">
        <v>33</v>
      </c>
      <c r="AX103" s="13" t="s">
        <v>71</v>
      </c>
      <c r="AY103" s="200" t="s">
        <v>126</v>
      </c>
    </row>
    <row r="104" spans="1:65" s="2" customFormat="1" ht="14.4" customHeight="1">
      <c r="A104" s="33"/>
      <c r="B104" s="34"/>
      <c r="C104" s="172" t="s">
        <v>161</v>
      </c>
      <c r="D104" s="172" t="s">
        <v>128</v>
      </c>
      <c r="E104" s="173" t="s">
        <v>327</v>
      </c>
      <c r="F104" s="174" t="s">
        <v>328</v>
      </c>
      <c r="G104" s="175" t="s">
        <v>301</v>
      </c>
      <c r="H104" s="176">
        <v>490</v>
      </c>
      <c r="I104" s="177"/>
      <c r="J104" s="178">
        <f>ROUND(I104*H104,2)</f>
        <v>0</v>
      </c>
      <c r="K104" s="174" t="s">
        <v>132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4.8999999999999998E-4</v>
      </c>
      <c r="R104" s="181">
        <f>Q104*H104</f>
        <v>0.24009999999999998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133</v>
      </c>
      <c r="AT104" s="183" t="s">
        <v>128</v>
      </c>
      <c r="AU104" s="183" t="s">
        <v>82</v>
      </c>
      <c r="AY104" s="16" t="s">
        <v>126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133</v>
      </c>
      <c r="BM104" s="183" t="s">
        <v>329</v>
      </c>
    </row>
    <row r="105" spans="1:65" s="2" customFormat="1" ht="10.199999999999999">
      <c r="A105" s="33"/>
      <c r="B105" s="34"/>
      <c r="C105" s="35"/>
      <c r="D105" s="185" t="s">
        <v>135</v>
      </c>
      <c r="E105" s="35"/>
      <c r="F105" s="186" t="s">
        <v>330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135</v>
      </c>
      <c r="AU105" s="16" t="s">
        <v>82</v>
      </c>
    </row>
    <row r="106" spans="1:65" s="13" customFormat="1" ht="10.199999999999999">
      <c r="B106" s="190"/>
      <c r="C106" s="191"/>
      <c r="D106" s="185" t="s">
        <v>137</v>
      </c>
      <c r="E106" s="192" t="s">
        <v>19</v>
      </c>
      <c r="F106" s="193" t="s">
        <v>304</v>
      </c>
      <c r="G106" s="191"/>
      <c r="H106" s="194">
        <v>490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137</v>
      </c>
      <c r="AU106" s="200" t="s">
        <v>82</v>
      </c>
      <c r="AV106" s="13" t="s">
        <v>82</v>
      </c>
      <c r="AW106" s="13" t="s">
        <v>33</v>
      </c>
      <c r="AX106" s="13" t="s">
        <v>79</v>
      </c>
      <c r="AY106" s="200" t="s">
        <v>126</v>
      </c>
    </row>
    <row r="107" spans="1:65" s="2" customFormat="1" ht="14.4" customHeight="1">
      <c r="A107" s="33"/>
      <c r="B107" s="34"/>
      <c r="C107" s="172" t="s">
        <v>167</v>
      </c>
      <c r="D107" s="172" t="s">
        <v>128</v>
      </c>
      <c r="E107" s="173" t="s">
        <v>331</v>
      </c>
      <c r="F107" s="174" t="s">
        <v>332</v>
      </c>
      <c r="G107" s="175" t="s">
        <v>301</v>
      </c>
      <c r="H107" s="176">
        <v>671</v>
      </c>
      <c r="I107" s="177"/>
      <c r="J107" s="178">
        <f>ROUND(I107*H107,2)</f>
        <v>0</v>
      </c>
      <c r="K107" s="174" t="s">
        <v>132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7.2999999999999996E-4</v>
      </c>
      <c r="R107" s="181">
        <f>Q107*H107</f>
        <v>0.48982999999999999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133</v>
      </c>
      <c r="AT107" s="183" t="s">
        <v>128</v>
      </c>
      <c r="AU107" s="183" t="s">
        <v>82</v>
      </c>
      <c r="AY107" s="16" t="s">
        <v>126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133</v>
      </c>
      <c r="BM107" s="183" t="s">
        <v>333</v>
      </c>
    </row>
    <row r="108" spans="1:65" s="2" customFormat="1" ht="10.199999999999999">
      <c r="A108" s="33"/>
      <c r="B108" s="34"/>
      <c r="C108" s="35"/>
      <c r="D108" s="185" t="s">
        <v>135</v>
      </c>
      <c r="E108" s="35"/>
      <c r="F108" s="186" t="s">
        <v>334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135</v>
      </c>
      <c r="AU108" s="16" t="s">
        <v>82</v>
      </c>
    </row>
    <row r="109" spans="1:65" s="2" customFormat="1" ht="19.2">
      <c r="A109" s="33"/>
      <c r="B109" s="34"/>
      <c r="C109" s="35"/>
      <c r="D109" s="185" t="s">
        <v>335</v>
      </c>
      <c r="E109" s="35"/>
      <c r="F109" s="215" t="s">
        <v>336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335</v>
      </c>
      <c r="AU109" s="16" t="s">
        <v>82</v>
      </c>
    </row>
    <row r="110" spans="1:65" s="13" customFormat="1" ht="10.199999999999999">
      <c r="B110" s="190"/>
      <c r="C110" s="191"/>
      <c r="D110" s="185" t="s">
        <v>137</v>
      </c>
      <c r="E110" s="192" t="s">
        <v>19</v>
      </c>
      <c r="F110" s="193" t="s">
        <v>309</v>
      </c>
      <c r="G110" s="191"/>
      <c r="H110" s="194">
        <v>671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137</v>
      </c>
      <c r="AU110" s="200" t="s">
        <v>82</v>
      </c>
      <c r="AV110" s="13" t="s">
        <v>82</v>
      </c>
      <c r="AW110" s="13" t="s">
        <v>33</v>
      </c>
      <c r="AX110" s="13" t="s">
        <v>79</v>
      </c>
      <c r="AY110" s="200" t="s">
        <v>126</v>
      </c>
    </row>
    <row r="111" spans="1:65" s="12" customFormat="1" ht="22.8" customHeight="1">
      <c r="B111" s="156"/>
      <c r="C111" s="157"/>
      <c r="D111" s="158" t="s">
        <v>70</v>
      </c>
      <c r="E111" s="170" t="s">
        <v>174</v>
      </c>
      <c r="F111" s="170" t="s">
        <v>337</v>
      </c>
      <c r="G111" s="157"/>
      <c r="H111" s="157"/>
      <c r="I111" s="160"/>
      <c r="J111" s="171">
        <f>BK111</f>
        <v>0</v>
      </c>
      <c r="K111" s="157"/>
      <c r="L111" s="162"/>
      <c r="M111" s="163"/>
      <c r="N111" s="164"/>
      <c r="O111" s="164"/>
      <c r="P111" s="165">
        <f>SUM(P112:P126)</f>
        <v>0</v>
      </c>
      <c r="Q111" s="164"/>
      <c r="R111" s="165">
        <f>SUM(R112:R126)</f>
        <v>25.263590000000001</v>
      </c>
      <c r="S111" s="164"/>
      <c r="T111" s="166">
        <f>SUM(T112:T126)</f>
        <v>0</v>
      </c>
      <c r="AR111" s="167" t="s">
        <v>79</v>
      </c>
      <c r="AT111" s="168" t="s">
        <v>70</v>
      </c>
      <c r="AU111" s="168" t="s">
        <v>79</v>
      </c>
      <c r="AY111" s="167" t="s">
        <v>126</v>
      </c>
      <c r="BK111" s="169">
        <f>SUM(BK112:BK126)</f>
        <v>0</v>
      </c>
    </row>
    <row r="112" spans="1:65" s="2" customFormat="1" ht="14.4" customHeight="1">
      <c r="A112" s="33"/>
      <c r="B112" s="34"/>
      <c r="C112" s="172" t="s">
        <v>174</v>
      </c>
      <c r="D112" s="172" t="s">
        <v>128</v>
      </c>
      <c r="E112" s="173" t="s">
        <v>338</v>
      </c>
      <c r="F112" s="174" t="s">
        <v>339</v>
      </c>
      <c r="G112" s="175" t="s">
        <v>219</v>
      </c>
      <c r="H112" s="176">
        <v>5</v>
      </c>
      <c r="I112" s="177"/>
      <c r="J112" s="178">
        <f>ROUND(I112*H112,2)</f>
        <v>0</v>
      </c>
      <c r="K112" s="174" t="s">
        <v>132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6.4049999999999996E-2</v>
      </c>
      <c r="R112" s="181">
        <f>Q112*H112</f>
        <v>0.32024999999999998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133</v>
      </c>
      <c r="AT112" s="183" t="s">
        <v>128</v>
      </c>
      <c r="AU112" s="183" t="s">
        <v>82</v>
      </c>
      <c r="AY112" s="16" t="s">
        <v>126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133</v>
      </c>
      <c r="BM112" s="183" t="s">
        <v>340</v>
      </c>
    </row>
    <row r="113" spans="1:65" s="2" customFormat="1" ht="19.2">
      <c r="A113" s="33"/>
      <c r="B113" s="34"/>
      <c r="C113" s="35"/>
      <c r="D113" s="185" t="s">
        <v>135</v>
      </c>
      <c r="E113" s="35"/>
      <c r="F113" s="186" t="s">
        <v>341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0.199999999999999">
      <c r="B114" s="190"/>
      <c r="C114" s="191"/>
      <c r="D114" s="185" t="s">
        <v>137</v>
      </c>
      <c r="E114" s="192" t="s">
        <v>19</v>
      </c>
      <c r="F114" s="193" t="s">
        <v>342</v>
      </c>
      <c r="G114" s="191"/>
      <c r="H114" s="194">
        <v>5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137</v>
      </c>
      <c r="AU114" s="200" t="s">
        <v>82</v>
      </c>
      <c r="AV114" s="13" t="s">
        <v>82</v>
      </c>
      <c r="AW114" s="13" t="s">
        <v>33</v>
      </c>
      <c r="AX114" s="13" t="s">
        <v>79</v>
      </c>
      <c r="AY114" s="200" t="s">
        <v>126</v>
      </c>
    </row>
    <row r="115" spans="1:65" s="2" customFormat="1" ht="19.8" customHeight="1">
      <c r="A115" s="33"/>
      <c r="B115" s="34"/>
      <c r="C115" s="172" t="s">
        <v>180</v>
      </c>
      <c r="D115" s="172" t="s">
        <v>128</v>
      </c>
      <c r="E115" s="173" t="s">
        <v>343</v>
      </c>
      <c r="F115" s="174" t="s">
        <v>344</v>
      </c>
      <c r="G115" s="175" t="s">
        <v>219</v>
      </c>
      <c r="H115" s="176">
        <v>5</v>
      </c>
      <c r="I115" s="177"/>
      <c r="J115" s="178">
        <f>ROUND(I115*H115,2)</f>
        <v>0</v>
      </c>
      <c r="K115" s="174" t="s">
        <v>132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3.96E-3</v>
      </c>
      <c r="R115" s="181">
        <f>Q115*H115</f>
        <v>1.9799999999999998E-2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133</v>
      </c>
      <c r="AT115" s="183" t="s">
        <v>128</v>
      </c>
      <c r="AU115" s="183" t="s">
        <v>82</v>
      </c>
      <c r="AY115" s="16" t="s">
        <v>126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133</v>
      </c>
      <c r="BM115" s="183" t="s">
        <v>345</v>
      </c>
    </row>
    <row r="116" spans="1:65" s="2" customFormat="1" ht="10.199999999999999">
      <c r="A116" s="33"/>
      <c r="B116" s="34"/>
      <c r="C116" s="35"/>
      <c r="D116" s="185" t="s">
        <v>135</v>
      </c>
      <c r="E116" s="35"/>
      <c r="F116" s="186" t="s">
        <v>346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4.4" customHeight="1">
      <c r="A117" s="33"/>
      <c r="B117" s="34"/>
      <c r="C117" s="172" t="s">
        <v>187</v>
      </c>
      <c r="D117" s="172" t="s">
        <v>128</v>
      </c>
      <c r="E117" s="173" t="s">
        <v>347</v>
      </c>
      <c r="F117" s="174" t="s">
        <v>348</v>
      </c>
      <c r="G117" s="175" t="s">
        <v>219</v>
      </c>
      <c r="H117" s="176">
        <v>5</v>
      </c>
      <c r="I117" s="177"/>
      <c r="J117" s="178">
        <f>ROUND(I117*H117,2)</f>
        <v>0</v>
      </c>
      <c r="K117" s="174" t="s">
        <v>132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1.9400000000000001E-3</v>
      </c>
      <c r="R117" s="181">
        <f>Q117*H117</f>
        <v>9.7000000000000003E-3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133</v>
      </c>
      <c r="AT117" s="183" t="s">
        <v>128</v>
      </c>
      <c r="AU117" s="183" t="s">
        <v>82</v>
      </c>
      <c r="AY117" s="16" t="s">
        <v>126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133</v>
      </c>
      <c r="BM117" s="183" t="s">
        <v>349</v>
      </c>
    </row>
    <row r="118" spans="1:65" s="2" customFormat="1" ht="10.199999999999999">
      <c r="A118" s="33"/>
      <c r="B118" s="34"/>
      <c r="C118" s="35"/>
      <c r="D118" s="185" t="s">
        <v>135</v>
      </c>
      <c r="E118" s="35"/>
      <c r="F118" s="186" t="s">
        <v>350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135</v>
      </c>
      <c r="AU118" s="16" t="s">
        <v>82</v>
      </c>
    </row>
    <row r="119" spans="1:65" s="2" customFormat="1" ht="14.4" customHeight="1">
      <c r="A119" s="33"/>
      <c r="B119" s="34"/>
      <c r="C119" s="172" t="s">
        <v>193</v>
      </c>
      <c r="D119" s="172" t="s">
        <v>128</v>
      </c>
      <c r="E119" s="173" t="s">
        <v>351</v>
      </c>
      <c r="F119" s="174" t="s">
        <v>352</v>
      </c>
      <c r="G119" s="175" t="s">
        <v>353</v>
      </c>
      <c r="H119" s="176">
        <v>5</v>
      </c>
      <c r="I119" s="177"/>
      <c r="J119" s="178">
        <f>ROUND(I119*H119,2)</f>
        <v>0</v>
      </c>
      <c r="K119" s="174" t="s">
        <v>19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133</v>
      </c>
      <c r="AT119" s="183" t="s">
        <v>128</v>
      </c>
      <c r="AU119" s="183" t="s">
        <v>82</v>
      </c>
      <c r="AY119" s="16" t="s">
        <v>126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133</v>
      </c>
      <c r="BM119" s="183" t="s">
        <v>354</v>
      </c>
    </row>
    <row r="120" spans="1:65" s="2" customFormat="1" ht="10.199999999999999">
      <c r="A120" s="33"/>
      <c r="B120" s="34"/>
      <c r="C120" s="35"/>
      <c r="D120" s="185" t="s">
        <v>135</v>
      </c>
      <c r="E120" s="35"/>
      <c r="F120" s="186" t="s">
        <v>352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135</v>
      </c>
      <c r="AU120" s="16" t="s">
        <v>82</v>
      </c>
    </row>
    <row r="121" spans="1:65" s="13" customFormat="1" ht="10.199999999999999">
      <c r="B121" s="190"/>
      <c r="C121" s="191"/>
      <c r="D121" s="185" t="s">
        <v>137</v>
      </c>
      <c r="E121" s="192" t="s">
        <v>19</v>
      </c>
      <c r="F121" s="193" t="s">
        <v>355</v>
      </c>
      <c r="G121" s="191"/>
      <c r="H121" s="194">
        <v>5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137</v>
      </c>
      <c r="AU121" s="200" t="s">
        <v>82</v>
      </c>
      <c r="AV121" s="13" t="s">
        <v>82</v>
      </c>
      <c r="AW121" s="13" t="s">
        <v>33</v>
      </c>
      <c r="AX121" s="13" t="s">
        <v>79</v>
      </c>
      <c r="AY121" s="200" t="s">
        <v>126</v>
      </c>
    </row>
    <row r="122" spans="1:65" s="2" customFormat="1" ht="14.4" customHeight="1">
      <c r="A122" s="33"/>
      <c r="B122" s="34"/>
      <c r="C122" s="172" t="s">
        <v>198</v>
      </c>
      <c r="D122" s="172" t="s">
        <v>128</v>
      </c>
      <c r="E122" s="173" t="s">
        <v>356</v>
      </c>
      <c r="F122" s="174" t="s">
        <v>357</v>
      </c>
      <c r="G122" s="175" t="s">
        <v>353</v>
      </c>
      <c r="H122" s="176">
        <v>50</v>
      </c>
      <c r="I122" s="177"/>
      <c r="J122" s="178">
        <f>ROUND(I122*H122,2)</f>
        <v>0</v>
      </c>
      <c r="K122" s="174" t="s">
        <v>19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133</v>
      </c>
      <c r="AT122" s="183" t="s">
        <v>128</v>
      </c>
      <c r="AU122" s="183" t="s">
        <v>82</v>
      </c>
      <c r="AY122" s="16" t="s">
        <v>126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133</v>
      </c>
      <c r="BM122" s="183" t="s">
        <v>358</v>
      </c>
    </row>
    <row r="123" spans="1:65" s="2" customFormat="1" ht="10.199999999999999">
      <c r="A123" s="33"/>
      <c r="B123" s="34"/>
      <c r="C123" s="35"/>
      <c r="D123" s="185" t="s">
        <v>135</v>
      </c>
      <c r="E123" s="35"/>
      <c r="F123" s="186" t="s">
        <v>357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82</v>
      </c>
    </row>
    <row r="124" spans="1:65" s="2" customFormat="1" ht="14.4" customHeight="1">
      <c r="A124" s="33"/>
      <c r="B124" s="34"/>
      <c r="C124" s="172" t="s">
        <v>204</v>
      </c>
      <c r="D124" s="172" t="s">
        <v>128</v>
      </c>
      <c r="E124" s="173" t="s">
        <v>359</v>
      </c>
      <c r="F124" s="174" t="s">
        <v>360</v>
      </c>
      <c r="G124" s="175" t="s">
        <v>301</v>
      </c>
      <c r="H124" s="176">
        <v>136</v>
      </c>
      <c r="I124" s="177"/>
      <c r="J124" s="178">
        <f>ROUND(I124*H124,2)</f>
        <v>0</v>
      </c>
      <c r="K124" s="174" t="s">
        <v>132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0.18318999999999999</v>
      </c>
      <c r="R124" s="181">
        <f>Q124*H124</f>
        <v>24.91384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133</v>
      </c>
      <c r="AT124" s="183" t="s">
        <v>128</v>
      </c>
      <c r="AU124" s="183" t="s">
        <v>82</v>
      </c>
      <c r="AY124" s="16" t="s">
        <v>126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133</v>
      </c>
      <c r="BM124" s="183" t="s">
        <v>361</v>
      </c>
    </row>
    <row r="125" spans="1:65" s="2" customFormat="1" ht="10.199999999999999">
      <c r="A125" s="33"/>
      <c r="B125" s="34"/>
      <c r="C125" s="35"/>
      <c r="D125" s="185" t="s">
        <v>135</v>
      </c>
      <c r="E125" s="35"/>
      <c r="F125" s="186" t="s">
        <v>362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13" customFormat="1" ht="10.199999999999999">
      <c r="B126" s="190"/>
      <c r="C126" s="191"/>
      <c r="D126" s="185" t="s">
        <v>137</v>
      </c>
      <c r="E126" s="192" t="s">
        <v>19</v>
      </c>
      <c r="F126" s="193" t="s">
        <v>363</v>
      </c>
      <c r="G126" s="191"/>
      <c r="H126" s="194">
        <v>136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137</v>
      </c>
      <c r="AU126" s="200" t="s">
        <v>82</v>
      </c>
      <c r="AV126" s="13" t="s">
        <v>82</v>
      </c>
      <c r="AW126" s="13" t="s">
        <v>33</v>
      </c>
      <c r="AX126" s="13" t="s">
        <v>79</v>
      </c>
      <c r="AY126" s="200" t="s">
        <v>126</v>
      </c>
    </row>
    <row r="127" spans="1:65" s="12" customFormat="1" ht="22.8" customHeight="1">
      <c r="B127" s="156"/>
      <c r="C127" s="157"/>
      <c r="D127" s="158" t="s">
        <v>70</v>
      </c>
      <c r="E127" s="170" t="s">
        <v>235</v>
      </c>
      <c r="F127" s="170" t="s">
        <v>236</v>
      </c>
      <c r="G127" s="157"/>
      <c r="H127" s="157"/>
      <c r="I127" s="160"/>
      <c r="J127" s="171">
        <f>BK127</f>
        <v>0</v>
      </c>
      <c r="K127" s="157"/>
      <c r="L127" s="162"/>
      <c r="M127" s="163"/>
      <c r="N127" s="164"/>
      <c r="O127" s="164"/>
      <c r="P127" s="165">
        <f>SUM(P128:P129)</f>
        <v>0</v>
      </c>
      <c r="Q127" s="164"/>
      <c r="R127" s="165">
        <f>SUM(R128:R129)</f>
        <v>0</v>
      </c>
      <c r="S127" s="164"/>
      <c r="T127" s="166">
        <f>SUM(T128:T129)</f>
        <v>0</v>
      </c>
      <c r="AR127" s="167" t="s">
        <v>79</v>
      </c>
      <c r="AT127" s="168" t="s">
        <v>70</v>
      </c>
      <c r="AU127" s="168" t="s">
        <v>79</v>
      </c>
      <c r="AY127" s="167" t="s">
        <v>126</v>
      </c>
      <c r="BK127" s="169">
        <f>SUM(BK128:BK129)</f>
        <v>0</v>
      </c>
    </row>
    <row r="128" spans="1:65" s="2" customFormat="1" ht="14.4" customHeight="1">
      <c r="A128" s="33"/>
      <c r="B128" s="34"/>
      <c r="C128" s="172" t="s">
        <v>210</v>
      </c>
      <c r="D128" s="172" t="s">
        <v>128</v>
      </c>
      <c r="E128" s="173" t="s">
        <v>364</v>
      </c>
      <c r="F128" s="174" t="s">
        <v>365</v>
      </c>
      <c r="G128" s="175" t="s">
        <v>240</v>
      </c>
      <c r="H128" s="176">
        <v>564.70399999999995</v>
      </c>
      <c r="I128" s="177"/>
      <c r="J128" s="178">
        <f>ROUND(I128*H128,2)</f>
        <v>0</v>
      </c>
      <c r="K128" s="174" t="s">
        <v>132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133</v>
      </c>
      <c r="AT128" s="183" t="s">
        <v>128</v>
      </c>
      <c r="AU128" s="183" t="s">
        <v>82</v>
      </c>
      <c r="AY128" s="16" t="s">
        <v>126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133</v>
      </c>
      <c r="BM128" s="183" t="s">
        <v>366</v>
      </c>
    </row>
    <row r="129" spans="1:47" s="2" customFormat="1" ht="10.199999999999999">
      <c r="A129" s="33"/>
      <c r="B129" s="34"/>
      <c r="C129" s="35"/>
      <c r="D129" s="185" t="s">
        <v>135</v>
      </c>
      <c r="E129" s="35"/>
      <c r="F129" s="186" t="s">
        <v>367</v>
      </c>
      <c r="G129" s="35"/>
      <c r="H129" s="35"/>
      <c r="I129" s="187"/>
      <c r="J129" s="35"/>
      <c r="K129" s="35"/>
      <c r="L129" s="38"/>
      <c r="M129" s="211"/>
      <c r="N129" s="212"/>
      <c r="O129" s="213"/>
      <c r="P129" s="213"/>
      <c r="Q129" s="213"/>
      <c r="R129" s="213"/>
      <c r="S129" s="213"/>
      <c r="T129" s="21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pans="1:47" s="2" customFormat="1" ht="6.9" customHeight="1">
      <c r="A130" s="33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ED6/OSDGuhoikPAfZB4QqdZRRV2kWhi6YImnvMTJUVhiosEY2SiEsgfG5CQwNRZLeNca/S9ktIq7Ab58SedJ0w==" saltValue="8vV7G99Cjk/EM8lxNpz7mjtQVgxez4U2qUtd5Vh6I+NqkayBbKp8po38IBpK87ZCQ5A1YwY9QyetFChlMWLjqA==" spinCount="100000" sheet="1" objects="1" scenarios="1" formatColumns="0" formatRows="0" autoFilter="0"/>
  <autoFilter ref="C83:K12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4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95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368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ROUND((SUM(BE83:BE163)),  2)</f>
        <v>0</v>
      </c>
      <c r="G33" s="33"/>
      <c r="H33" s="33"/>
      <c r="I33" s="117">
        <v>0.21</v>
      </c>
      <c r="J33" s="116">
        <f>ROUND(((SUM(BE83:BE163))*I33),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ROUND((SUM(BF83:BF163)),  2)</f>
        <v>0</v>
      </c>
      <c r="G34" s="33"/>
      <c r="H34" s="33"/>
      <c r="I34" s="117">
        <v>0.15</v>
      </c>
      <c r="J34" s="116">
        <f>ROUND(((SUM(BF83:BF163))*I34),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ROUND((SUM(BG83:BG163)),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ROUND((SUM(BH83:BH163)),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ROUND((SUM(BI83:BI163)),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SO-05 - Ozelenění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0" customFormat="1" ht="19.95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J85</f>
        <v>0</v>
      </c>
      <c r="K61" s="140"/>
      <c r="L61" s="144"/>
    </row>
    <row r="62" spans="1:47" s="10" customFormat="1" ht="19.95" customHeight="1">
      <c r="B62" s="139"/>
      <c r="C62" s="140"/>
      <c r="D62" s="141" t="s">
        <v>369</v>
      </c>
      <c r="E62" s="142"/>
      <c r="F62" s="142"/>
      <c r="G62" s="142"/>
      <c r="H62" s="142"/>
      <c r="I62" s="142"/>
      <c r="J62" s="143">
        <f>J147</f>
        <v>0</v>
      </c>
      <c r="K62" s="140"/>
      <c r="L62" s="144"/>
    </row>
    <row r="63" spans="1:47" s="10" customFormat="1" ht="19.95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J161</f>
        <v>0</v>
      </c>
      <c r="K63" s="140"/>
      <c r="L63" s="144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111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44" t="str">
        <f>E7</f>
        <v>Revitalizace Babidolského potoka a pravostranného přítoku Pobočný</v>
      </c>
      <c r="F73" s="345"/>
      <c r="G73" s="345"/>
      <c r="H73" s="34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101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297" t="str">
        <f>E9</f>
        <v>SO-05 - Ozelenění</v>
      </c>
      <c r="F75" s="346"/>
      <c r="G75" s="346"/>
      <c r="H75" s="34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Pardubice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5"/>
      <c r="B82" s="146"/>
      <c r="C82" s="147" t="s">
        <v>112</v>
      </c>
      <c r="D82" s="148" t="s">
        <v>56</v>
      </c>
      <c r="E82" s="148" t="s">
        <v>52</v>
      </c>
      <c r="F82" s="148" t="s">
        <v>53</v>
      </c>
      <c r="G82" s="148" t="s">
        <v>113</v>
      </c>
      <c r="H82" s="148" t="s">
        <v>114</v>
      </c>
      <c r="I82" s="148" t="s">
        <v>115</v>
      </c>
      <c r="J82" s="148" t="s">
        <v>105</v>
      </c>
      <c r="K82" s="149" t="s">
        <v>116</v>
      </c>
      <c r="L82" s="150"/>
      <c r="M82" s="67" t="s">
        <v>19</v>
      </c>
      <c r="N82" s="68" t="s">
        <v>41</v>
      </c>
      <c r="O82" s="68" t="s">
        <v>117</v>
      </c>
      <c r="P82" s="68" t="s">
        <v>118</v>
      </c>
      <c r="Q82" s="68" t="s">
        <v>119</v>
      </c>
      <c r="R82" s="68" t="s">
        <v>120</v>
      </c>
      <c r="S82" s="68" t="s">
        <v>121</v>
      </c>
      <c r="T82" s="69" t="s">
        <v>122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65" s="2" customFormat="1" ht="22.8" customHeight="1">
      <c r="A83" s="33"/>
      <c r="B83" s="34"/>
      <c r="C83" s="74" t="s">
        <v>123</v>
      </c>
      <c r="D83" s="35"/>
      <c r="E83" s="35"/>
      <c r="F83" s="35"/>
      <c r="G83" s="35"/>
      <c r="H83" s="35"/>
      <c r="I83" s="35"/>
      <c r="J83" s="151">
        <f>BK83</f>
        <v>0</v>
      </c>
      <c r="K83" s="35"/>
      <c r="L83" s="38"/>
      <c r="M83" s="70"/>
      <c r="N83" s="152"/>
      <c r="O83" s="71"/>
      <c r="P83" s="153">
        <f>P84</f>
        <v>0</v>
      </c>
      <c r="Q83" s="71"/>
      <c r="R83" s="153">
        <f>R84</f>
        <v>9.7698199999999993</v>
      </c>
      <c r="S83" s="71"/>
      <c r="T83" s="154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106</v>
      </c>
      <c r="BK83" s="155">
        <f>BK84</f>
        <v>0</v>
      </c>
    </row>
    <row r="84" spans="1:65" s="12" customFormat="1" ht="25.95" customHeight="1">
      <c r="B84" s="156"/>
      <c r="C84" s="157"/>
      <c r="D84" s="158" t="s">
        <v>70</v>
      </c>
      <c r="E84" s="159" t="s">
        <v>124</v>
      </c>
      <c r="F84" s="159" t="s">
        <v>125</v>
      </c>
      <c r="G84" s="157"/>
      <c r="H84" s="157"/>
      <c r="I84" s="160"/>
      <c r="J84" s="161">
        <f>BK84</f>
        <v>0</v>
      </c>
      <c r="K84" s="157"/>
      <c r="L84" s="162"/>
      <c r="M84" s="163"/>
      <c r="N84" s="164"/>
      <c r="O84" s="164"/>
      <c r="P84" s="165">
        <f>P85+P147+P161</f>
        <v>0</v>
      </c>
      <c r="Q84" s="164"/>
      <c r="R84" s="165">
        <f>R85+R147+R161</f>
        <v>9.7698199999999993</v>
      </c>
      <c r="S84" s="164"/>
      <c r="T84" s="166">
        <f>T85+T147+T161</f>
        <v>0</v>
      </c>
      <c r="AR84" s="167" t="s">
        <v>79</v>
      </c>
      <c r="AT84" s="168" t="s">
        <v>70</v>
      </c>
      <c r="AU84" s="168" t="s">
        <v>71</v>
      </c>
      <c r="AY84" s="167" t="s">
        <v>126</v>
      </c>
      <c r="BK84" s="169">
        <f>BK85+BK147+BK161</f>
        <v>0</v>
      </c>
    </row>
    <row r="85" spans="1:65" s="12" customFormat="1" ht="22.8" customHeight="1">
      <c r="B85" s="156"/>
      <c r="C85" s="157"/>
      <c r="D85" s="158" t="s">
        <v>70</v>
      </c>
      <c r="E85" s="170" t="s">
        <v>79</v>
      </c>
      <c r="F85" s="170" t="s">
        <v>127</v>
      </c>
      <c r="G85" s="157"/>
      <c r="H85" s="157"/>
      <c r="I85" s="160"/>
      <c r="J85" s="171">
        <f>BK85</f>
        <v>0</v>
      </c>
      <c r="K85" s="157"/>
      <c r="L85" s="162"/>
      <c r="M85" s="163"/>
      <c r="N85" s="164"/>
      <c r="O85" s="164"/>
      <c r="P85" s="165">
        <f>SUM(P86:P146)</f>
        <v>0</v>
      </c>
      <c r="Q85" s="164"/>
      <c r="R85" s="165">
        <f>SUM(R86:R146)</f>
        <v>3.5568200000000001</v>
      </c>
      <c r="S85" s="164"/>
      <c r="T85" s="166">
        <f>SUM(T86:T146)</f>
        <v>0</v>
      </c>
      <c r="AR85" s="167" t="s">
        <v>79</v>
      </c>
      <c r="AT85" s="168" t="s">
        <v>70</v>
      </c>
      <c r="AU85" s="168" t="s">
        <v>79</v>
      </c>
      <c r="AY85" s="167" t="s">
        <v>126</v>
      </c>
      <c r="BK85" s="169">
        <f>SUM(BK86:BK146)</f>
        <v>0</v>
      </c>
    </row>
    <row r="86" spans="1:65" s="2" customFormat="1" ht="19.8" customHeight="1">
      <c r="A86" s="33"/>
      <c r="B86" s="34"/>
      <c r="C86" s="172" t="s">
        <v>79</v>
      </c>
      <c r="D86" s="172" t="s">
        <v>128</v>
      </c>
      <c r="E86" s="173" t="s">
        <v>370</v>
      </c>
      <c r="F86" s="174" t="s">
        <v>371</v>
      </c>
      <c r="G86" s="175" t="s">
        <v>170</v>
      </c>
      <c r="H86" s="176">
        <v>33300</v>
      </c>
      <c r="I86" s="177"/>
      <c r="J86" s="178">
        <f>ROUND(I86*H86,2)</f>
        <v>0</v>
      </c>
      <c r="K86" s="174" t="s">
        <v>132</v>
      </c>
      <c r="L86" s="38"/>
      <c r="M86" s="179" t="s">
        <v>19</v>
      </c>
      <c r="N86" s="180" t="s">
        <v>42</v>
      </c>
      <c r="O86" s="63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133</v>
      </c>
      <c r="AT86" s="183" t="s">
        <v>128</v>
      </c>
      <c r="AU86" s="183" t="s">
        <v>82</v>
      </c>
      <c r="AY86" s="16" t="s">
        <v>126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79</v>
      </c>
      <c r="BK86" s="184">
        <f>ROUND(I86*H86,2)</f>
        <v>0</v>
      </c>
      <c r="BL86" s="16" t="s">
        <v>133</v>
      </c>
      <c r="BM86" s="183" t="s">
        <v>372</v>
      </c>
    </row>
    <row r="87" spans="1:65" s="2" customFormat="1" ht="19.2">
      <c r="A87" s="33"/>
      <c r="B87" s="34"/>
      <c r="C87" s="35"/>
      <c r="D87" s="185" t="s">
        <v>135</v>
      </c>
      <c r="E87" s="35"/>
      <c r="F87" s="186" t="s">
        <v>373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135</v>
      </c>
      <c r="AU87" s="16" t="s">
        <v>82</v>
      </c>
    </row>
    <row r="88" spans="1:65" s="13" customFormat="1" ht="10.199999999999999">
      <c r="B88" s="190"/>
      <c r="C88" s="191"/>
      <c r="D88" s="185" t="s">
        <v>137</v>
      </c>
      <c r="E88" s="192" t="s">
        <v>19</v>
      </c>
      <c r="F88" s="193" t="s">
        <v>374</v>
      </c>
      <c r="G88" s="191"/>
      <c r="H88" s="194">
        <v>33300</v>
      </c>
      <c r="I88" s="195"/>
      <c r="J88" s="191"/>
      <c r="K88" s="191"/>
      <c r="L88" s="196"/>
      <c r="M88" s="197"/>
      <c r="N88" s="198"/>
      <c r="O88" s="198"/>
      <c r="P88" s="198"/>
      <c r="Q88" s="198"/>
      <c r="R88" s="198"/>
      <c r="S88" s="198"/>
      <c r="T88" s="199"/>
      <c r="AT88" s="200" t="s">
        <v>137</v>
      </c>
      <c r="AU88" s="200" t="s">
        <v>82</v>
      </c>
      <c r="AV88" s="13" t="s">
        <v>82</v>
      </c>
      <c r="AW88" s="13" t="s">
        <v>33</v>
      </c>
      <c r="AX88" s="13" t="s">
        <v>79</v>
      </c>
      <c r="AY88" s="200" t="s">
        <v>126</v>
      </c>
    </row>
    <row r="89" spans="1:65" s="2" customFormat="1" ht="14.4" customHeight="1">
      <c r="A89" s="33"/>
      <c r="B89" s="34"/>
      <c r="C89" s="172" t="s">
        <v>82</v>
      </c>
      <c r="D89" s="172" t="s">
        <v>128</v>
      </c>
      <c r="E89" s="173" t="s">
        <v>168</v>
      </c>
      <c r="F89" s="174" t="s">
        <v>169</v>
      </c>
      <c r="G89" s="175" t="s">
        <v>170</v>
      </c>
      <c r="H89" s="176">
        <v>33300</v>
      </c>
      <c r="I89" s="177"/>
      <c r="J89" s="178">
        <f>ROUND(I89*H89,2)</f>
        <v>0</v>
      </c>
      <c r="K89" s="174" t="s">
        <v>132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133</v>
      </c>
      <c r="AT89" s="183" t="s">
        <v>128</v>
      </c>
      <c r="AU89" s="183" t="s">
        <v>82</v>
      </c>
      <c r="AY89" s="16" t="s">
        <v>126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133</v>
      </c>
      <c r="BM89" s="183" t="s">
        <v>375</v>
      </c>
    </row>
    <row r="90" spans="1:65" s="2" customFormat="1" ht="10.199999999999999">
      <c r="A90" s="33"/>
      <c r="B90" s="34"/>
      <c r="C90" s="35"/>
      <c r="D90" s="185" t="s">
        <v>135</v>
      </c>
      <c r="E90" s="35"/>
      <c r="F90" s="186" t="s">
        <v>172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135</v>
      </c>
      <c r="AU90" s="16" t="s">
        <v>82</v>
      </c>
    </row>
    <row r="91" spans="1:65" s="13" customFormat="1" ht="10.199999999999999">
      <c r="B91" s="190"/>
      <c r="C91" s="191"/>
      <c r="D91" s="185" t="s">
        <v>137</v>
      </c>
      <c r="E91" s="192" t="s">
        <v>19</v>
      </c>
      <c r="F91" s="193" t="s">
        <v>374</v>
      </c>
      <c r="G91" s="191"/>
      <c r="H91" s="194">
        <v>33300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137</v>
      </c>
      <c r="AU91" s="200" t="s">
        <v>82</v>
      </c>
      <c r="AV91" s="13" t="s">
        <v>82</v>
      </c>
      <c r="AW91" s="13" t="s">
        <v>33</v>
      </c>
      <c r="AX91" s="13" t="s">
        <v>79</v>
      </c>
      <c r="AY91" s="200" t="s">
        <v>126</v>
      </c>
    </row>
    <row r="92" spans="1:65" s="2" customFormat="1" ht="14.4" customHeight="1">
      <c r="A92" s="33"/>
      <c r="B92" s="34"/>
      <c r="C92" s="201" t="s">
        <v>144</v>
      </c>
      <c r="D92" s="201" t="s">
        <v>181</v>
      </c>
      <c r="E92" s="202" t="s">
        <v>182</v>
      </c>
      <c r="F92" s="203" t="s">
        <v>183</v>
      </c>
      <c r="G92" s="204" t="s">
        <v>184</v>
      </c>
      <c r="H92" s="205">
        <v>685.98</v>
      </c>
      <c r="I92" s="206"/>
      <c r="J92" s="207">
        <f>ROUND(I92*H92,2)</f>
        <v>0</v>
      </c>
      <c r="K92" s="203" t="s">
        <v>132</v>
      </c>
      <c r="L92" s="208"/>
      <c r="M92" s="209" t="s">
        <v>19</v>
      </c>
      <c r="N92" s="210" t="s">
        <v>42</v>
      </c>
      <c r="O92" s="63"/>
      <c r="P92" s="181">
        <f>O92*H92</f>
        <v>0</v>
      </c>
      <c r="Q92" s="181">
        <v>1E-3</v>
      </c>
      <c r="R92" s="181">
        <f>Q92*H92</f>
        <v>0.68598000000000003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174</v>
      </c>
      <c r="AT92" s="183" t="s">
        <v>181</v>
      </c>
      <c r="AU92" s="183" t="s">
        <v>82</v>
      </c>
      <c r="AY92" s="16" t="s">
        <v>126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133</v>
      </c>
      <c r="BM92" s="183" t="s">
        <v>376</v>
      </c>
    </row>
    <row r="93" spans="1:65" s="2" customFormat="1" ht="10.199999999999999">
      <c r="A93" s="33"/>
      <c r="B93" s="34"/>
      <c r="C93" s="35"/>
      <c r="D93" s="185" t="s">
        <v>135</v>
      </c>
      <c r="E93" s="35"/>
      <c r="F93" s="186" t="s">
        <v>183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135</v>
      </c>
      <c r="AU93" s="16" t="s">
        <v>82</v>
      </c>
    </row>
    <row r="94" spans="1:65" s="13" customFormat="1" ht="10.199999999999999">
      <c r="B94" s="190"/>
      <c r="C94" s="191"/>
      <c r="D94" s="185" t="s">
        <v>137</v>
      </c>
      <c r="E94" s="192" t="s">
        <v>19</v>
      </c>
      <c r="F94" s="193" t="s">
        <v>377</v>
      </c>
      <c r="G94" s="191"/>
      <c r="H94" s="194">
        <v>685.98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137</v>
      </c>
      <c r="AU94" s="200" t="s">
        <v>82</v>
      </c>
      <c r="AV94" s="13" t="s">
        <v>82</v>
      </c>
      <c r="AW94" s="13" t="s">
        <v>33</v>
      </c>
      <c r="AX94" s="13" t="s">
        <v>79</v>
      </c>
      <c r="AY94" s="200" t="s">
        <v>126</v>
      </c>
    </row>
    <row r="95" spans="1:65" s="2" customFormat="1" ht="14.4" customHeight="1">
      <c r="A95" s="33"/>
      <c r="B95" s="34"/>
      <c r="C95" s="172" t="s">
        <v>133</v>
      </c>
      <c r="D95" s="172" t="s">
        <v>128</v>
      </c>
      <c r="E95" s="173" t="s">
        <v>378</v>
      </c>
      <c r="F95" s="174" t="s">
        <v>379</v>
      </c>
      <c r="G95" s="175" t="s">
        <v>219</v>
      </c>
      <c r="H95" s="176">
        <v>270</v>
      </c>
      <c r="I95" s="177"/>
      <c r="J95" s="178">
        <f>ROUND(I95*H95,2)</f>
        <v>0</v>
      </c>
      <c r="K95" s="174" t="s">
        <v>132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133</v>
      </c>
      <c r="AT95" s="183" t="s">
        <v>128</v>
      </c>
      <c r="AU95" s="183" t="s">
        <v>82</v>
      </c>
      <c r="AY95" s="16" t="s">
        <v>126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133</v>
      </c>
      <c r="BM95" s="183" t="s">
        <v>380</v>
      </c>
    </row>
    <row r="96" spans="1:65" s="2" customFormat="1" ht="19.2">
      <c r="A96" s="33"/>
      <c r="B96" s="34"/>
      <c r="C96" s="35"/>
      <c r="D96" s="185" t="s">
        <v>135</v>
      </c>
      <c r="E96" s="35"/>
      <c r="F96" s="186" t="s">
        <v>381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13" customFormat="1" ht="10.199999999999999">
      <c r="B97" s="190"/>
      <c r="C97" s="191"/>
      <c r="D97" s="185" t="s">
        <v>137</v>
      </c>
      <c r="E97" s="192" t="s">
        <v>19</v>
      </c>
      <c r="F97" s="193" t="s">
        <v>382</v>
      </c>
      <c r="G97" s="191"/>
      <c r="H97" s="194">
        <v>270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137</v>
      </c>
      <c r="AU97" s="200" t="s">
        <v>82</v>
      </c>
      <c r="AV97" s="13" t="s">
        <v>82</v>
      </c>
      <c r="AW97" s="13" t="s">
        <v>33</v>
      </c>
      <c r="AX97" s="13" t="s">
        <v>79</v>
      </c>
      <c r="AY97" s="200" t="s">
        <v>126</v>
      </c>
    </row>
    <row r="98" spans="1:65" s="2" customFormat="1" ht="19.8" customHeight="1">
      <c r="A98" s="33"/>
      <c r="B98" s="34"/>
      <c r="C98" s="172" t="s">
        <v>155</v>
      </c>
      <c r="D98" s="172" t="s">
        <v>128</v>
      </c>
      <c r="E98" s="173" t="s">
        <v>383</v>
      </c>
      <c r="F98" s="174" t="s">
        <v>384</v>
      </c>
      <c r="G98" s="175" t="s">
        <v>219</v>
      </c>
      <c r="H98" s="176">
        <v>172</v>
      </c>
      <c r="I98" s="177"/>
      <c r="J98" s="178">
        <f>ROUND(I98*H98,2)</f>
        <v>0</v>
      </c>
      <c r="K98" s="174" t="s">
        <v>132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133</v>
      </c>
      <c r="AT98" s="183" t="s">
        <v>128</v>
      </c>
      <c r="AU98" s="183" t="s">
        <v>82</v>
      </c>
      <c r="AY98" s="16" t="s">
        <v>126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133</v>
      </c>
      <c r="BM98" s="183" t="s">
        <v>385</v>
      </c>
    </row>
    <row r="99" spans="1:65" s="2" customFormat="1" ht="19.2">
      <c r="A99" s="33"/>
      <c r="B99" s="34"/>
      <c r="C99" s="35"/>
      <c r="D99" s="185" t="s">
        <v>135</v>
      </c>
      <c r="E99" s="35"/>
      <c r="F99" s="186" t="s">
        <v>386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135</v>
      </c>
      <c r="AU99" s="16" t="s">
        <v>82</v>
      </c>
    </row>
    <row r="100" spans="1:65" s="13" customFormat="1" ht="10.199999999999999">
      <c r="B100" s="190"/>
      <c r="C100" s="191"/>
      <c r="D100" s="185" t="s">
        <v>137</v>
      </c>
      <c r="E100" s="192" t="s">
        <v>19</v>
      </c>
      <c r="F100" s="193" t="s">
        <v>387</v>
      </c>
      <c r="G100" s="191"/>
      <c r="H100" s="194">
        <v>172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137</v>
      </c>
      <c r="AU100" s="200" t="s">
        <v>82</v>
      </c>
      <c r="AV100" s="13" t="s">
        <v>82</v>
      </c>
      <c r="AW100" s="13" t="s">
        <v>33</v>
      </c>
      <c r="AX100" s="13" t="s">
        <v>79</v>
      </c>
      <c r="AY100" s="200" t="s">
        <v>126</v>
      </c>
    </row>
    <row r="101" spans="1:65" s="2" customFormat="1" ht="14.4" customHeight="1">
      <c r="A101" s="33"/>
      <c r="B101" s="34"/>
      <c r="C101" s="172" t="s">
        <v>161</v>
      </c>
      <c r="D101" s="172" t="s">
        <v>128</v>
      </c>
      <c r="E101" s="173" t="s">
        <v>388</v>
      </c>
      <c r="F101" s="174" t="s">
        <v>389</v>
      </c>
      <c r="G101" s="175" t="s">
        <v>170</v>
      </c>
      <c r="H101" s="176">
        <v>66600</v>
      </c>
      <c r="I101" s="177"/>
      <c r="J101" s="178">
        <f>ROUND(I101*H101,2)</f>
        <v>0</v>
      </c>
      <c r="K101" s="174" t="s">
        <v>132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133</v>
      </c>
      <c r="AT101" s="183" t="s">
        <v>128</v>
      </c>
      <c r="AU101" s="183" t="s">
        <v>82</v>
      </c>
      <c r="AY101" s="16" t="s">
        <v>126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133</v>
      </c>
      <c r="BM101" s="183" t="s">
        <v>390</v>
      </c>
    </row>
    <row r="102" spans="1:65" s="2" customFormat="1" ht="10.199999999999999">
      <c r="A102" s="33"/>
      <c r="B102" s="34"/>
      <c r="C102" s="35"/>
      <c r="D102" s="185" t="s">
        <v>135</v>
      </c>
      <c r="E102" s="35"/>
      <c r="F102" s="186" t="s">
        <v>391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135</v>
      </c>
      <c r="AU102" s="16" t="s">
        <v>82</v>
      </c>
    </row>
    <row r="103" spans="1:65" s="13" customFormat="1" ht="10.199999999999999">
      <c r="B103" s="190"/>
      <c r="C103" s="191"/>
      <c r="D103" s="185" t="s">
        <v>137</v>
      </c>
      <c r="E103" s="192" t="s">
        <v>19</v>
      </c>
      <c r="F103" s="193" t="s">
        <v>392</v>
      </c>
      <c r="G103" s="191"/>
      <c r="H103" s="194">
        <v>66600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137</v>
      </c>
      <c r="AU103" s="200" t="s">
        <v>82</v>
      </c>
      <c r="AV103" s="13" t="s">
        <v>82</v>
      </c>
      <c r="AW103" s="13" t="s">
        <v>33</v>
      </c>
      <c r="AX103" s="13" t="s">
        <v>79</v>
      </c>
      <c r="AY103" s="200" t="s">
        <v>126</v>
      </c>
    </row>
    <row r="104" spans="1:65" s="2" customFormat="1" ht="14.4" customHeight="1">
      <c r="A104" s="33"/>
      <c r="B104" s="34"/>
      <c r="C104" s="172" t="s">
        <v>167</v>
      </c>
      <c r="D104" s="172" t="s">
        <v>128</v>
      </c>
      <c r="E104" s="173" t="s">
        <v>393</v>
      </c>
      <c r="F104" s="174" t="s">
        <v>394</v>
      </c>
      <c r="G104" s="175" t="s">
        <v>219</v>
      </c>
      <c r="H104" s="176">
        <v>270</v>
      </c>
      <c r="I104" s="177"/>
      <c r="J104" s="178">
        <f>ROUND(I104*H104,2)</f>
        <v>0</v>
      </c>
      <c r="K104" s="174" t="s">
        <v>132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133</v>
      </c>
      <c r="AT104" s="183" t="s">
        <v>128</v>
      </c>
      <c r="AU104" s="183" t="s">
        <v>82</v>
      </c>
      <c r="AY104" s="16" t="s">
        <v>126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133</v>
      </c>
      <c r="BM104" s="183" t="s">
        <v>395</v>
      </c>
    </row>
    <row r="105" spans="1:65" s="2" customFormat="1" ht="10.199999999999999">
      <c r="A105" s="33"/>
      <c r="B105" s="34"/>
      <c r="C105" s="35"/>
      <c r="D105" s="185" t="s">
        <v>135</v>
      </c>
      <c r="E105" s="35"/>
      <c r="F105" s="186" t="s">
        <v>396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135</v>
      </c>
      <c r="AU105" s="16" t="s">
        <v>82</v>
      </c>
    </row>
    <row r="106" spans="1:65" s="13" customFormat="1" ht="10.199999999999999">
      <c r="B106" s="190"/>
      <c r="C106" s="191"/>
      <c r="D106" s="185" t="s">
        <v>137</v>
      </c>
      <c r="E106" s="192" t="s">
        <v>19</v>
      </c>
      <c r="F106" s="193" t="s">
        <v>382</v>
      </c>
      <c r="G106" s="191"/>
      <c r="H106" s="194">
        <v>270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137</v>
      </c>
      <c r="AU106" s="200" t="s">
        <v>82</v>
      </c>
      <c r="AV106" s="13" t="s">
        <v>82</v>
      </c>
      <c r="AW106" s="13" t="s">
        <v>33</v>
      </c>
      <c r="AX106" s="13" t="s">
        <v>79</v>
      </c>
      <c r="AY106" s="200" t="s">
        <v>126</v>
      </c>
    </row>
    <row r="107" spans="1:65" s="2" customFormat="1" ht="14.4" customHeight="1">
      <c r="A107" s="33"/>
      <c r="B107" s="34"/>
      <c r="C107" s="201" t="s">
        <v>174</v>
      </c>
      <c r="D107" s="201" t="s">
        <v>181</v>
      </c>
      <c r="E107" s="202" t="s">
        <v>397</v>
      </c>
      <c r="F107" s="203" t="s">
        <v>398</v>
      </c>
      <c r="G107" s="204" t="s">
        <v>353</v>
      </c>
      <c r="H107" s="205">
        <v>270</v>
      </c>
      <c r="I107" s="206"/>
      <c r="J107" s="207">
        <f>ROUND(I107*H107,2)</f>
        <v>0</v>
      </c>
      <c r="K107" s="203" t="s">
        <v>19</v>
      </c>
      <c r="L107" s="208"/>
      <c r="M107" s="209" t="s">
        <v>19</v>
      </c>
      <c r="N107" s="210" t="s">
        <v>42</v>
      </c>
      <c r="O107" s="63"/>
      <c r="P107" s="181">
        <f>O107*H107</f>
        <v>0</v>
      </c>
      <c r="Q107" s="181">
        <v>3.0000000000000001E-3</v>
      </c>
      <c r="R107" s="181">
        <f>Q107*H107</f>
        <v>0.81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174</v>
      </c>
      <c r="AT107" s="183" t="s">
        <v>181</v>
      </c>
      <c r="AU107" s="183" t="s">
        <v>82</v>
      </c>
      <c r="AY107" s="16" t="s">
        <v>126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133</v>
      </c>
      <c r="BM107" s="183" t="s">
        <v>399</v>
      </c>
    </row>
    <row r="108" spans="1:65" s="2" customFormat="1" ht="10.199999999999999">
      <c r="A108" s="33"/>
      <c r="B108" s="34"/>
      <c r="C108" s="35"/>
      <c r="D108" s="185" t="s">
        <v>135</v>
      </c>
      <c r="E108" s="35"/>
      <c r="F108" s="186" t="s">
        <v>398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135</v>
      </c>
      <c r="AU108" s="16" t="s">
        <v>82</v>
      </c>
    </row>
    <row r="109" spans="1:65" s="2" customFormat="1" ht="14.4" customHeight="1">
      <c r="A109" s="33"/>
      <c r="B109" s="34"/>
      <c r="C109" s="172" t="s">
        <v>180</v>
      </c>
      <c r="D109" s="172" t="s">
        <v>128</v>
      </c>
      <c r="E109" s="173" t="s">
        <v>400</v>
      </c>
      <c r="F109" s="174" t="s">
        <v>401</v>
      </c>
      <c r="G109" s="175" t="s">
        <v>219</v>
      </c>
      <c r="H109" s="176">
        <v>172</v>
      </c>
      <c r="I109" s="177"/>
      <c r="J109" s="178">
        <f>ROUND(I109*H109,2)</f>
        <v>0</v>
      </c>
      <c r="K109" s="174" t="s">
        <v>132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133</v>
      </c>
      <c r="AT109" s="183" t="s">
        <v>128</v>
      </c>
      <c r="AU109" s="183" t="s">
        <v>82</v>
      </c>
      <c r="AY109" s="16" t="s">
        <v>126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133</v>
      </c>
      <c r="BM109" s="183" t="s">
        <v>402</v>
      </c>
    </row>
    <row r="110" spans="1:65" s="2" customFormat="1" ht="19.2">
      <c r="A110" s="33"/>
      <c r="B110" s="34"/>
      <c r="C110" s="35"/>
      <c r="D110" s="185" t="s">
        <v>135</v>
      </c>
      <c r="E110" s="35"/>
      <c r="F110" s="186" t="s">
        <v>403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0.199999999999999">
      <c r="B111" s="190"/>
      <c r="C111" s="191"/>
      <c r="D111" s="185" t="s">
        <v>137</v>
      </c>
      <c r="E111" s="192" t="s">
        <v>19</v>
      </c>
      <c r="F111" s="193" t="s">
        <v>387</v>
      </c>
      <c r="G111" s="191"/>
      <c r="H111" s="194">
        <v>172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137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126</v>
      </c>
    </row>
    <row r="112" spans="1:65" s="2" customFormat="1" ht="14.4" customHeight="1">
      <c r="A112" s="33"/>
      <c r="B112" s="34"/>
      <c r="C112" s="201" t="s">
        <v>187</v>
      </c>
      <c r="D112" s="201" t="s">
        <v>181</v>
      </c>
      <c r="E112" s="202" t="s">
        <v>404</v>
      </c>
      <c r="F112" s="203" t="s">
        <v>405</v>
      </c>
      <c r="G112" s="204" t="s">
        <v>219</v>
      </c>
      <c r="H112" s="205">
        <v>172</v>
      </c>
      <c r="I112" s="206"/>
      <c r="J112" s="207">
        <f>ROUND(I112*H112,2)</f>
        <v>0</v>
      </c>
      <c r="K112" s="203" t="s">
        <v>19</v>
      </c>
      <c r="L112" s="208"/>
      <c r="M112" s="209" t="s">
        <v>19</v>
      </c>
      <c r="N112" s="210" t="s">
        <v>42</v>
      </c>
      <c r="O112" s="63"/>
      <c r="P112" s="181">
        <f>O112*H112</f>
        <v>0</v>
      </c>
      <c r="Q112" s="181">
        <v>3.5000000000000001E-3</v>
      </c>
      <c r="R112" s="181">
        <f>Q112*H112</f>
        <v>0.60199999999999998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174</v>
      </c>
      <c r="AT112" s="183" t="s">
        <v>181</v>
      </c>
      <c r="AU112" s="183" t="s">
        <v>82</v>
      </c>
      <c r="AY112" s="16" t="s">
        <v>126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133</v>
      </c>
      <c r="BM112" s="183" t="s">
        <v>406</v>
      </c>
    </row>
    <row r="113" spans="1:65" s="2" customFormat="1" ht="10.199999999999999">
      <c r="A113" s="33"/>
      <c r="B113" s="34"/>
      <c r="C113" s="35"/>
      <c r="D113" s="185" t="s">
        <v>135</v>
      </c>
      <c r="E113" s="35"/>
      <c r="F113" s="186" t="s">
        <v>405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2" customFormat="1" ht="14.4" customHeight="1">
      <c r="A114" s="33"/>
      <c r="B114" s="34"/>
      <c r="C114" s="172" t="s">
        <v>193</v>
      </c>
      <c r="D114" s="172" t="s">
        <v>128</v>
      </c>
      <c r="E114" s="173" t="s">
        <v>407</v>
      </c>
      <c r="F114" s="174" t="s">
        <v>408</v>
      </c>
      <c r="G114" s="175" t="s">
        <v>219</v>
      </c>
      <c r="H114" s="176">
        <v>270</v>
      </c>
      <c r="I114" s="177"/>
      <c r="J114" s="178">
        <f>ROUND(I114*H114,2)</f>
        <v>0</v>
      </c>
      <c r="K114" s="174" t="s">
        <v>132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5.0000000000000002E-5</v>
      </c>
      <c r="R114" s="181">
        <f>Q114*H114</f>
        <v>1.35E-2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133</v>
      </c>
      <c r="AT114" s="183" t="s">
        <v>128</v>
      </c>
      <c r="AU114" s="183" t="s">
        <v>82</v>
      </c>
      <c r="AY114" s="16" t="s">
        <v>126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133</v>
      </c>
      <c r="BM114" s="183" t="s">
        <v>409</v>
      </c>
    </row>
    <row r="115" spans="1:65" s="2" customFormat="1" ht="10.199999999999999">
      <c r="A115" s="33"/>
      <c r="B115" s="34"/>
      <c r="C115" s="35"/>
      <c r="D115" s="185" t="s">
        <v>135</v>
      </c>
      <c r="E115" s="35"/>
      <c r="F115" s="186" t="s">
        <v>410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135</v>
      </c>
      <c r="AU115" s="16" t="s">
        <v>82</v>
      </c>
    </row>
    <row r="116" spans="1:65" s="13" customFormat="1" ht="10.199999999999999">
      <c r="B116" s="190"/>
      <c r="C116" s="191"/>
      <c r="D116" s="185" t="s">
        <v>137</v>
      </c>
      <c r="E116" s="192" t="s">
        <v>19</v>
      </c>
      <c r="F116" s="193" t="s">
        <v>382</v>
      </c>
      <c r="G116" s="191"/>
      <c r="H116" s="194">
        <v>270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137</v>
      </c>
      <c r="AU116" s="200" t="s">
        <v>82</v>
      </c>
      <c r="AV116" s="13" t="s">
        <v>82</v>
      </c>
      <c r="AW116" s="13" t="s">
        <v>33</v>
      </c>
      <c r="AX116" s="13" t="s">
        <v>79</v>
      </c>
      <c r="AY116" s="200" t="s">
        <v>126</v>
      </c>
    </row>
    <row r="117" spans="1:65" s="2" customFormat="1" ht="14.4" customHeight="1">
      <c r="A117" s="33"/>
      <c r="B117" s="34"/>
      <c r="C117" s="201" t="s">
        <v>198</v>
      </c>
      <c r="D117" s="201" t="s">
        <v>181</v>
      </c>
      <c r="E117" s="202" t="s">
        <v>411</v>
      </c>
      <c r="F117" s="203" t="s">
        <v>412</v>
      </c>
      <c r="G117" s="204" t="s">
        <v>353</v>
      </c>
      <c r="H117" s="205">
        <v>270</v>
      </c>
      <c r="I117" s="206"/>
      <c r="J117" s="207">
        <f>ROUND(I117*H117,2)</f>
        <v>0</v>
      </c>
      <c r="K117" s="203" t="s">
        <v>19</v>
      </c>
      <c r="L117" s="208"/>
      <c r="M117" s="209" t="s">
        <v>19</v>
      </c>
      <c r="N117" s="210" t="s">
        <v>42</v>
      </c>
      <c r="O117" s="63"/>
      <c r="P117" s="181">
        <f>O117*H117</f>
        <v>0</v>
      </c>
      <c r="Q117" s="181">
        <v>5.0000000000000001E-4</v>
      </c>
      <c r="R117" s="181">
        <f>Q117*H117</f>
        <v>0.13500000000000001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174</v>
      </c>
      <c r="AT117" s="183" t="s">
        <v>181</v>
      </c>
      <c r="AU117" s="183" t="s">
        <v>82</v>
      </c>
      <c r="AY117" s="16" t="s">
        <v>126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133</v>
      </c>
      <c r="BM117" s="183" t="s">
        <v>413</v>
      </c>
    </row>
    <row r="118" spans="1:65" s="2" customFormat="1" ht="10.199999999999999">
      <c r="A118" s="33"/>
      <c r="B118" s="34"/>
      <c r="C118" s="35"/>
      <c r="D118" s="185" t="s">
        <v>135</v>
      </c>
      <c r="E118" s="35"/>
      <c r="F118" s="186" t="s">
        <v>412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135</v>
      </c>
      <c r="AU118" s="16" t="s">
        <v>82</v>
      </c>
    </row>
    <row r="119" spans="1:65" s="2" customFormat="1" ht="14.4" customHeight="1">
      <c r="A119" s="33"/>
      <c r="B119" s="34"/>
      <c r="C119" s="172" t="s">
        <v>204</v>
      </c>
      <c r="D119" s="172" t="s">
        <v>128</v>
      </c>
      <c r="E119" s="173" t="s">
        <v>414</v>
      </c>
      <c r="F119" s="174" t="s">
        <v>415</v>
      </c>
      <c r="G119" s="175" t="s">
        <v>219</v>
      </c>
      <c r="H119" s="176">
        <v>172</v>
      </c>
      <c r="I119" s="177"/>
      <c r="J119" s="178">
        <f>ROUND(I119*H119,2)</f>
        <v>0</v>
      </c>
      <c r="K119" s="174" t="s">
        <v>132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5.0000000000000002E-5</v>
      </c>
      <c r="R119" s="181">
        <f>Q119*H119</f>
        <v>8.6E-3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133</v>
      </c>
      <c r="AT119" s="183" t="s">
        <v>128</v>
      </c>
      <c r="AU119" s="183" t="s">
        <v>82</v>
      </c>
      <c r="AY119" s="16" t="s">
        <v>126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133</v>
      </c>
      <c r="BM119" s="183" t="s">
        <v>416</v>
      </c>
    </row>
    <row r="120" spans="1:65" s="2" customFormat="1" ht="10.199999999999999">
      <c r="A120" s="33"/>
      <c r="B120" s="34"/>
      <c r="C120" s="35"/>
      <c r="D120" s="185" t="s">
        <v>135</v>
      </c>
      <c r="E120" s="35"/>
      <c r="F120" s="186" t="s">
        <v>417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135</v>
      </c>
      <c r="AU120" s="16" t="s">
        <v>82</v>
      </c>
    </row>
    <row r="121" spans="1:65" s="13" customFormat="1" ht="10.199999999999999">
      <c r="B121" s="190"/>
      <c r="C121" s="191"/>
      <c r="D121" s="185" t="s">
        <v>137</v>
      </c>
      <c r="E121" s="192" t="s">
        <v>19</v>
      </c>
      <c r="F121" s="193" t="s">
        <v>387</v>
      </c>
      <c r="G121" s="191"/>
      <c r="H121" s="194">
        <v>172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137</v>
      </c>
      <c r="AU121" s="200" t="s">
        <v>82</v>
      </c>
      <c r="AV121" s="13" t="s">
        <v>82</v>
      </c>
      <c r="AW121" s="13" t="s">
        <v>33</v>
      </c>
      <c r="AX121" s="13" t="s">
        <v>79</v>
      </c>
      <c r="AY121" s="200" t="s">
        <v>126</v>
      </c>
    </row>
    <row r="122" spans="1:65" s="2" customFormat="1" ht="14.4" customHeight="1">
      <c r="A122" s="33"/>
      <c r="B122" s="34"/>
      <c r="C122" s="201" t="s">
        <v>210</v>
      </c>
      <c r="D122" s="201" t="s">
        <v>181</v>
      </c>
      <c r="E122" s="202" t="s">
        <v>418</v>
      </c>
      <c r="F122" s="203" t="s">
        <v>419</v>
      </c>
      <c r="G122" s="204" t="s">
        <v>219</v>
      </c>
      <c r="H122" s="205">
        <v>172</v>
      </c>
      <c r="I122" s="206"/>
      <c r="J122" s="207">
        <f>ROUND(I122*H122,2)</f>
        <v>0</v>
      </c>
      <c r="K122" s="203" t="s">
        <v>132</v>
      </c>
      <c r="L122" s="208"/>
      <c r="M122" s="209" t="s">
        <v>19</v>
      </c>
      <c r="N122" s="210" t="s">
        <v>42</v>
      </c>
      <c r="O122" s="63"/>
      <c r="P122" s="181">
        <f>O122*H122</f>
        <v>0</v>
      </c>
      <c r="Q122" s="181">
        <v>4.7200000000000002E-3</v>
      </c>
      <c r="R122" s="181">
        <f>Q122*H122</f>
        <v>0.81184000000000001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174</v>
      </c>
      <c r="AT122" s="183" t="s">
        <v>181</v>
      </c>
      <c r="AU122" s="183" t="s">
        <v>82</v>
      </c>
      <c r="AY122" s="16" t="s">
        <v>126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133</v>
      </c>
      <c r="BM122" s="183" t="s">
        <v>420</v>
      </c>
    </row>
    <row r="123" spans="1:65" s="2" customFormat="1" ht="10.199999999999999">
      <c r="A123" s="33"/>
      <c r="B123" s="34"/>
      <c r="C123" s="35"/>
      <c r="D123" s="185" t="s">
        <v>135</v>
      </c>
      <c r="E123" s="35"/>
      <c r="F123" s="186" t="s">
        <v>419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135</v>
      </c>
      <c r="AU123" s="16" t="s">
        <v>82</v>
      </c>
    </row>
    <row r="124" spans="1:65" s="2" customFormat="1" ht="14.4" customHeight="1">
      <c r="A124" s="33"/>
      <c r="B124" s="34"/>
      <c r="C124" s="172" t="s">
        <v>8</v>
      </c>
      <c r="D124" s="172" t="s">
        <v>128</v>
      </c>
      <c r="E124" s="173" t="s">
        <v>421</v>
      </c>
      <c r="F124" s="174" t="s">
        <v>422</v>
      </c>
      <c r="G124" s="175" t="s">
        <v>219</v>
      </c>
      <c r="H124" s="176">
        <v>442</v>
      </c>
      <c r="I124" s="177"/>
      <c r="J124" s="178">
        <f>ROUND(I124*H124,2)</f>
        <v>0</v>
      </c>
      <c r="K124" s="174" t="s">
        <v>132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133</v>
      </c>
      <c r="AT124" s="183" t="s">
        <v>128</v>
      </c>
      <c r="AU124" s="183" t="s">
        <v>82</v>
      </c>
      <c r="AY124" s="16" t="s">
        <v>126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133</v>
      </c>
      <c r="BM124" s="183" t="s">
        <v>423</v>
      </c>
    </row>
    <row r="125" spans="1:65" s="2" customFormat="1" ht="10.199999999999999">
      <c r="A125" s="33"/>
      <c r="B125" s="34"/>
      <c r="C125" s="35"/>
      <c r="D125" s="185" t="s">
        <v>135</v>
      </c>
      <c r="E125" s="35"/>
      <c r="F125" s="186" t="s">
        <v>424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2" customFormat="1" ht="28.8">
      <c r="A126" s="33"/>
      <c r="B126" s="34"/>
      <c r="C126" s="35"/>
      <c r="D126" s="185" t="s">
        <v>335</v>
      </c>
      <c r="E126" s="35"/>
      <c r="F126" s="215" t="s">
        <v>425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335</v>
      </c>
      <c r="AU126" s="16" t="s">
        <v>82</v>
      </c>
    </row>
    <row r="127" spans="1:65" s="13" customFormat="1" ht="10.199999999999999">
      <c r="B127" s="190"/>
      <c r="C127" s="191"/>
      <c r="D127" s="185" t="s">
        <v>137</v>
      </c>
      <c r="E127" s="192" t="s">
        <v>19</v>
      </c>
      <c r="F127" s="193" t="s">
        <v>426</v>
      </c>
      <c r="G127" s="191"/>
      <c r="H127" s="194">
        <v>442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137</v>
      </c>
      <c r="AU127" s="200" t="s">
        <v>82</v>
      </c>
      <c r="AV127" s="13" t="s">
        <v>82</v>
      </c>
      <c r="AW127" s="13" t="s">
        <v>33</v>
      </c>
      <c r="AX127" s="13" t="s">
        <v>79</v>
      </c>
      <c r="AY127" s="200" t="s">
        <v>126</v>
      </c>
    </row>
    <row r="128" spans="1:65" s="2" customFormat="1" ht="14.4" customHeight="1">
      <c r="A128" s="33"/>
      <c r="B128" s="34"/>
      <c r="C128" s="172" t="s">
        <v>223</v>
      </c>
      <c r="D128" s="172" t="s">
        <v>128</v>
      </c>
      <c r="E128" s="173" t="s">
        <v>427</v>
      </c>
      <c r="F128" s="174" t="s">
        <v>428</v>
      </c>
      <c r="G128" s="175" t="s">
        <v>219</v>
      </c>
      <c r="H128" s="176">
        <v>230</v>
      </c>
      <c r="I128" s="177"/>
      <c r="J128" s="178">
        <f>ROUND(I128*H128,2)</f>
        <v>0</v>
      </c>
      <c r="K128" s="174" t="s">
        <v>132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133</v>
      </c>
      <c r="AT128" s="183" t="s">
        <v>128</v>
      </c>
      <c r="AU128" s="183" t="s">
        <v>82</v>
      </c>
      <c r="AY128" s="16" t="s">
        <v>126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133</v>
      </c>
      <c r="BM128" s="183" t="s">
        <v>429</v>
      </c>
    </row>
    <row r="129" spans="1:65" s="2" customFormat="1" ht="10.199999999999999">
      <c r="A129" s="33"/>
      <c r="B129" s="34"/>
      <c r="C129" s="35"/>
      <c r="D129" s="185" t="s">
        <v>135</v>
      </c>
      <c r="E129" s="35"/>
      <c r="F129" s="186" t="s">
        <v>430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pans="1:65" s="13" customFormat="1" ht="10.199999999999999">
      <c r="B130" s="190"/>
      <c r="C130" s="191"/>
      <c r="D130" s="185" t="s">
        <v>137</v>
      </c>
      <c r="E130" s="192" t="s">
        <v>19</v>
      </c>
      <c r="F130" s="193" t="s">
        <v>431</v>
      </c>
      <c r="G130" s="191"/>
      <c r="H130" s="194">
        <v>230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137</v>
      </c>
      <c r="AU130" s="200" t="s">
        <v>82</v>
      </c>
      <c r="AV130" s="13" t="s">
        <v>82</v>
      </c>
      <c r="AW130" s="13" t="s">
        <v>33</v>
      </c>
      <c r="AX130" s="13" t="s">
        <v>79</v>
      </c>
      <c r="AY130" s="200" t="s">
        <v>126</v>
      </c>
    </row>
    <row r="131" spans="1:65" s="2" customFormat="1" ht="14.4" customHeight="1">
      <c r="A131" s="33"/>
      <c r="B131" s="34"/>
      <c r="C131" s="201" t="s">
        <v>229</v>
      </c>
      <c r="D131" s="201" t="s">
        <v>181</v>
      </c>
      <c r="E131" s="202" t="s">
        <v>432</v>
      </c>
      <c r="F131" s="203" t="s">
        <v>433</v>
      </c>
      <c r="G131" s="204" t="s">
        <v>184</v>
      </c>
      <c r="H131" s="205">
        <v>11.5</v>
      </c>
      <c r="I131" s="206"/>
      <c r="J131" s="207">
        <f>ROUND(I131*H131,2)</f>
        <v>0</v>
      </c>
      <c r="K131" s="203" t="s">
        <v>19</v>
      </c>
      <c r="L131" s="208"/>
      <c r="M131" s="209" t="s">
        <v>19</v>
      </c>
      <c r="N131" s="210" t="s">
        <v>42</v>
      </c>
      <c r="O131" s="63"/>
      <c r="P131" s="181">
        <f>O131*H131</f>
        <v>0</v>
      </c>
      <c r="Q131" s="181">
        <v>1E-3</v>
      </c>
      <c r="R131" s="181">
        <f>Q131*H131</f>
        <v>1.15E-2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174</v>
      </c>
      <c r="AT131" s="183" t="s">
        <v>181</v>
      </c>
      <c r="AU131" s="183" t="s">
        <v>82</v>
      </c>
      <c r="AY131" s="16" t="s">
        <v>126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133</v>
      </c>
      <c r="BM131" s="183" t="s">
        <v>434</v>
      </c>
    </row>
    <row r="132" spans="1:65" s="2" customFormat="1" ht="10.199999999999999">
      <c r="A132" s="33"/>
      <c r="B132" s="34"/>
      <c r="C132" s="35"/>
      <c r="D132" s="185" t="s">
        <v>135</v>
      </c>
      <c r="E132" s="35"/>
      <c r="F132" s="186" t="s">
        <v>433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82</v>
      </c>
    </row>
    <row r="133" spans="1:65" s="13" customFormat="1" ht="10.199999999999999">
      <c r="B133" s="190"/>
      <c r="C133" s="191"/>
      <c r="D133" s="185" t="s">
        <v>137</v>
      </c>
      <c r="E133" s="192" t="s">
        <v>19</v>
      </c>
      <c r="F133" s="193" t="s">
        <v>435</v>
      </c>
      <c r="G133" s="191"/>
      <c r="H133" s="194">
        <v>11.5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137</v>
      </c>
      <c r="AU133" s="200" t="s">
        <v>82</v>
      </c>
      <c r="AV133" s="13" t="s">
        <v>82</v>
      </c>
      <c r="AW133" s="13" t="s">
        <v>33</v>
      </c>
      <c r="AX133" s="13" t="s">
        <v>79</v>
      </c>
      <c r="AY133" s="200" t="s">
        <v>126</v>
      </c>
    </row>
    <row r="134" spans="1:65" s="2" customFormat="1" ht="14.4" customHeight="1">
      <c r="A134" s="33"/>
      <c r="B134" s="34"/>
      <c r="C134" s="172" t="s">
        <v>237</v>
      </c>
      <c r="D134" s="172" t="s">
        <v>128</v>
      </c>
      <c r="E134" s="173" t="s">
        <v>436</v>
      </c>
      <c r="F134" s="174" t="s">
        <v>437</v>
      </c>
      <c r="G134" s="175" t="s">
        <v>219</v>
      </c>
      <c r="H134" s="176">
        <v>230</v>
      </c>
      <c r="I134" s="177"/>
      <c r="J134" s="178">
        <f>ROUND(I134*H134,2)</f>
        <v>0</v>
      </c>
      <c r="K134" s="174" t="s">
        <v>132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2.0799999999999998E-3</v>
      </c>
      <c r="R134" s="181">
        <f>Q134*H134</f>
        <v>0.47839999999999994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133</v>
      </c>
      <c r="AT134" s="183" t="s">
        <v>128</v>
      </c>
      <c r="AU134" s="183" t="s">
        <v>82</v>
      </c>
      <c r="AY134" s="16" t="s">
        <v>126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133</v>
      </c>
      <c r="BM134" s="183" t="s">
        <v>438</v>
      </c>
    </row>
    <row r="135" spans="1:65" s="2" customFormat="1" ht="10.199999999999999">
      <c r="A135" s="33"/>
      <c r="B135" s="34"/>
      <c r="C135" s="35"/>
      <c r="D135" s="185" t="s">
        <v>135</v>
      </c>
      <c r="E135" s="35"/>
      <c r="F135" s="186" t="s">
        <v>439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135</v>
      </c>
      <c r="AU135" s="16" t="s">
        <v>82</v>
      </c>
    </row>
    <row r="136" spans="1:65" s="13" customFormat="1" ht="10.199999999999999">
      <c r="B136" s="190"/>
      <c r="C136" s="191"/>
      <c r="D136" s="185" t="s">
        <v>137</v>
      </c>
      <c r="E136" s="192" t="s">
        <v>19</v>
      </c>
      <c r="F136" s="193" t="s">
        <v>431</v>
      </c>
      <c r="G136" s="191"/>
      <c r="H136" s="194">
        <v>230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137</v>
      </c>
      <c r="AU136" s="200" t="s">
        <v>82</v>
      </c>
      <c r="AV136" s="13" t="s">
        <v>82</v>
      </c>
      <c r="AW136" s="13" t="s">
        <v>33</v>
      </c>
      <c r="AX136" s="13" t="s">
        <v>79</v>
      </c>
      <c r="AY136" s="200" t="s">
        <v>126</v>
      </c>
    </row>
    <row r="137" spans="1:65" s="2" customFormat="1" ht="14.4" customHeight="1">
      <c r="A137" s="33"/>
      <c r="B137" s="34"/>
      <c r="C137" s="172" t="s">
        <v>440</v>
      </c>
      <c r="D137" s="172" t="s">
        <v>128</v>
      </c>
      <c r="E137" s="173" t="s">
        <v>441</v>
      </c>
      <c r="F137" s="174" t="s">
        <v>442</v>
      </c>
      <c r="G137" s="175" t="s">
        <v>219</v>
      </c>
      <c r="H137" s="176">
        <v>442</v>
      </c>
      <c r="I137" s="177"/>
      <c r="J137" s="178">
        <f>ROUND(I137*H137,2)</f>
        <v>0</v>
      </c>
      <c r="K137" s="174" t="s">
        <v>132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133</v>
      </c>
      <c r="AT137" s="183" t="s">
        <v>128</v>
      </c>
      <c r="AU137" s="183" t="s">
        <v>82</v>
      </c>
      <c r="AY137" s="16" t="s">
        <v>126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133</v>
      </c>
      <c r="BM137" s="183" t="s">
        <v>443</v>
      </c>
    </row>
    <row r="138" spans="1:65" s="2" customFormat="1" ht="10.199999999999999">
      <c r="A138" s="33"/>
      <c r="B138" s="34"/>
      <c r="C138" s="35"/>
      <c r="D138" s="185" t="s">
        <v>135</v>
      </c>
      <c r="E138" s="35"/>
      <c r="F138" s="186" t="s">
        <v>444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135</v>
      </c>
      <c r="AU138" s="16" t="s">
        <v>82</v>
      </c>
    </row>
    <row r="139" spans="1:65" s="13" customFormat="1" ht="10.199999999999999">
      <c r="B139" s="190"/>
      <c r="C139" s="191"/>
      <c r="D139" s="185" t="s">
        <v>137</v>
      </c>
      <c r="E139" s="192" t="s">
        <v>19</v>
      </c>
      <c r="F139" s="193" t="s">
        <v>426</v>
      </c>
      <c r="G139" s="191"/>
      <c r="H139" s="194">
        <v>442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137</v>
      </c>
      <c r="AU139" s="200" t="s">
        <v>82</v>
      </c>
      <c r="AV139" s="13" t="s">
        <v>82</v>
      </c>
      <c r="AW139" s="13" t="s">
        <v>33</v>
      </c>
      <c r="AX139" s="13" t="s">
        <v>79</v>
      </c>
      <c r="AY139" s="200" t="s">
        <v>126</v>
      </c>
    </row>
    <row r="140" spans="1:65" s="2" customFormat="1" ht="14.4" customHeight="1">
      <c r="A140" s="33"/>
      <c r="B140" s="34"/>
      <c r="C140" s="201" t="s">
        <v>445</v>
      </c>
      <c r="D140" s="201" t="s">
        <v>181</v>
      </c>
      <c r="E140" s="202" t="s">
        <v>446</v>
      </c>
      <c r="F140" s="203" t="s">
        <v>447</v>
      </c>
      <c r="G140" s="204" t="s">
        <v>353</v>
      </c>
      <c r="H140" s="205">
        <v>307</v>
      </c>
      <c r="I140" s="206"/>
      <c r="J140" s="207">
        <f>ROUND(I140*H140,2)</f>
        <v>0</v>
      </c>
      <c r="K140" s="203" t="s">
        <v>19</v>
      </c>
      <c r="L140" s="208"/>
      <c r="M140" s="209" t="s">
        <v>19</v>
      </c>
      <c r="N140" s="210" t="s">
        <v>42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174</v>
      </c>
      <c r="AT140" s="183" t="s">
        <v>181</v>
      </c>
      <c r="AU140" s="183" t="s">
        <v>82</v>
      </c>
      <c r="AY140" s="16" t="s">
        <v>126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133</v>
      </c>
      <c r="BM140" s="183" t="s">
        <v>448</v>
      </c>
    </row>
    <row r="141" spans="1:65" s="2" customFormat="1" ht="10.199999999999999">
      <c r="A141" s="33"/>
      <c r="B141" s="34"/>
      <c r="C141" s="35"/>
      <c r="D141" s="185" t="s">
        <v>135</v>
      </c>
      <c r="E141" s="35"/>
      <c r="F141" s="186" t="s">
        <v>447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pans="1:65" s="13" customFormat="1" ht="10.199999999999999">
      <c r="B142" s="190"/>
      <c r="C142" s="191"/>
      <c r="D142" s="185" t="s">
        <v>137</v>
      </c>
      <c r="E142" s="192" t="s">
        <v>19</v>
      </c>
      <c r="F142" s="193" t="s">
        <v>449</v>
      </c>
      <c r="G142" s="191"/>
      <c r="H142" s="194">
        <v>135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137</v>
      </c>
      <c r="AU142" s="200" t="s">
        <v>82</v>
      </c>
      <c r="AV142" s="13" t="s">
        <v>82</v>
      </c>
      <c r="AW142" s="13" t="s">
        <v>33</v>
      </c>
      <c r="AX142" s="13" t="s">
        <v>71</v>
      </c>
      <c r="AY142" s="200" t="s">
        <v>126</v>
      </c>
    </row>
    <row r="143" spans="1:65" s="13" customFormat="1" ht="10.199999999999999">
      <c r="B143" s="190"/>
      <c r="C143" s="191"/>
      <c r="D143" s="185" t="s">
        <v>137</v>
      </c>
      <c r="E143" s="192" t="s">
        <v>19</v>
      </c>
      <c r="F143" s="193" t="s">
        <v>450</v>
      </c>
      <c r="G143" s="191"/>
      <c r="H143" s="194">
        <v>172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137</v>
      </c>
      <c r="AU143" s="200" t="s">
        <v>82</v>
      </c>
      <c r="AV143" s="13" t="s">
        <v>82</v>
      </c>
      <c r="AW143" s="13" t="s">
        <v>33</v>
      </c>
      <c r="AX143" s="13" t="s">
        <v>71</v>
      </c>
      <c r="AY143" s="200" t="s">
        <v>126</v>
      </c>
    </row>
    <row r="144" spans="1:65" s="2" customFormat="1" ht="14.4" customHeight="1">
      <c r="A144" s="33"/>
      <c r="B144" s="34"/>
      <c r="C144" s="172" t="s">
        <v>7</v>
      </c>
      <c r="D144" s="172" t="s">
        <v>128</v>
      </c>
      <c r="E144" s="173" t="s">
        <v>451</v>
      </c>
      <c r="F144" s="174" t="s">
        <v>452</v>
      </c>
      <c r="G144" s="175" t="s">
        <v>170</v>
      </c>
      <c r="H144" s="176">
        <v>33300</v>
      </c>
      <c r="I144" s="177"/>
      <c r="J144" s="178">
        <f>ROUND(I144*H144,2)</f>
        <v>0</v>
      </c>
      <c r="K144" s="174" t="s">
        <v>132</v>
      </c>
      <c r="L144" s="38"/>
      <c r="M144" s="179" t="s">
        <v>19</v>
      </c>
      <c r="N144" s="180" t="s">
        <v>42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133</v>
      </c>
      <c r="AT144" s="183" t="s">
        <v>128</v>
      </c>
      <c r="AU144" s="183" t="s">
        <v>82</v>
      </c>
      <c r="AY144" s="16" t="s">
        <v>126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79</v>
      </c>
      <c r="BK144" s="184">
        <f>ROUND(I144*H144,2)</f>
        <v>0</v>
      </c>
      <c r="BL144" s="16" t="s">
        <v>133</v>
      </c>
      <c r="BM144" s="183" t="s">
        <v>453</v>
      </c>
    </row>
    <row r="145" spans="1:65" s="2" customFormat="1" ht="10.199999999999999">
      <c r="A145" s="33"/>
      <c r="B145" s="34"/>
      <c r="C145" s="35"/>
      <c r="D145" s="185" t="s">
        <v>135</v>
      </c>
      <c r="E145" s="35"/>
      <c r="F145" s="186" t="s">
        <v>454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82</v>
      </c>
    </row>
    <row r="146" spans="1:65" s="13" customFormat="1" ht="10.199999999999999">
      <c r="B146" s="190"/>
      <c r="C146" s="191"/>
      <c r="D146" s="185" t="s">
        <v>137</v>
      </c>
      <c r="E146" s="192" t="s">
        <v>19</v>
      </c>
      <c r="F146" s="193" t="s">
        <v>455</v>
      </c>
      <c r="G146" s="191"/>
      <c r="H146" s="194">
        <v>33300</v>
      </c>
      <c r="I146" s="195"/>
      <c r="J146" s="191"/>
      <c r="K146" s="191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137</v>
      </c>
      <c r="AU146" s="200" t="s">
        <v>82</v>
      </c>
      <c r="AV146" s="13" t="s">
        <v>82</v>
      </c>
      <c r="AW146" s="13" t="s">
        <v>33</v>
      </c>
      <c r="AX146" s="13" t="s">
        <v>79</v>
      </c>
      <c r="AY146" s="200" t="s">
        <v>126</v>
      </c>
    </row>
    <row r="147" spans="1:65" s="12" customFormat="1" ht="22.8" customHeight="1">
      <c r="B147" s="156"/>
      <c r="C147" s="157"/>
      <c r="D147" s="158" t="s">
        <v>70</v>
      </c>
      <c r="E147" s="170" t="s">
        <v>144</v>
      </c>
      <c r="F147" s="170" t="s">
        <v>456</v>
      </c>
      <c r="G147" s="157"/>
      <c r="H147" s="157"/>
      <c r="I147" s="160"/>
      <c r="J147" s="171">
        <f>BK147</f>
        <v>0</v>
      </c>
      <c r="K147" s="157"/>
      <c r="L147" s="162"/>
      <c r="M147" s="163"/>
      <c r="N147" s="164"/>
      <c r="O147" s="164"/>
      <c r="P147" s="165">
        <f>SUM(P148:P160)</f>
        <v>0</v>
      </c>
      <c r="Q147" s="164"/>
      <c r="R147" s="165">
        <f>SUM(R148:R160)</f>
        <v>6.2130000000000001</v>
      </c>
      <c r="S147" s="164"/>
      <c r="T147" s="166">
        <f>SUM(T148:T160)</f>
        <v>0</v>
      </c>
      <c r="AR147" s="167" t="s">
        <v>79</v>
      </c>
      <c r="AT147" s="168" t="s">
        <v>70</v>
      </c>
      <c r="AU147" s="168" t="s">
        <v>79</v>
      </c>
      <c r="AY147" s="167" t="s">
        <v>126</v>
      </c>
      <c r="BK147" s="169">
        <f>SUM(BK148:BK160)</f>
        <v>0</v>
      </c>
    </row>
    <row r="148" spans="1:65" s="2" customFormat="1" ht="19.8" customHeight="1">
      <c r="A148" s="33"/>
      <c r="B148" s="34"/>
      <c r="C148" s="172" t="s">
        <v>457</v>
      </c>
      <c r="D148" s="172" t="s">
        <v>128</v>
      </c>
      <c r="E148" s="173" t="s">
        <v>458</v>
      </c>
      <c r="F148" s="174" t="s">
        <v>459</v>
      </c>
      <c r="G148" s="175" t="s">
        <v>219</v>
      </c>
      <c r="H148" s="176">
        <v>9</v>
      </c>
      <c r="I148" s="177"/>
      <c r="J148" s="178">
        <f>ROUND(I148*H148,2)</f>
        <v>0</v>
      </c>
      <c r="K148" s="174" t="s">
        <v>132</v>
      </c>
      <c r="L148" s="38"/>
      <c r="M148" s="179" t="s">
        <v>19</v>
      </c>
      <c r="N148" s="180" t="s">
        <v>42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133</v>
      </c>
      <c r="AT148" s="183" t="s">
        <v>128</v>
      </c>
      <c r="AU148" s="183" t="s">
        <v>82</v>
      </c>
      <c r="AY148" s="16" t="s">
        <v>126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133</v>
      </c>
      <c r="BM148" s="183" t="s">
        <v>460</v>
      </c>
    </row>
    <row r="149" spans="1:65" s="2" customFormat="1" ht="19.2">
      <c r="A149" s="33"/>
      <c r="B149" s="34"/>
      <c r="C149" s="35"/>
      <c r="D149" s="185" t="s">
        <v>135</v>
      </c>
      <c r="E149" s="35"/>
      <c r="F149" s="186" t="s">
        <v>461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135</v>
      </c>
      <c r="AU149" s="16" t="s">
        <v>82</v>
      </c>
    </row>
    <row r="150" spans="1:65" s="13" customFormat="1" ht="10.199999999999999">
      <c r="B150" s="190"/>
      <c r="C150" s="191"/>
      <c r="D150" s="185" t="s">
        <v>137</v>
      </c>
      <c r="E150" s="192" t="s">
        <v>19</v>
      </c>
      <c r="F150" s="193" t="s">
        <v>462</v>
      </c>
      <c r="G150" s="191"/>
      <c r="H150" s="194">
        <v>9</v>
      </c>
      <c r="I150" s="195"/>
      <c r="J150" s="191"/>
      <c r="K150" s="191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137</v>
      </c>
      <c r="AU150" s="200" t="s">
        <v>82</v>
      </c>
      <c r="AV150" s="13" t="s">
        <v>82</v>
      </c>
      <c r="AW150" s="13" t="s">
        <v>33</v>
      </c>
      <c r="AX150" s="13" t="s">
        <v>79</v>
      </c>
      <c r="AY150" s="200" t="s">
        <v>126</v>
      </c>
    </row>
    <row r="151" spans="1:65" s="2" customFormat="1" ht="14.4" customHeight="1">
      <c r="A151" s="33"/>
      <c r="B151" s="34"/>
      <c r="C151" s="201" t="s">
        <v>463</v>
      </c>
      <c r="D151" s="201" t="s">
        <v>181</v>
      </c>
      <c r="E151" s="202" t="s">
        <v>464</v>
      </c>
      <c r="F151" s="203" t="s">
        <v>465</v>
      </c>
      <c r="G151" s="204" t="s">
        <v>219</v>
      </c>
      <c r="H151" s="205">
        <v>9</v>
      </c>
      <c r="I151" s="206"/>
      <c r="J151" s="207">
        <f>ROUND(I151*H151,2)</f>
        <v>0</v>
      </c>
      <c r="K151" s="203" t="s">
        <v>19</v>
      </c>
      <c r="L151" s="208"/>
      <c r="M151" s="209" t="s">
        <v>19</v>
      </c>
      <c r="N151" s="210" t="s">
        <v>42</v>
      </c>
      <c r="O151" s="63"/>
      <c r="P151" s="181">
        <f>O151*H151</f>
        <v>0</v>
      </c>
      <c r="Q151" s="181">
        <v>5.7000000000000002E-2</v>
      </c>
      <c r="R151" s="181">
        <f>Q151*H151</f>
        <v>0.51300000000000001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174</v>
      </c>
      <c r="AT151" s="183" t="s">
        <v>181</v>
      </c>
      <c r="AU151" s="183" t="s">
        <v>82</v>
      </c>
      <c r="AY151" s="16" t="s">
        <v>126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79</v>
      </c>
      <c r="BK151" s="184">
        <f>ROUND(I151*H151,2)</f>
        <v>0</v>
      </c>
      <c r="BL151" s="16" t="s">
        <v>133</v>
      </c>
      <c r="BM151" s="183" t="s">
        <v>466</v>
      </c>
    </row>
    <row r="152" spans="1:65" s="2" customFormat="1" ht="10.199999999999999">
      <c r="A152" s="33"/>
      <c r="B152" s="34"/>
      <c r="C152" s="35"/>
      <c r="D152" s="185" t="s">
        <v>135</v>
      </c>
      <c r="E152" s="35"/>
      <c r="F152" s="186" t="s">
        <v>465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135</v>
      </c>
      <c r="AU152" s="16" t="s">
        <v>82</v>
      </c>
    </row>
    <row r="153" spans="1:65" s="2" customFormat="1" ht="14.4" customHeight="1">
      <c r="A153" s="33"/>
      <c r="B153" s="34"/>
      <c r="C153" s="172" t="s">
        <v>467</v>
      </c>
      <c r="D153" s="172" t="s">
        <v>128</v>
      </c>
      <c r="E153" s="173" t="s">
        <v>468</v>
      </c>
      <c r="F153" s="174" t="s">
        <v>469</v>
      </c>
      <c r="G153" s="175" t="s">
        <v>301</v>
      </c>
      <c r="H153" s="176">
        <v>570</v>
      </c>
      <c r="I153" s="177"/>
      <c r="J153" s="178">
        <f>ROUND(I153*H153,2)</f>
        <v>0</v>
      </c>
      <c r="K153" s="174" t="s">
        <v>19</v>
      </c>
      <c r="L153" s="38"/>
      <c r="M153" s="179" t="s">
        <v>19</v>
      </c>
      <c r="N153" s="180" t="s">
        <v>42</v>
      </c>
      <c r="O153" s="63"/>
      <c r="P153" s="181">
        <f>O153*H153</f>
        <v>0</v>
      </c>
      <c r="Q153" s="181">
        <v>0.01</v>
      </c>
      <c r="R153" s="181">
        <f>Q153*H153</f>
        <v>5.7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133</v>
      </c>
      <c r="AT153" s="183" t="s">
        <v>128</v>
      </c>
      <c r="AU153" s="183" t="s">
        <v>82</v>
      </c>
      <c r="AY153" s="16" t="s">
        <v>126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79</v>
      </c>
      <c r="BK153" s="184">
        <f>ROUND(I153*H153,2)</f>
        <v>0</v>
      </c>
      <c r="BL153" s="16" t="s">
        <v>133</v>
      </c>
      <c r="BM153" s="183" t="s">
        <v>470</v>
      </c>
    </row>
    <row r="154" spans="1:65" s="2" customFormat="1" ht="10.199999999999999">
      <c r="A154" s="33"/>
      <c r="B154" s="34"/>
      <c r="C154" s="35"/>
      <c r="D154" s="185" t="s">
        <v>135</v>
      </c>
      <c r="E154" s="35"/>
      <c r="F154" s="186" t="s">
        <v>469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82</v>
      </c>
    </row>
    <row r="155" spans="1:65" s="2" customFormat="1" ht="48">
      <c r="A155" s="33"/>
      <c r="B155" s="34"/>
      <c r="C155" s="35"/>
      <c r="D155" s="185" t="s">
        <v>335</v>
      </c>
      <c r="E155" s="35"/>
      <c r="F155" s="215" t="s">
        <v>471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335</v>
      </c>
      <c r="AU155" s="16" t="s">
        <v>82</v>
      </c>
    </row>
    <row r="156" spans="1:65" s="13" customFormat="1" ht="10.199999999999999">
      <c r="B156" s="190"/>
      <c r="C156" s="191"/>
      <c r="D156" s="185" t="s">
        <v>137</v>
      </c>
      <c r="E156" s="192" t="s">
        <v>19</v>
      </c>
      <c r="F156" s="193" t="s">
        <v>472</v>
      </c>
      <c r="G156" s="191"/>
      <c r="H156" s="194">
        <v>570</v>
      </c>
      <c r="I156" s="195"/>
      <c r="J156" s="191"/>
      <c r="K156" s="191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137</v>
      </c>
      <c r="AU156" s="200" t="s">
        <v>82</v>
      </c>
      <c r="AV156" s="13" t="s">
        <v>82</v>
      </c>
      <c r="AW156" s="13" t="s">
        <v>33</v>
      </c>
      <c r="AX156" s="13" t="s">
        <v>79</v>
      </c>
      <c r="AY156" s="200" t="s">
        <v>126</v>
      </c>
    </row>
    <row r="157" spans="1:65" s="2" customFormat="1" ht="14.4" customHeight="1">
      <c r="A157" s="33"/>
      <c r="B157" s="34"/>
      <c r="C157" s="172" t="s">
        <v>473</v>
      </c>
      <c r="D157" s="172" t="s">
        <v>128</v>
      </c>
      <c r="E157" s="173" t="s">
        <v>474</v>
      </c>
      <c r="F157" s="174" t="s">
        <v>475</v>
      </c>
      <c r="G157" s="175" t="s">
        <v>353</v>
      </c>
      <c r="H157" s="176">
        <v>4</v>
      </c>
      <c r="I157" s="177"/>
      <c r="J157" s="178">
        <f>ROUND(I157*H157,2)</f>
        <v>0</v>
      </c>
      <c r="K157" s="174" t="s">
        <v>19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133</v>
      </c>
      <c r="AT157" s="183" t="s">
        <v>128</v>
      </c>
      <c r="AU157" s="183" t="s">
        <v>82</v>
      </c>
      <c r="AY157" s="16" t="s">
        <v>126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133</v>
      </c>
      <c r="BM157" s="183" t="s">
        <v>476</v>
      </c>
    </row>
    <row r="158" spans="1:65" s="2" customFormat="1" ht="10.199999999999999">
      <c r="A158" s="33"/>
      <c r="B158" s="34"/>
      <c r="C158" s="35"/>
      <c r="D158" s="185" t="s">
        <v>135</v>
      </c>
      <c r="E158" s="35"/>
      <c r="F158" s="186" t="s">
        <v>475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135</v>
      </c>
      <c r="AU158" s="16" t="s">
        <v>82</v>
      </c>
    </row>
    <row r="159" spans="1:65" s="2" customFormat="1" ht="28.8">
      <c r="A159" s="33"/>
      <c r="B159" s="34"/>
      <c r="C159" s="35"/>
      <c r="D159" s="185" t="s">
        <v>335</v>
      </c>
      <c r="E159" s="35"/>
      <c r="F159" s="215" t="s">
        <v>477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335</v>
      </c>
      <c r="AU159" s="16" t="s">
        <v>82</v>
      </c>
    </row>
    <row r="160" spans="1:65" s="13" customFormat="1" ht="10.199999999999999">
      <c r="B160" s="190"/>
      <c r="C160" s="191"/>
      <c r="D160" s="185" t="s">
        <v>137</v>
      </c>
      <c r="E160" s="192" t="s">
        <v>19</v>
      </c>
      <c r="F160" s="193" t="s">
        <v>478</v>
      </c>
      <c r="G160" s="191"/>
      <c r="H160" s="194">
        <v>4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137</v>
      </c>
      <c r="AU160" s="200" t="s">
        <v>82</v>
      </c>
      <c r="AV160" s="13" t="s">
        <v>82</v>
      </c>
      <c r="AW160" s="13" t="s">
        <v>33</v>
      </c>
      <c r="AX160" s="13" t="s">
        <v>79</v>
      </c>
      <c r="AY160" s="200" t="s">
        <v>126</v>
      </c>
    </row>
    <row r="161" spans="1:65" s="12" customFormat="1" ht="22.8" customHeight="1">
      <c r="B161" s="156"/>
      <c r="C161" s="157"/>
      <c r="D161" s="158" t="s">
        <v>70</v>
      </c>
      <c r="E161" s="170" t="s">
        <v>235</v>
      </c>
      <c r="F161" s="170" t="s">
        <v>236</v>
      </c>
      <c r="G161" s="157"/>
      <c r="H161" s="157"/>
      <c r="I161" s="160"/>
      <c r="J161" s="171">
        <f>BK161</f>
        <v>0</v>
      </c>
      <c r="K161" s="157"/>
      <c r="L161" s="162"/>
      <c r="M161" s="163"/>
      <c r="N161" s="164"/>
      <c r="O161" s="164"/>
      <c r="P161" s="165">
        <f>SUM(P162:P163)</f>
        <v>0</v>
      </c>
      <c r="Q161" s="164"/>
      <c r="R161" s="165">
        <f>SUM(R162:R163)</f>
        <v>0</v>
      </c>
      <c r="S161" s="164"/>
      <c r="T161" s="166">
        <f>SUM(T162:T163)</f>
        <v>0</v>
      </c>
      <c r="AR161" s="167" t="s">
        <v>79</v>
      </c>
      <c r="AT161" s="168" t="s">
        <v>70</v>
      </c>
      <c r="AU161" s="168" t="s">
        <v>79</v>
      </c>
      <c r="AY161" s="167" t="s">
        <v>126</v>
      </c>
      <c r="BK161" s="169">
        <f>SUM(BK162:BK163)</f>
        <v>0</v>
      </c>
    </row>
    <row r="162" spans="1:65" s="2" customFormat="1" ht="14.4" customHeight="1">
      <c r="A162" s="33"/>
      <c r="B162" s="34"/>
      <c r="C162" s="172" t="s">
        <v>479</v>
      </c>
      <c r="D162" s="172" t="s">
        <v>128</v>
      </c>
      <c r="E162" s="173" t="s">
        <v>480</v>
      </c>
      <c r="F162" s="174" t="s">
        <v>481</v>
      </c>
      <c r="G162" s="175" t="s">
        <v>240</v>
      </c>
      <c r="H162" s="176">
        <v>9.77</v>
      </c>
      <c r="I162" s="177"/>
      <c r="J162" s="178">
        <f>ROUND(I162*H162,2)</f>
        <v>0</v>
      </c>
      <c r="K162" s="174" t="s">
        <v>132</v>
      </c>
      <c r="L162" s="38"/>
      <c r="M162" s="179" t="s">
        <v>19</v>
      </c>
      <c r="N162" s="180" t="s">
        <v>42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133</v>
      </c>
      <c r="AT162" s="183" t="s">
        <v>128</v>
      </c>
      <c r="AU162" s="183" t="s">
        <v>82</v>
      </c>
      <c r="AY162" s="16" t="s">
        <v>126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79</v>
      </c>
      <c r="BK162" s="184">
        <f>ROUND(I162*H162,2)</f>
        <v>0</v>
      </c>
      <c r="BL162" s="16" t="s">
        <v>133</v>
      </c>
      <c r="BM162" s="183" t="s">
        <v>482</v>
      </c>
    </row>
    <row r="163" spans="1:65" s="2" customFormat="1" ht="10.199999999999999">
      <c r="A163" s="33"/>
      <c r="B163" s="34"/>
      <c r="C163" s="35"/>
      <c r="D163" s="185" t="s">
        <v>135</v>
      </c>
      <c r="E163" s="35"/>
      <c r="F163" s="186" t="s">
        <v>483</v>
      </c>
      <c r="G163" s="35"/>
      <c r="H163" s="35"/>
      <c r="I163" s="187"/>
      <c r="J163" s="35"/>
      <c r="K163" s="35"/>
      <c r="L163" s="38"/>
      <c r="M163" s="211"/>
      <c r="N163" s="212"/>
      <c r="O163" s="213"/>
      <c r="P163" s="213"/>
      <c r="Q163" s="213"/>
      <c r="R163" s="213"/>
      <c r="S163" s="213"/>
      <c r="T163" s="21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135</v>
      </c>
      <c r="AU163" s="16" t="s">
        <v>82</v>
      </c>
    </row>
    <row r="164" spans="1:65" s="2" customFormat="1" ht="6.9" customHeight="1">
      <c r="A164" s="33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38"/>
      <c r="M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</row>
  </sheetData>
  <sheetProtection algorithmName="SHA-512" hashValue="n6qztbuLMlInivsdWV9v3ONpFDCDUJeS2Yzs+jQvvDg9nH9qcARc60jqYefAc7zN48A4mt6tzVIEFk+OkMbWwA==" saltValue="Pu1zV6WuCFztraUj2SDreE9AQGiqoC3s1T2oI/7X/dDtFyhvnLu0V5+4kFWl8jRPnx4aBWGdtkYi5xch0h1x2A==" spinCount="100000" sheet="1" objects="1" scenarios="1" formatColumns="0" formatRows="0" autoFilter="0"/>
  <autoFilter ref="C82:K16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99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Revitalizace Babidolského potoka a pravostranného přítoku Pobočný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484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ROUND((SUM(BE82:BE97)),  2)</f>
        <v>0</v>
      </c>
      <c r="G33" s="33"/>
      <c r="H33" s="33"/>
      <c r="I33" s="117">
        <v>0.21</v>
      </c>
      <c r="J33" s="116">
        <f>ROUND(((SUM(BE82:BE97))*I33),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ROUND((SUM(BF82:BF97)),  2)</f>
        <v>0</v>
      </c>
      <c r="G34" s="33"/>
      <c r="H34" s="33"/>
      <c r="I34" s="117">
        <v>0.15</v>
      </c>
      <c r="J34" s="116">
        <f>ROUND(((SUM(BF82:BF97))*I34),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ROUND((SUM(BG82:BG97)),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ROUND((SUM(BH82:BH97)),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ROUND((SUM(BI82:BI97)),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Revitalizace Babidolského potoka a pravostranného přítoku Pobočný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VON - Vedlejší a ostatní náklady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" customHeight="1">
      <c r="B60" s="133"/>
      <c r="C60" s="134"/>
      <c r="D60" s="135" t="s">
        <v>485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486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487</v>
      </c>
      <c r="E62" s="142"/>
      <c r="F62" s="142"/>
      <c r="G62" s="142"/>
      <c r="H62" s="142"/>
      <c r="I62" s="142"/>
      <c r="J62" s="143">
        <f>J88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111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Revitalizace Babidolského potoka a pravostranného přítoku Pobočný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VON - Vedlejší a ostatní náklady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112</v>
      </c>
      <c r="D81" s="148" t="s">
        <v>56</v>
      </c>
      <c r="E81" s="148" t="s">
        <v>52</v>
      </c>
      <c r="F81" s="148" t="s">
        <v>53</v>
      </c>
      <c r="G81" s="148" t="s">
        <v>113</v>
      </c>
      <c r="H81" s="148" t="s">
        <v>114</v>
      </c>
      <c r="I81" s="148" t="s">
        <v>115</v>
      </c>
      <c r="J81" s="148" t="s">
        <v>105</v>
      </c>
      <c r="K81" s="149" t="s">
        <v>116</v>
      </c>
      <c r="L81" s="150"/>
      <c r="M81" s="67" t="s">
        <v>19</v>
      </c>
      <c r="N81" s="68" t="s">
        <v>41</v>
      </c>
      <c r="O81" s="68" t="s">
        <v>117</v>
      </c>
      <c r="P81" s="68" t="s">
        <v>118</v>
      </c>
      <c r="Q81" s="68" t="s">
        <v>119</v>
      </c>
      <c r="R81" s="68" t="s">
        <v>120</v>
      </c>
      <c r="S81" s="68" t="s">
        <v>121</v>
      </c>
      <c r="T81" s="69" t="s">
        <v>122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123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106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488</v>
      </c>
      <c r="F83" s="159" t="s">
        <v>489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P84+P88</f>
        <v>0</v>
      </c>
      <c r="Q83" s="164"/>
      <c r="R83" s="165">
        <f>R84+R88</f>
        <v>0</v>
      </c>
      <c r="S83" s="164"/>
      <c r="T83" s="166">
        <f>T84+T88</f>
        <v>0</v>
      </c>
      <c r="AR83" s="167" t="s">
        <v>155</v>
      </c>
      <c r="AT83" s="168" t="s">
        <v>70</v>
      </c>
      <c r="AU83" s="168" t="s">
        <v>71</v>
      </c>
      <c r="AY83" s="167" t="s">
        <v>126</v>
      </c>
      <c r="BK83" s="169">
        <f>BK84+BK88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490</v>
      </c>
      <c r="F84" s="170" t="s">
        <v>491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155</v>
      </c>
      <c r="AT84" s="168" t="s">
        <v>70</v>
      </c>
      <c r="AU84" s="168" t="s">
        <v>79</v>
      </c>
      <c r="AY84" s="167" t="s">
        <v>126</v>
      </c>
      <c r="BK84" s="169">
        <f>SUM(BK85:BK87)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128</v>
      </c>
      <c r="E85" s="173" t="s">
        <v>492</v>
      </c>
      <c r="F85" s="174" t="s">
        <v>493</v>
      </c>
      <c r="G85" s="175" t="s">
        <v>494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495</v>
      </c>
      <c r="AT85" s="183" t="s">
        <v>128</v>
      </c>
      <c r="AU85" s="183" t="s">
        <v>82</v>
      </c>
      <c r="AY85" s="16" t="s">
        <v>126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495</v>
      </c>
      <c r="BM85" s="183" t="s">
        <v>496</v>
      </c>
    </row>
    <row r="86" spans="1:65" s="2" customFormat="1" ht="10.199999999999999">
      <c r="A86" s="33"/>
      <c r="B86" s="34"/>
      <c r="C86" s="35"/>
      <c r="D86" s="185" t="s">
        <v>135</v>
      </c>
      <c r="E86" s="35"/>
      <c r="F86" s="186" t="s">
        <v>493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135</v>
      </c>
      <c r="AU86" s="16" t="s">
        <v>82</v>
      </c>
    </row>
    <row r="87" spans="1:65" s="2" customFormat="1" ht="57.6">
      <c r="A87" s="33"/>
      <c r="B87" s="34"/>
      <c r="C87" s="35"/>
      <c r="D87" s="185" t="s">
        <v>335</v>
      </c>
      <c r="E87" s="35"/>
      <c r="F87" s="215" t="s">
        <v>497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335</v>
      </c>
      <c r="AU87" s="16" t="s">
        <v>82</v>
      </c>
    </row>
    <row r="88" spans="1:65" s="12" customFormat="1" ht="22.8" customHeight="1">
      <c r="B88" s="156"/>
      <c r="C88" s="157"/>
      <c r="D88" s="158" t="s">
        <v>70</v>
      </c>
      <c r="E88" s="170" t="s">
        <v>498</v>
      </c>
      <c r="F88" s="170" t="s">
        <v>499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SUM(P89:P97)</f>
        <v>0</v>
      </c>
      <c r="Q88" s="164"/>
      <c r="R88" s="165">
        <f>SUM(R89:R97)</f>
        <v>0</v>
      </c>
      <c r="S88" s="164"/>
      <c r="T88" s="166">
        <f>SUM(T89:T97)</f>
        <v>0</v>
      </c>
      <c r="AR88" s="167" t="s">
        <v>133</v>
      </c>
      <c r="AT88" s="168" t="s">
        <v>70</v>
      </c>
      <c r="AU88" s="168" t="s">
        <v>79</v>
      </c>
      <c r="AY88" s="167" t="s">
        <v>126</v>
      </c>
      <c r="BK88" s="169">
        <f>SUM(BK89:BK97)</f>
        <v>0</v>
      </c>
    </row>
    <row r="89" spans="1:65" s="2" customFormat="1" ht="14.4" customHeight="1">
      <c r="A89" s="33"/>
      <c r="B89" s="34"/>
      <c r="C89" s="172" t="s">
        <v>82</v>
      </c>
      <c r="D89" s="172" t="s">
        <v>128</v>
      </c>
      <c r="E89" s="173" t="s">
        <v>500</v>
      </c>
      <c r="F89" s="174" t="s">
        <v>501</v>
      </c>
      <c r="G89" s="175" t="s">
        <v>494</v>
      </c>
      <c r="H89" s="176">
        <v>1</v>
      </c>
      <c r="I89" s="177"/>
      <c r="J89" s="178">
        <f>ROUND(I89*H89,2)</f>
        <v>0</v>
      </c>
      <c r="K89" s="174" t="s">
        <v>19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495</v>
      </c>
      <c r="AT89" s="183" t="s">
        <v>128</v>
      </c>
      <c r="AU89" s="183" t="s">
        <v>82</v>
      </c>
      <c r="AY89" s="16" t="s">
        <v>126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495</v>
      </c>
      <c r="BM89" s="183" t="s">
        <v>502</v>
      </c>
    </row>
    <row r="90" spans="1:65" s="2" customFormat="1" ht="10.199999999999999">
      <c r="A90" s="33"/>
      <c r="B90" s="34"/>
      <c r="C90" s="35"/>
      <c r="D90" s="185" t="s">
        <v>135</v>
      </c>
      <c r="E90" s="35"/>
      <c r="F90" s="186" t="s">
        <v>501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135</v>
      </c>
      <c r="AU90" s="16" t="s">
        <v>82</v>
      </c>
    </row>
    <row r="91" spans="1:65" s="2" customFormat="1" ht="19.2">
      <c r="A91" s="33"/>
      <c r="B91" s="34"/>
      <c r="C91" s="35"/>
      <c r="D91" s="185" t="s">
        <v>335</v>
      </c>
      <c r="E91" s="35"/>
      <c r="F91" s="215" t="s">
        <v>503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335</v>
      </c>
      <c r="AU91" s="16" t="s">
        <v>82</v>
      </c>
    </row>
    <row r="92" spans="1:65" s="2" customFormat="1" ht="14.4" customHeight="1">
      <c r="A92" s="33"/>
      <c r="B92" s="34"/>
      <c r="C92" s="172" t="s">
        <v>144</v>
      </c>
      <c r="D92" s="172" t="s">
        <v>128</v>
      </c>
      <c r="E92" s="173" t="s">
        <v>504</v>
      </c>
      <c r="F92" s="174" t="s">
        <v>505</v>
      </c>
      <c r="G92" s="175" t="s">
        <v>353</v>
      </c>
      <c r="H92" s="176">
        <v>2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495</v>
      </c>
      <c r="AT92" s="183" t="s">
        <v>128</v>
      </c>
      <c r="AU92" s="183" t="s">
        <v>82</v>
      </c>
      <c r="AY92" s="16" t="s">
        <v>126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495</v>
      </c>
      <c r="BM92" s="183" t="s">
        <v>506</v>
      </c>
    </row>
    <row r="93" spans="1:65" s="2" customFormat="1" ht="10.199999999999999">
      <c r="A93" s="33"/>
      <c r="B93" s="34"/>
      <c r="C93" s="35"/>
      <c r="D93" s="185" t="s">
        <v>135</v>
      </c>
      <c r="E93" s="35"/>
      <c r="F93" s="186" t="s">
        <v>505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135</v>
      </c>
      <c r="AU93" s="16" t="s">
        <v>82</v>
      </c>
    </row>
    <row r="94" spans="1:65" s="2" customFormat="1" ht="48">
      <c r="A94" s="33"/>
      <c r="B94" s="34"/>
      <c r="C94" s="35"/>
      <c r="D94" s="185" t="s">
        <v>335</v>
      </c>
      <c r="E94" s="35"/>
      <c r="F94" s="215" t="s">
        <v>507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335</v>
      </c>
      <c r="AU94" s="16" t="s">
        <v>82</v>
      </c>
    </row>
    <row r="95" spans="1:65" s="2" customFormat="1" ht="14.4" customHeight="1">
      <c r="A95" s="33"/>
      <c r="B95" s="34"/>
      <c r="C95" s="172" t="s">
        <v>133</v>
      </c>
      <c r="D95" s="172" t="s">
        <v>128</v>
      </c>
      <c r="E95" s="173" t="s">
        <v>508</v>
      </c>
      <c r="F95" s="174" t="s">
        <v>509</v>
      </c>
      <c r="G95" s="175" t="s">
        <v>494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495</v>
      </c>
      <c r="AT95" s="183" t="s">
        <v>128</v>
      </c>
      <c r="AU95" s="183" t="s">
        <v>82</v>
      </c>
      <c r="AY95" s="16" t="s">
        <v>126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495</v>
      </c>
      <c r="BM95" s="183" t="s">
        <v>510</v>
      </c>
    </row>
    <row r="96" spans="1:65" s="2" customFormat="1" ht="10.199999999999999">
      <c r="A96" s="33"/>
      <c r="B96" s="34"/>
      <c r="C96" s="35"/>
      <c r="D96" s="185" t="s">
        <v>135</v>
      </c>
      <c r="E96" s="35"/>
      <c r="F96" s="186" t="s">
        <v>509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47" s="2" customFormat="1" ht="19.2">
      <c r="A97" s="33"/>
      <c r="B97" s="34"/>
      <c r="C97" s="35"/>
      <c r="D97" s="185" t="s">
        <v>335</v>
      </c>
      <c r="E97" s="35"/>
      <c r="F97" s="215" t="s">
        <v>511</v>
      </c>
      <c r="G97" s="35"/>
      <c r="H97" s="35"/>
      <c r="I97" s="187"/>
      <c r="J97" s="35"/>
      <c r="K97" s="35"/>
      <c r="L97" s="38"/>
      <c r="M97" s="211"/>
      <c r="N97" s="212"/>
      <c r="O97" s="213"/>
      <c r="P97" s="213"/>
      <c r="Q97" s="213"/>
      <c r="R97" s="213"/>
      <c r="S97" s="213"/>
      <c r="T97" s="21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335</v>
      </c>
      <c r="AU97" s="16" t="s">
        <v>82</v>
      </c>
    </row>
    <row r="98" spans="1:47" s="2" customFormat="1" ht="6.9" customHeight="1">
      <c r="A98" s="33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38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sheetProtection algorithmName="SHA-512" hashValue="giTUIZiI70x1y3qctA5hDd/d84qpeYaqumr3qZc2NMrcBwcZKV7CMHPUuEaC19V9V5A8Uy/plTwtm0yW4ll0Kw==" saltValue="C5YO4CvZ7GCA1cEsE76rtAVRgKLhTNycPAvc/X4dN9UTGExeDW+VLAbCzGkjbtaAn616Sf8cmq4cEb4CWNjlEg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6" customWidth="1"/>
    <col min="2" max="2" width="1.7109375" style="216" customWidth="1"/>
    <col min="3" max="4" width="5" style="216" customWidth="1"/>
    <col min="5" max="5" width="11.7109375" style="216" customWidth="1"/>
    <col min="6" max="6" width="9.140625" style="216" customWidth="1"/>
    <col min="7" max="7" width="5" style="216" customWidth="1"/>
    <col min="8" max="8" width="77.85546875" style="216" customWidth="1"/>
    <col min="9" max="10" width="20" style="216" customWidth="1"/>
    <col min="11" max="11" width="1.710937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4" customFormat="1" ht="45" customHeight="1">
      <c r="B3" s="220"/>
      <c r="C3" s="348" t="s">
        <v>512</v>
      </c>
      <c r="D3" s="348"/>
      <c r="E3" s="348"/>
      <c r="F3" s="348"/>
      <c r="G3" s="348"/>
      <c r="H3" s="348"/>
      <c r="I3" s="348"/>
      <c r="J3" s="348"/>
      <c r="K3" s="221"/>
    </row>
    <row r="4" spans="2:11" s="1" customFormat="1" ht="25.5" customHeight="1">
      <c r="B4" s="222"/>
      <c r="C4" s="353" t="s">
        <v>513</v>
      </c>
      <c r="D4" s="353"/>
      <c r="E4" s="353"/>
      <c r="F4" s="353"/>
      <c r="G4" s="353"/>
      <c r="H4" s="353"/>
      <c r="I4" s="353"/>
      <c r="J4" s="353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52" t="s">
        <v>514</v>
      </c>
      <c r="D6" s="352"/>
      <c r="E6" s="352"/>
      <c r="F6" s="352"/>
      <c r="G6" s="352"/>
      <c r="H6" s="352"/>
      <c r="I6" s="352"/>
      <c r="J6" s="352"/>
      <c r="K6" s="223"/>
    </row>
    <row r="7" spans="2:11" s="1" customFormat="1" ht="15" customHeight="1">
      <c r="B7" s="226"/>
      <c r="C7" s="352" t="s">
        <v>515</v>
      </c>
      <c r="D7" s="352"/>
      <c r="E7" s="352"/>
      <c r="F7" s="352"/>
      <c r="G7" s="352"/>
      <c r="H7" s="352"/>
      <c r="I7" s="352"/>
      <c r="J7" s="352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52" t="s">
        <v>516</v>
      </c>
      <c r="D9" s="352"/>
      <c r="E9" s="352"/>
      <c r="F9" s="352"/>
      <c r="G9" s="352"/>
      <c r="H9" s="352"/>
      <c r="I9" s="352"/>
      <c r="J9" s="352"/>
      <c r="K9" s="223"/>
    </row>
    <row r="10" spans="2:11" s="1" customFormat="1" ht="15" customHeight="1">
      <c r="B10" s="226"/>
      <c r="C10" s="225"/>
      <c r="D10" s="352" t="s">
        <v>517</v>
      </c>
      <c r="E10" s="352"/>
      <c r="F10" s="352"/>
      <c r="G10" s="352"/>
      <c r="H10" s="352"/>
      <c r="I10" s="352"/>
      <c r="J10" s="352"/>
      <c r="K10" s="223"/>
    </row>
    <row r="11" spans="2:11" s="1" customFormat="1" ht="15" customHeight="1">
      <c r="B11" s="226"/>
      <c r="C11" s="227"/>
      <c r="D11" s="352" t="s">
        <v>518</v>
      </c>
      <c r="E11" s="352"/>
      <c r="F11" s="352"/>
      <c r="G11" s="352"/>
      <c r="H11" s="352"/>
      <c r="I11" s="352"/>
      <c r="J11" s="352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519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52" t="s">
        <v>520</v>
      </c>
      <c r="E15" s="352"/>
      <c r="F15" s="352"/>
      <c r="G15" s="352"/>
      <c r="H15" s="352"/>
      <c r="I15" s="352"/>
      <c r="J15" s="352"/>
      <c r="K15" s="223"/>
    </row>
    <row r="16" spans="2:11" s="1" customFormat="1" ht="15" customHeight="1">
      <c r="B16" s="226"/>
      <c r="C16" s="227"/>
      <c r="D16" s="352" t="s">
        <v>521</v>
      </c>
      <c r="E16" s="352"/>
      <c r="F16" s="352"/>
      <c r="G16" s="352"/>
      <c r="H16" s="352"/>
      <c r="I16" s="352"/>
      <c r="J16" s="352"/>
      <c r="K16" s="223"/>
    </row>
    <row r="17" spans="2:11" s="1" customFormat="1" ht="15" customHeight="1">
      <c r="B17" s="226"/>
      <c r="C17" s="227"/>
      <c r="D17" s="352" t="s">
        <v>522</v>
      </c>
      <c r="E17" s="352"/>
      <c r="F17" s="352"/>
      <c r="G17" s="352"/>
      <c r="H17" s="352"/>
      <c r="I17" s="352"/>
      <c r="J17" s="352"/>
      <c r="K17" s="223"/>
    </row>
    <row r="18" spans="2:11" s="1" customFormat="1" ht="15" customHeight="1">
      <c r="B18" s="226"/>
      <c r="C18" s="227"/>
      <c r="D18" s="227"/>
      <c r="E18" s="229" t="s">
        <v>78</v>
      </c>
      <c r="F18" s="352" t="s">
        <v>523</v>
      </c>
      <c r="G18" s="352"/>
      <c r="H18" s="352"/>
      <c r="I18" s="352"/>
      <c r="J18" s="352"/>
      <c r="K18" s="223"/>
    </row>
    <row r="19" spans="2:11" s="1" customFormat="1" ht="15" customHeight="1">
      <c r="B19" s="226"/>
      <c r="C19" s="227"/>
      <c r="D19" s="227"/>
      <c r="E19" s="229" t="s">
        <v>524</v>
      </c>
      <c r="F19" s="352" t="s">
        <v>525</v>
      </c>
      <c r="G19" s="352"/>
      <c r="H19" s="352"/>
      <c r="I19" s="352"/>
      <c r="J19" s="352"/>
      <c r="K19" s="223"/>
    </row>
    <row r="20" spans="2:11" s="1" customFormat="1" ht="15" customHeight="1">
      <c r="B20" s="226"/>
      <c r="C20" s="227"/>
      <c r="D20" s="227"/>
      <c r="E20" s="229" t="s">
        <v>526</v>
      </c>
      <c r="F20" s="352" t="s">
        <v>527</v>
      </c>
      <c r="G20" s="352"/>
      <c r="H20" s="352"/>
      <c r="I20" s="352"/>
      <c r="J20" s="352"/>
      <c r="K20" s="223"/>
    </row>
    <row r="21" spans="2:11" s="1" customFormat="1" ht="15" customHeight="1">
      <c r="B21" s="226"/>
      <c r="C21" s="227"/>
      <c r="D21" s="227"/>
      <c r="E21" s="229" t="s">
        <v>97</v>
      </c>
      <c r="F21" s="352" t="s">
        <v>98</v>
      </c>
      <c r="G21" s="352"/>
      <c r="H21" s="352"/>
      <c r="I21" s="352"/>
      <c r="J21" s="352"/>
      <c r="K21" s="223"/>
    </row>
    <row r="22" spans="2:11" s="1" customFormat="1" ht="15" customHeight="1">
      <c r="B22" s="226"/>
      <c r="C22" s="227"/>
      <c r="D22" s="227"/>
      <c r="E22" s="229" t="s">
        <v>528</v>
      </c>
      <c r="F22" s="352" t="s">
        <v>529</v>
      </c>
      <c r="G22" s="352"/>
      <c r="H22" s="352"/>
      <c r="I22" s="352"/>
      <c r="J22" s="352"/>
      <c r="K22" s="223"/>
    </row>
    <row r="23" spans="2:11" s="1" customFormat="1" ht="15" customHeight="1">
      <c r="B23" s="226"/>
      <c r="C23" s="227"/>
      <c r="D23" s="227"/>
      <c r="E23" s="229" t="s">
        <v>530</v>
      </c>
      <c r="F23" s="352" t="s">
        <v>531</v>
      </c>
      <c r="G23" s="352"/>
      <c r="H23" s="352"/>
      <c r="I23" s="352"/>
      <c r="J23" s="352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52" t="s">
        <v>532</v>
      </c>
      <c r="D25" s="352"/>
      <c r="E25" s="352"/>
      <c r="F25" s="352"/>
      <c r="G25" s="352"/>
      <c r="H25" s="352"/>
      <c r="I25" s="352"/>
      <c r="J25" s="352"/>
      <c r="K25" s="223"/>
    </row>
    <row r="26" spans="2:11" s="1" customFormat="1" ht="15" customHeight="1">
      <c r="B26" s="226"/>
      <c r="C26" s="352" t="s">
        <v>533</v>
      </c>
      <c r="D26" s="352"/>
      <c r="E26" s="352"/>
      <c r="F26" s="352"/>
      <c r="G26" s="352"/>
      <c r="H26" s="352"/>
      <c r="I26" s="352"/>
      <c r="J26" s="352"/>
      <c r="K26" s="223"/>
    </row>
    <row r="27" spans="2:11" s="1" customFormat="1" ht="15" customHeight="1">
      <c r="B27" s="226"/>
      <c r="C27" s="225"/>
      <c r="D27" s="352" t="s">
        <v>534</v>
      </c>
      <c r="E27" s="352"/>
      <c r="F27" s="352"/>
      <c r="G27" s="352"/>
      <c r="H27" s="352"/>
      <c r="I27" s="352"/>
      <c r="J27" s="352"/>
      <c r="K27" s="223"/>
    </row>
    <row r="28" spans="2:11" s="1" customFormat="1" ht="15" customHeight="1">
      <c r="B28" s="226"/>
      <c r="C28" s="227"/>
      <c r="D28" s="352" t="s">
        <v>535</v>
      </c>
      <c r="E28" s="352"/>
      <c r="F28" s="352"/>
      <c r="G28" s="352"/>
      <c r="H28" s="352"/>
      <c r="I28" s="352"/>
      <c r="J28" s="352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52" t="s">
        <v>536</v>
      </c>
      <c r="E30" s="352"/>
      <c r="F30" s="352"/>
      <c r="G30" s="352"/>
      <c r="H30" s="352"/>
      <c r="I30" s="352"/>
      <c r="J30" s="352"/>
      <c r="K30" s="223"/>
    </row>
    <row r="31" spans="2:11" s="1" customFormat="1" ht="15" customHeight="1">
      <c r="B31" s="226"/>
      <c r="C31" s="227"/>
      <c r="D31" s="352" t="s">
        <v>537</v>
      </c>
      <c r="E31" s="352"/>
      <c r="F31" s="352"/>
      <c r="G31" s="352"/>
      <c r="H31" s="352"/>
      <c r="I31" s="352"/>
      <c r="J31" s="352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52" t="s">
        <v>538</v>
      </c>
      <c r="E33" s="352"/>
      <c r="F33" s="352"/>
      <c r="G33" s="352"/>
      <c r="H33" s="352"/>
      <c r="I33" s="352"/>
      <c r="J33" s="352"/>
      <c r="K33" s="223"/>
    </row>
    <row r="34" spans="2:11" s="1" customFormat="1" ht="15" customHeight="1">
      <c r="B34" s="226"/>
      <c r="C34" s="227"/>
      <c r="D34" s="352" t="s">
        <v>539</v>
      </c>
      <c r="E34" s="352"/>
      <c r="F34" s="352"/>
      <c r="G34" s="352"/>
      <c r="H34" s="352"/>
      <c r="I34" s="352"/>
      <c r="J34" s="352"/>
      <c r="K34" s="223"/>
    </row>
    <row r="35" spans="2:11" s="1" customFormat="1" ht="15" customHeight="1">
      <c r="B35" s="226"/>
      <c r="C35" s="227"/>
      <c r="D35" s="352" t="s">
        <v>540</v>
      </c>
      <c r="E35" s="352"/>
      <c r="F35" s="352"/>
      <c r="G35" s="352"/>
      <c r="H35" s="352"/>
      <c r="I35" s="352"/>
      <c r="J35" s="352"/>
      <c r="K35" s="223"/>
    </row>
    <row r="36" spans="2:11" s="1" customFormat="1" ht="15" customHeight="1">
      <c r="B36" s="226"/>
      <c r="C36" s="227"/>
      <c r="D36" s="225"/>
      <c r="E36" s="228" t="s">
        <v>112</v>
      </c>
      <c r="F36" s="225"/>
      <c r="G36" s="352" t="s">
        <v>541</v>
      </c>
      <c r="H36" s="352"/>
      <c r="I36" s="352"/>
      <c r="J36" s="352"/>
      <c r="K36" s="223"/>
    </row>
    <row r="37" spans="2:11" s="1" customFormat="1" ht="30.75" customHeight="1">
      <c r="B37" s="226"/>
      <c r="C37" s="227"/>
      <c r="D37" s="225"/>
      <c r="E37" s="228" t="s">
        <v>542</v>
      </c>
      <c r="F37" s="225"/>
      <c r="G37" s="352" t="s">
        <v>543</v>
      </c>
      <c r="H37" s="352"/>
      <c r="I37" s="352"/>
      <c r="J37" s="352"/>
      <c r="K37" s="223"/>
    </row>
    <row r="38" spans="2:11" s="1" customFormat="1" ht="15" customHeight="1">
      <c r="B38" s="226"/>
      <c r="C38" s="227"/>
      <c r="D38" s="225"/>
      <c r="E38" s="228" t="s">
        <v>52</v>
      </c>
      <c r="F38" s="225"/>
      <c r="G38" s="352" t="s">
        <v>544</v>
      </c>
      <c r="H38" s="352"/>
      <c r="I38" s="352"/>
      <c r="J38" s="352"/>
      <c r="K38" s="223"/>
    </row>
    <row r="39" spans="2:11" s="1" customFormat="1" ht="15" customHeight="1">
      <c r="B39" s="226"/>
      <c r="C39" s="227"/>
      <c r="D39" s="225"/>
      <c r="E39" s="228" t="s">
        <v>53</v>
      </c>
      <c r="F39" s="225"/>
      <c r="G39" s="352" t="s">
        <v>545</v>
      </c>
      <c r="H39" s="352"/>
      <c r="I39" s="352"/>
      <c r="J39" s="352"/>
      <c r="K39" s="223"/>
    </row>
    <row r="40" spans="2:11" s="1" customFormat="1" ht="15" customHeight="1">
      <c r="B40" s="226"/>
      <c r="C40" s="227"/>
      <c r="D40" s="225"/>
      <c r="E40" s="228" t="s">
        <v>113</v>
      </c>
      <c r="F40" s="225"/>
      <c r="G40" s="352" t="s">
        <v>546</v>
      </c>
      <c r="H40" s="352"/>
      <c r="I40" s="352"/>
      <c r="J40" s="352"/>
      <c r="K40" s="223"/>
    </row>
    <row r="41" spans="2:11" s="1" customFormat="1" ht="15" customHeight="1">
      <c r="B41" s="226"/>
      <c r="C41" s="227"/>
      <c r="D41" s="225"/>
      <c r="E41" s="228" t="s">
        <v>114</v>
      </c>
      <c r="F41" s="225"/>
      <c r="G41" s="352" t="s">
        <v>547</v>
      </c>
      <c r="H41" s="352"/>
      <c r="I41" s="352"/>
      <c r="J41" s="352"/>
      <c r="K41" s="223"/>
    </row>
    <row r="42" spans="2:11" s="1" customFormat="1" ht="15" customHeight="1">
      <c r="B42" s="226"/>
      <c r="C42" s="227"/>
      <c r="D42" s="225"/>
      <c r="E42" s="228" t="s">
        <v>548</v>
      </c>
      <c r="F42" s="225"/>
      <c r="G42" s="352" t="s">
        <v>549</v>
      </c>
      <c r="H42" s="352"/>
      <c r="I42" s="352"/>
      <c r="J42" s="352"/>
      <c r="K42" s="223"/>
    </row>
    <row r="43" spans="2:11" s="1" customFormat="1" ht="15" customHeight="1">
      <c r="B43" s="226"/>
      <c r="C43" s="227"/>
      <c r="D43" s="225"/>
      <c r="E43" s="228"/>
      <c r="F43" s="225"/>
      <c r="G43" s="352" t="s">
        <v>550</v>
      </c>
      <c r="H43" s="352"/>
      <c r="I43" s="352"/>
      <c r="J43" s="352"/>
      <c r="K43" s="223"/>
    </row>
    <row r="44" spans="2:11" s="1" customFormat="1" ht="15" customHeight="1">
      <c r="B44" s="226"/>
      <c r="C44" s="227"/>
      <c r="D44" s="225"/>
      <c r="E44" s="228" t="s">
        <v>551</v>
      </c>
      <c r="F44" s="225"/>
      <c r="G44" s="352" t="s">
        <v>552</v>
      </c>
      <c r="H44" s="352"/>
      <c r="I44" s="352"/>
      <c r="J44" s="352"/>
      <c r="K44" s="223"/>
    </row>
    <row r="45" spans="2:11" s="1" customFormat="1" ht="15" customHeight="1">
      <c r="B45" s="226"/>
      <c r="C45" s="227"/>
      <c r="D45" s="225"/>
      <c r="E45" s="228" t="s">
        <v>116</v>
      </c>
      <c r="F45" s="225"/>
      <c r="G45" s="352" t="s">
        <v>553</v>
      </c>
      <c r="H45" s="352"/>
      <c r="I45" s="352"/>
      <c r="J45" s="352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52" t="s">
        <v>554</v>
      </c>
      <c r="E47" s="352"/>
      <c r="F47" s="352"/>
      <c r="G47" s="352"/>
      <c r="H47" s="352"/>
      <c r="I47" s="352"/>
      <c r="J47" s="352"/>
      <c r="K47" s="223"/>
    </row>
    <row r="48" spans="2:11" s="1" customFormat="1" ht="15" customHeight="1">
      <c r="B48" s="226"/>
      <c r="C48" s="227"/>
      <c r="D48" s="227"/>
      <c r="E48" s="352" t="s">
        <v>555</v>
      </c>
      <c r="F48" s="352"/>
      <c r="G48" s="352"/>
      <c r="H48" s="352"/>
      <c r="I48" s="352"/>
      <c r="J48" s="352"/>
      <c r="K48" s="223"/>
    </row>
    <row r="49" spans="2:11" s="1" customFormat="1" ht="15" customHeight="1">
      <c r="B49" s="226"/>
      <c r="C49" s="227"/>
      <c r="D49" s="227"/>
      <c r="E49" s="352" t="s">
        <v>556</v>
      </c>
      <c r="F49" s="352"/>
      <c r="G49" s="352"/>
      <c r="H49" s="352"/>
      <c r="I49" s="352"/>
      <c r="J49" s="352"/>
      <c r="K49" s="223"/>
    </row>
    <row r="50" spans="2:11" s="1" customFormat="1" ht="15" customHeight="1">
      <c r="B50" s="226"/>
      <c r="C50" s="227"/>
      <c r="D50" s="227"/>
      <c r="E50" s="352" t="s">
        <v>557</v>
      </c>
      <c r="F50" s="352"/>
      <c r="G50" s="352"/>
      <c r="H50" s="352"/>
      <c r="I50" s="352"/>
      <c r="J50" s="352"/>
      <c r="K50" s="223"/>
    </row>
    <row r="51" spans="2:11" s="1" customFormat="1" ht="15" customHeight="1">
      <c r="B51" s="226"/>
      <c r="C51" s="227"/>
      <c r="D51" s="352" t="s">
        <v>558</v>
      </c>
      <c r="E51" s="352"/>
      <c r="F51" s="352"/>
      <c r="G51" s="352"/>
      <c r="H51" s="352"/>
      <c r="I51" s="352"/>
      <c r="J51" s="352"/>
      <c r="K51" s="223"/>
    </row>
    <row r="52" spans="2:11" s="1" customFormat="1" ht="25.5" customHeight="1">
      <c r="B52" s="222"/>
      <c r="C52" s="353" t="s">
        <v>559</v>
      </c>
      <c r="D52" s="353"/>
      <c r="E52" s="353"/>
      <c r="F52" s="353"/>
      <c r="G52" s="353"/>
      <c r="H52" s="353"/>
      <c r="I52" s="353"/>
      <c r="J52" s="353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52" t="s">
        <v>560</v>
      </c>
      <c r="D54" s="352"/>
      <c r="E54" s="352"/>
      <c r="F54" s="352"/>
      <c r="G54" s="352"/>
      <c r="H54" s="352"/>
      <c r="I54" s="352"/>
      <c r="J54" s="352"/>
      <c r="K54" s="223"/>
    </row>
    <row r="55" spans="2:11" s="1" customFormat="1" ht="15" customHeight="1">
      <c r="B55" s="222"/>
      <c r="C55" s="352" t="s">
        <v>561</v>
      </c>
      <c r="D55" s="352"/>
      <c r="E55" s="352"/>
      <c r="F55" s="352"/>
      <c r="G55" s="352"/>
      <c r="H55" s="352"/>
      <c r="I55" s="352"/>
      <c r="J55" s="352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52" t="s">
        <v>562</v>
      </c>
      <c r="D57" s="352"/>
      <c r="E57" s="352"/>
      <c r="F57" s="352"/>
      <c r="G57" s="352"/>
      <c r="H57" s="352"/>
      <c r="I57" s="352"/>
      <c r="J57" s="352"/>
      <c r="K57" s="223"/>
    </row>
    <row r="58" spans="2:11" s="1" customFormat="1" ht="15" customHeight="1">
      <c r="B58" s="222"/>
      <c r="C58" s="227"/>
      <c r="D58" s="352" t="s">
        <v>563</v>
      </c>
      <c r="E58" s="352"/>
      <c r="F58" s="352"/>
      <c r="G58" s="352"/>
      <c r="H58" s="352"/>
      <c r="I58" s="352"/>
      <c r="J58" s="352"/>
      <c r="K58" s="223"/>
    </row>
    <row r="59" spans="2:11" s="1" customFormat="1" ht="15" customHeight="1">
      <c r="B59" s="222"/>
      <c r="C59" s="227"/>
      <c r="D59" s="352" t="s">
        <v>564</v>
      </c>
      <c r="E59" s="352"/>
      <c r="F59" s="352"/>
      <c r="G59" s="352"/>
      <c r="H59" s="352"/>
      <c r="I59" s="352"/>
      <c r="J59" s="352"/>
      <c r="K59" s="223"/>
    </row>
    <row r="60" spans="2:11" s="1" customFormat="1" ht="15" customHeight="1">
      <c r="B60" s="222"/>
      <c r="C60" s="227"/>
      <c r="D60" s="352" t="s">
        <v>565</v>
      </c>
      <c r="E60" s="352"/>
      <c r="F60" s="352"/>
      <c r="G60" s="352"/>
      <c r="H60" s="352"/>
      <c r="I60" s="352"/>
      <c r="J60" s="352"/>
      <c r="K60" s="223"/>
    </row>
    <row r="61" spans="2:11" s="1" customFormat="1" ht="15" customHeight="1">
      <c r="B61" s="222"/>
      <c r="C61" s="227"/>
      <c r="D61" s="352" t="s">
        <v>566</v>
      </c>
      <c r="E61" s="352"/>
      <c r="F61" s="352"/>
      <c r="G61" s="352"/>
      <c r="H61" s="352"/>
      <c r="I61" s="352"/>
      <c r="J61" s="352"/>
      <c r="K61" s="223"/>
    </row>
    <row r="62" spans="2:11" s="1" customFormat="1" ht="15" customHeight="1">
      <c r="B62" s="222"/>
      <c r="C62" s="227"/>
      <c r="D62" s="354" t="s">
        <v>567</v>
      </c>
      <c r="E62" s="354"/>
      <c r="F62" s="354"/>
      <c r="G62" s="354"/>
      <c r="H62" s="354"/>
      <c r="I62" s="354"/>
      <c r="J62" s="354"/>
      <c r="K62" s="223"/>
    </row>
    <row r="63" spans="2:11" s="1" customFormat="1" ht="15" customHeight="1">
      <c r="B63" s="222"/>
      <c r="C63" s="227"/>
      <c r="D63" s="352" t="s">
        <v>568</v>
      </c>
      <c r="E63" s="352"/>
      <c r="F63" s="352"/>
      <c r="G63" s="352"/>
      <c r="H63" s="352"/>
      <c r="I63" s="352"/>
      <c r="J63" s="352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52" t="s">
        <v>569</v>
      </c>
      <c r="E65" s="352"/>
      <c r="F65" s="352"/>
      <c r="G65" s="352"/>
      <c r="H65" s="352"/>
      <c r="I65" s="352"/>
      <c r="J65" s="352"/>
      <c r="K65" s="223"/>
    </row>
    <row r="66" spans="2:11" s="1" customFormat="1" ht="15" customHeight="1">
      <c r="B66" s="222"/>
      <c r="C66" s="227"/>
      <c r="D66" s="354" t="s">
        <v>570</v>
      </c>
      <c r="E66" s="354"/>
      <c r="F66" s="354"/>
      <c r="G66" s="354"/>
      <c r="H66" s="354"/>
      <c r="I66" s="354"/>
      <c r="J66" s="354"/>
      <c r="K66" s="223"/>
    </row>
    <row r="67" spans="2:11" s="1" customFormat="1" ht="15" customHeight="1">
      <c r="B67" s="222"/>
      <c r="C67" s="227"/>
      <c r="D67" s="352" t="s">
        <v>571</v>
      </c>
      <c r="E67" s="352"/>
      <c r="F67" s="352"/>
      <c r="G67" s="352"/>
      <c r="H67" s="352"/>
      <c r="I67" s="352"/>
      <c r="J67" s="352"/>
      <c r="K67" s="223"/>
    </row>
    <row r="68" spans="2:11" s="1" customFormat="1" ht="15" customHeight="1">
      <c r="B68" s="222"/>
      <c r="C68" s="227"/>
      <c r="D68" s="352" t="s">
        <v>572</v>
      </c>
      <c r="E68" s="352"/>
      <c r="F68" s="352"/>
      <c r="G68" s="352"/>
      <c r="H68" s="352"/>
      <c r="I68" s="352"/>
      <c r="J68" s="352"/>
      <c r="K68" s="223"/>
    </row>
    <row r="69" spans="2:11" s="1" customFormat="1" ht="15" customHeight="1">
      <c r="B69" s="222"/>
      <c r="C69" s="227"/>
      <c r="D69" s="352" t="s">
        <v>573</v>
      </c>
      <c r="E69" s="352"/>
      <c r="F69" s="352"/>
      <c r="G69" s="352"/>
      <c r="H69" s="352"/>
      <c r="I69" s="352"/>
      <c r="J69" s="352"/>
      <c r="K69" s="223"/>
    </row>
    <row r="70" spans="2:11" s="1" customFormat="1" ht="15" customHeight="1">
      <c r="B70" s="222"/>
      <c r="C70" s="227"/>
      <c r="D70" s="352" t="s">
        <v>574</v>
      </c>
      <c r="E70" s="352"/>
      <c r="F70" s="352"/>
      <c r="G70" s="352"/>
      <c r="H70" s="352"/>
      <c r="I70" s="352"/>
      <c r="J70" s="352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47" t="s">
        <v>575</v>
      </c>
      <c r="D75" s="347"/>
      <c r="E75" s="347"/>
      <c r="F75" s="347"/>
      <c r="G75" s="347"/>
      <c r="H75" s="347"/>
      <c r="I75" s="347"/>
      <c r="J75" s="347"/>
      <c r="K75" s="240"/>
    </row>
    <row r="76" spans="2:11" s="1" customFormat="1" ht="17.25" customHeight="1">
      <c r="B76" s="239"/>
      <c r="C76" s="241" t="s">
        <v>576</v>
      </c>
      <c r="D76" s="241"/>
      <c r="E76" s="241"/>
      <c r="F76" s="241" t="s">
        <v>577</v>
      </c>
      <c r="G76" s="242"/>
      <c r="H76" s="241" t="s">
        <v>53</v>
      </c>
      <c r="I76" s="241" t="s">
        <v>56</v>
      </c>
      <c r="J76" s="241" t="s">
        <v>578</v>
      </c>
      <c r="K76" s="240"/>
    </row>
    <row r="77" spans="2:11" s="1" customFormat="1" ht="17.25" customHeight="1">
      <c r="B77" s="239"/>
      <c r="C77" s="243" t="s">
        <v>579</v>
      </c>
      <c r="D77" s="243"/>
      <c r="E77" s="243"/>
      <c r="F77" s="244" t="s">
        <v>580</v>
      </c>
      <c r="G77" s="245"/>
      <c r="H77" s="243"/>
      <c r="I77" s="243"/>
      <c r="J77" s="243" t="s">
        <v>581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52</v>
      </c>
      <c r="D79" s="248"/>
      <c r="E79" s="248"/>
      <c r="F79" s="249" t="s">
        <v>582</v>
      </c>
      <c r="G79" s="250"/>
      <c r="H79" s="228" t="s">
        <v>583</v>
      </c>
      <c r="I79" s="228" t="s">
        <v>584</v>
      </c>
      <c r="J79" s="228">
        <v>20</v>
      </c>
      <c r="K79" s="240"/>
    </row>
    <row r="80" spans="2:11" s="1" customFormat="1" ht="15" customHeight="1">
      <c r="B80" s="239"/>
      <c r="C80" s="228" t="s">
        <v>585</v>
      </c>
      <c r="D80" s="228"/>
      <c r="E80" s="228"/>
      <c r="F80" s="249" t="s">
        <v>582</v>
      </c>
      <c r="G80" s="250"/>
      <c r="H80" s="228" t="s">
        <v>586</v>
      </c>
      <c r="I80" s="228" t="s">
        <v>584</v>
      </c>
      <c r="J80" s="228">
        <v>120</v>
      </c>
      <c r="K80" s="240"/>
    </row>
    <row r="81" spans="2:11" s="1" customFormat="1" ht="15" customHeight="1">
      <c r="B81" s="251"/>
      <c r="C81" s="228" t="s">
        <v>587</v>
      </c>
      <c r="D81" s="228"/>
      <c r="E81" s="228"/>
      <c r="F81" s="249" t="s">
        <v>588</v>
      </c>
      <c r="G81" s="250"/>
      <c r="H81" s="228" t="s">
        <v>589</v>
      </c>
      <c r="I81" s="228" t="s">
        <v>584</v>
      </c>
      <c r="J81" s="228">
        <v>50</v>
      </c>
      <c r="K81" s="240"/>
    </row>
    <row r="82" spans="2:11" s="1" customFormat="1" ht="15" customHeight="1">
      <c r="B82" s="251"/>
      <c r="C82" s="228" t="s">
        <v>590</v>
      </c>
      <c r="D82" s="228"/>
      <c r="E82" s="228"/>
      <c r="F82" s="249" t="s">
        <v>582</v>
      </c>
      <c r="G82" s="250"/>
      <c r="H82" s="228" t="s">
        <v>591</v>
      </c>
      <c r="I82" s="228" t="s">
        <v>592</v>
      </c>
      <c r="J82" s="228"/>
      <c r="K82" s="240"/>
    </row>
    <row r="83" spans="2:11" s="1" customFormat="1" ht="15" customHeight="1">
      <c r="B83" s="251"/>
      <c r="C83" s="252" t="s">
        <v>593</v>
      </c>
      <c r="D83" s="252"/>
      <c r="E83" s="252"/>
      <c r="F83" s="253" t="s">
        <v>588</v>
      </c>
      <c r="G83" s="252"/>
      <c r="H83" s="252" t="s">
        <v>594</v>
      </c>
      <c r="I83" s="252" t="s">
        <v>584</v>
      </c>
      <c r="J83" s="252">
        <v>15</v>
      </c>
      <c r="K83" s="240"/>
    </row>
    <row r="84" spans="2:11" s="1" customFormat="1" ht="15" customHeight="1">
      <c r="B84" s="251"/>
      <c r="C84" s="252" t="s">
        <v>595</v>
      </c>
      <c r="D84" s="252"/>
      <c r="E84" s="252"/>
      <c r="F84" s="253" t="s">
        <v>588</v>
      </c>
      <c r="G84" s="252"/>
      <c r="H84" s="252" t="s">
        <v>596</v>
      </c>
      <c r="I84" s="252" t="s">
        <v>584</v>
      </c>
      <c r="J84" s="252">
        <v>15</v>
      </c>
      <c r="K84" s="240"/>
    </row>
    <row r="85" spans="2:11" s="1" customFormat="1" ht="15" customHeight="1">
      <c r="B85" s="251"/>
      <c r="C85" s="252" t="s">
        <v>597</v>
      </c>
      <c r="D85" s="252"/>
      <c r="E85" s="252"/>
      <c r="F85" s="253" t="s">
        <v>588</v>
      </c>
      <c r="G85" s="252"/>
      <c r="H85" s="252" t="s">
        <v>598</v>
      </c>
      <c r="I85" s="252" t="s">
        <v>584</v>
      </c>
      <c r="J85" s="252">
        <v>20</v>
      </c>
      <c r="K85" s="240"/>
    </row>
    <row r="86" spans="2:11" s="1" customFormat="1" ht="15" customHeight="1">
      <c r="B86" s="251"/>
      <c r="C86" s="252" t="s">
        <v>599</v>
      </c>
      <c r="D86" s="252"/>
      <c r="E86" s="252"/>
      <c r="F86" s="253" t="s">
        <v>588</v>
      </c>
      <c r="G86" s="252"/>
      <c r="H86" s="252" t="s">
        <v>600</v>
      </c>
      <c r="I86" s="252" t="s">
        <v>584</v>
      </c>
      <c r="J86" s="252">
        <v>20</v>
      </c>
      <c r="K86" s="240"/>
    </row>
    <row r="87" spans="2:11" s="1" customFormat="1" ht="15" customHeight="1">
      <c r="B87" s="251"/>
      <c r="C87" s="228" t="s">
        <v>601</v>
      </c>
      <c r="D87" s="228"/>
      <c r="E87" s="228"/>
      <c r="F87" s="249" t="s">
        <v>588</v>
      </c>
      <c r="G87" s="250"/>
      <c r="H87" s="228" t="s">
        <v>602</v>
      </c>
      <c r="I87" s="228" t="s">
        <v>584</v>
      </c>
      <c r="J87" s="228">
        <v>50</v>
      </c>
      <c r="K87" s="240"/>
    </row>
    <row r="88" spans="2:11" s="1" customFormat="1" ht="15" customHeight="1">
      <c r="B88" s="251"/>
      <c r="C88" s="228" t="s">
        <v>603</v>
      </c>
      <c r="D88" s="228"/>
      <c r="E88" s="228"/>
      <c r="F88" s="249" t="s">
        <v>588</v>
      </c>
      <c r="G88" s="250"/>
      <c r="H88" s="228" t="s">
        <v>604</v>
      </c>
      <c r="I88" s="228" t="s">
        <v>584</v>
      </c>
      <c r="J88" s="228">
        <v>20</v>
      </c>
      <c r="K88" s="240"/>
    </row>
    <row r="89" spans="2:11" s="1" customFormat="1" ht="15" customHeight="1">
      <c r="B89" s="251"/>
      <c r="C89" s="228" t="s">
        <v>605</v>
      </c>
      <c r="D89" s="228"/>
      <c r="E89" s="228"/>
      <c r="F89" s="249" t="s">
        <v>588</v>
      </c>
      <c r="G89" s="250"/>
      <c r="H89" s="228" t="s">
        <v>606</v>
      </c>
      <c r="I89" s="228" t="s">
        <v>584</v>
      </c>
      <c r="J89" s="228">
        <v>20</v>
      </c>
      <c r="K89" s="240"/>
    </row>
    <row r="90" spans="2:11" s="1" customFormat="1" ht="15" customHeight="1">
      <c r="B90" s="251"/>
      <c r="C90" s="228" t="s">
        <v>607</v>
      </c>
      <c r="D90" s="228"/>
      <c r="E90" s="228"/>
      <c r="F90" s="249" t="s">
        <v>588</v>
      </c>
      <c r="G90" s="250"/>
      <c r="H90" s="228" t="s">
        <v>608</v>
      </c>
      <c r="I90" s="228" t="s">
        <v>584</v>
      </c>
      <c r="J90" s="228">
        <v>50</v>
      </c>
      <c r="K90" s="240"/>
    </row>
    <row r="91" spans="2:11" s="1" customFormat="1" ht="15" customHeight="1">
      <c r="B91" s="251"/>
      <c r="C91" s="228" t="s">
        <v>609</v>
      </c>
      <c r="D91" s="228"/>
      <c r="E91" s="228"/>
      <c r="F91" s="249" t="s">
        <v>588</v>
      </c>
      <c r="G91" s="250"/>
      <c r="H91" s="228" t="s">
        <v>609</v>
      </c>
      <c r="I91" s="228" t="s">
        <v>584</v>
      </c>
      <c r="J91" s="228">
        <v>50</v>
      </c>
      <c r="K91" s="240"/>
    </row>
    <row r="92" spans="2:11" s="1" customFormat="1" ht="15" customHeight="1">
      <c r="B92" s="251"/>
      <c r="C92" s="228" t="s">
        <v>610</v>
      </c>
      <c r="D92" s="228"/>
      <c r="E92" s="228"/>
      <c r="F92" s="249" t="s">
        <v>588</v>
      </c>
      <c r="G92" s="250"/>
      <c r="H92" s="228" t="s">
        <v>611</v>
      </c>
      <c r="I92" s="228" t="s">
        <v>584</v>
      </c>
      <c r="J92" s="228">
        <v>255</v>
      </c>
      <c r="K92" s="240"/>
    </row>
    <row r="93" spans="2:11" s="1" customFormat="1" ht="15" customHeight="1">
      <c r="B93" s="251"/>
      <c r="C93" s="228" t="s">
        <v>612</v>
      </c>
      <c r="D93" s="228"/>
      <c r="E93" s="228"/>
      <c r="F93" s="249" t="s">
        <v>582</v>
      </c>
      <c r="G93" s="250"/>
      <c r="H93" s="228" t="s">
        <v>613</v>
      </c>
      <c r="I93" s="228" t="s">
        <v>614</v>
      </c>
      <c r="J93" s="228"/>
      <c r="K93" s="240"/>
    </row>
    <row r="94" spans="2:11" s="1" customFormat="1" ht="15" customHeight="1">
      <c r="B94" s="251"/>
      <c r="C94" s="228" t="s">
        <v>615</v>
      </c>
      <c r="D94" s="228"/>
      <c r="E94" s="228"/>
      <c r="F94" s="249" t="s">
        <v>582</v>
      </c>
      <c r="G94" s="250"/>
      <c r="H94" s="228" t="s">
        <v>616</v>
      </c>
      <c r="I94" s="228" t="s">
        <v>617</v>
      </c>
      <c r="J94" s="228"/>
      <c r="K94" s="240"/>
    </row>
    <row r="95" spans="2:11" s="1" customFormat="1" ht="15" customHeight="1">
      <c r="B95" s="251"/>
      <c r="C95" s="228" t="s">
        <v>618</v>
      </c>
      <c r="D95" s="228"/>
      <c r="E95" s="228"/>
      <c r="F95" s="249" t="s">
        <v>582</v>
      </c>
      <c r="G95" s="250"/>
      <c r="H95" s="228" t="s">
        <v>618</v>
      </c>
      <c r="I95" s="228" t="s">
        <v>617</v>
      </c>
      <c r="J95" s="228"/>
      <c r="K95" s="240"/>
    </row>
    <row r="96" spans="2:11" s="1" customFormat="1" ht="15" customHeight="1">
      <c r="B96" s="251"/>
      <c r="C96" s="228" t="s">
        <v>37</v>
      </c>
      <c r="D96" s="228"/>
      <c r="E96" s="228"/>
      <c r="F96" s="249" t="s">
        <v>582</v>
      </c>
      <c r="G96" s="250"/>
      <c r="H96" s="228" t="s">
        <v>619</v>
      </c>
      <c r="I96" s="228" t="s">
        <v>617</v>
      </c>
      <c r="J96" s="228"/>
      <c r="K96" s="240"/>
    </row>
    <row r="97" spans="2:11" s="1" customFormat="1" ht="15" customHeight="1">
      <c r="B97" s="251"/>
      <c r="C97" s="228" t="s">
        <v>47</v>
      </c>
      <c r="D97" s="228"/>
      <c r="E97" s="228"/>
      <c r="F97" s="249" t="s">
        <v>582</v>
      </c>
      <c r="G97" s="250"/>
      <c r="H97" s="228" t="s">
        <v>620</v>
      </c>
      <c r="I97" s="228" t="s">
        <v>617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47" t="s">
        <v>621</v>
      </c>
      <c r="D102" s="347"/>
      <c r="E102" s="347"/>
      <c r="F102" s="347"/>
      <c r="G102" s="347"/>
      <c r="H102" s="347"/>
      <c r="I102" s="347"/>
      <c r="J102" s="347"/>
      <c r="K102" s="240"/>
    </row>
    <row r="103" spans="2:11" s="1" customFormat="1" ht="17.25" customHeight="1">
      <c r="B103" s="239"/>
      <c r="C103" s="241" t="s">
        <v>576</v>
      </c>
      <c r="D103" s="241"/>
      <c r="E103" s="241"/>
      <c r="F103" s="241" t="s">
        <v>577</v>
      </c>
      <c r="G103" s="242"/>
      <c r="H103" s="241" t="s">
        <v>53</v>
      </c>
      <c r="I103" s="241" t="s">
        <v>56</v>
      </c>
      <c r="J103" s="241" t="s">
        <v>578</v>
      </c>
      <c r="K103" s="240"/>
    </row>
    <row r="104" spans="2:11" s="1" customFormat="1" ht="17.25" customHeight="1">
      <c r="B104" s="239"/>
      <c r="C104" s="243" t="s">
        <v>579</v>
      </c>
      <c r="D104" s="243"/>
      <c r="E104" s="243"/>
      <c r="F104" s="244" t="s">
        <v>580</v>
      </c>
      <c r="G104" s="245"/>
      <c r="H104" s="243"/>
      <c r="I104" s="243"/>
      <c r="J104" s="243" t="s">
        <v>581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52</v>
      </c>
      <c r="D106" s="248"/>
      <c r="E106" s="248"/>
      <c r="F106" s="249" t="s">
        <v>582</v>
      </c>
      <c r="G106" s="228"/>
      <c r="H106" s="228" t="s">
        <v>622</v>
      </c>
      <c r="I106" s="228" t="s">
        <v>584</v>
      </c>
      <c r="J106" s="228">
        <v>20</v>
      </c>
      <c r="K106" s="240"/>
    </row>
    <row r="107" spans="2:11" s="1" customFormat="1" ht="15" customHeight="1">
      <c r="B107" s="239"/>
      <c r="C107" s="228" t="s">
        <v>585</v>
      </c>
      <c r="D107" s="228"/>
      <c r="E107" s="228"/>
      <c r="F107" s="249" t="s">
        <v>582</v>
      </c>
      <c r="G107" s="228"/>
      <c r="H107" s="228" t="s">
        <v>622</v>
      </c>
      <c r="I107" s="228" t="s">
        <v>584</v>
      </c>
      <c r="J107" s="228">
        <v>120</v>
      </c>
      <c r="K107" s="240"/>
    </row>
    <row r="108" spans="2:11" s="1" customFormat="1" ht="15" customHeight="1">
      <c r="B108" s="251"/>
      <c r="C108" s="228" t="s">
        <v>587</v>
      </c>
      <c r="D108" s="228"/>
      <c r="E108" s="228"/>
      <c r="F108" s="249" t="s">
        <v>588</v>
      </c>
      <c r="G108" s="228"/>
      <c r="H108" s="228" t="s">
        <v>622</v>
      </c>
      <c r="I108" s="228" t="s">
        <v>584</v>
      </c>
      <c r="J108" s="228">
        <v>50</v>
      </c>
      <c r="K108" s="240"/>
    </row>
    <row r="109" spans="2:11" s="1" customFormat="1" ht="15" customHeight="1">
      <c r="B109" s="251"/>
      <c r="C109" s="228" t="s">
        <v>590</v>
      </c>
      <c r="D109" s="228"/>
      <c r="E109" s="228"/>
      <c r="F109" s="249" t="s">
        <v>582</v>
      </c>
      <c r="G109" s="228"/>
      <c r="H109" s="228" t="s">
        <v>622</v>
      </c>
      <c r="I109" s="228" t="s">
        <v>592</v>
      </c>
      <c r="J109" s="228"/>
      <c r="K109" s="240"/>
    </row>
    <row r="110" spans="2:11" s="1" customFormat="1" ht="15" customHeight="1">
      <c r="B110" s="251"/>
      <c r="C110" s="228" t="s">
        <v>601</v>
      </c>
      <c r="D110" s="228"/>
      <c r="E110" s="228"/>
      <c r="F110" s="249" t="s">
        <v>588</v>
      </c>
      <c r="G110" s="228"/>
      <c r="H110" s="228" t="s">
        <v>622</v>
      </c>
      <c r="I110" s="228" t="s">
        <v>584</v>
      </c>
      <c r="J110" s="228">
        <v>50</v>
      </c>
      <c r="K110" s="240"/>
    </row>
    <row r="111" spans="2:11" s="1" customFormat="1" ht="15" customHeight="1">
      <c r="B111" s="251"/>
      <c r="C111" s="228" t="s">
        <v>609</v>
      </c>
      <c r="D111" s="228"/>
      <c r="E111" s="228"/>
      <c r="F111" s="249" t="s">
        <v>588</v>
      </c>
      <c r="G111" s="228"/>
      <c r="H111" s="228" t="s">
        <v>622</v>
      </c>
      <c r="I111" s="228" t="s">
        <v>584</v>
      </c>
      <c r="J111" s="228">
        <v>50</v>
      </c>
      <c r="K111" s="240"/>
    </row>
    <row r="112" spans="2:11" s="1" customFormat="1" ht="15" customHeight="1">
      <c r="B112" s="251"/>
      <c r="C112" s="228" t="s">
        <v>607</v>
      </c>
      <c r="D112" s="228"/>
      <c r="E112" s="228"/>
      <c r="F112" s="249" t="s">
        <v>588</v>
      </c>
      <c r="G112" s="228"/>
      <c r="H112" s="228" t="s">
        <v>622</v>
      </c>
      <c r="I112" s="228" t="s">
        <v>584</v>
      </c>
      <c r="J112" s="228">
        <v>50</v>
      </c>
      <c r="K112" s="240"/>
    </row>
    <row r="113" spans="2:11" s="1" customFormat="1" ht="15" customHeight="1">
      <c r="B113" s="251"/>
      <c r="C113" s="228" t="s">
        <v>52</v>
      </c>
      <c r="D113" s="228"/>
      <c r="E113" s="228"/>
      <c r="F113" s="249" t="s">
        <v>582</v>
      </c>
      <c r="G113" s="228"/>
      <c r="H113" s="228" t="s">
        <v>623</v>
      </c>
      <c r="I113" s="228" t="s">
        <v>584</v>
      </c>
      <c r="J113" s="228">
        <v>20</v>
      </c>
      <c r="K113" s="240"/>
    </row>
    <row r="114" spans="2:11" s="1" customFormat="1" ht="15" customHeight="1">
      <c r="B114" s="251"/>
      <c r="C114" s="228" t="s">
        <v>624</v>
      </c>
      <c r="D114" s="228"/>
      <c r="E114" s="228"/>
      <c r="F114" s="249" t="s">
        <v>582</v>
      </c>
      <c r="G114" s="228"/>
      <c r="H114" s="228" t="s">
        <v>625</v>
      </c>
      <c r="I114" s="228" t="s">
        <v>584</v>
      </c>
      <c r="J114" s="228">
        <v>120</v>
      </c>
      <c r="K114" s="240"/>
    </row>
    <row r="115" spans="2:11" s="1" customFormat="1" ht="15" customHeight="1">
      <c r="B115" s="251"/>
      <c r="C115" s="228" t="s">
        <v>37</v>
      </c>
      <c r="D115" s="228"/>
      <c r="E115" s="228"/>
      <c r="F115" s="249" t="s">
        <v>582</v>
      </c>
      <c r="G115" s="228"/>
      <c r="H115" s="228" t="s">
        <v>626</v>
      </c>
      <c r="I115" s="228" t="s">
        <v>617</v>
      </c>
      <c r="J115" s="228"/>
      <c r="K115" s="240"/>
    </row>
    <row r="116" spans="2:11" s="1" customFormat="1" ht="15" customHeight="1">
      <c r="B116" s="251"/>
      <c r="C116" s="228" t="s">
        <v>47</v>
      </c>
      <c r="D116" s="228"/>
      <c r="E116" s="228"/>
      <c r="F116" s="249" t="s">
        <v>582</v>
      </c>
      <c r="G116" s="228"/>
      <c r="H116" s="228" t="s">
        <v>627</v>
      </c>
      <c r="I116" s="228" t="s">
        <v>617</v>
      </c>
      <c r="J116" s="228"/>
      <c r="K116" s="240"/>
    </row>
    <row r="117" spans="2:11" s="1" customFormat="1" ht="15" customHeight="1">
      <c r="B117" s="251"/>
      <c r="C117" s="228" t="s">
        <v>56</v>
      </c>
      <c r="D117" s="228"/>
      <c r="E117" s="228"/>
      <c r="F117" s="249" t="s">
        <v>582</v>
      </c>
      <c r="G117" s="228"/>
      <c r="H117" s="228" t="s">
        <v>628</v>
      </c>
      <c r="I117" s="228" t="s">
        <v>629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8" t="s">
        <v>630</v>
      </c>
      <c r="D122" s="348"/>
      <c r="E122" s="348"/>
      <c r="F122" s="348"/>
      <c r="G122" s="348"/>
      <c r="H122" s="348"/>
      <c r="I122" s="348"/>
      <c r="J122" s="348"/>
      <c r="K122" s="268"/>
    </row>
    <row r="123" spans="2:11" s="1" customFormat="1" ht="17.25" customHeight="1">
      <c r="B123" s="269"/>
      <c r="C123" s="241" t="s">
        <v>576</v>
      </c>
      <c r="D123" s="241"/>
      <c r="E123" s="241"/>
      <c r="F123" s="241" t="s">
        <v>577</v>
      </c>
      <c r="G123" s="242"/>
      <c r="H123" s="241" t="s">
        <v>53</v>
      </c>
      <c r="I123" s="241" t="s">
        <v>56</v>
      </c>
      <c r="J123" s="241" t="s">
        <v>578</v>
      </c>
      <c r="K123" s="270"/>
    </row>
    <row r="124" spans="2:11" s="1" customFormat="1" ht="17.25" customHeight="1">
      <c r="B124" s="269"/>
      <c r="C124" s="243" t="s">
        <v>579</v>
      </c>
      <c r="D124" s="243"/>
      <c r="E124" s="243"/>
      <c r="F124" s="244" t="s">
        <v>580</v>
      </c>
      <c r="G124" s="245"/>
      <c r="H124" s="243"/>
      <c r="I124" s="243"/>
      <c r="J124" s="243" t="s">
        <v>581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585</v>
      </c>
      <c r="D126" s="248"/>
      <c r="E126" s="248"/>
      <c r="F126" s="249" t="s">
        <v>582</v>
      </c>
      <c r="G126" s="228"/>
      <c r="H126" s="228" t="s">
        <v>622</v>
      </c>
      <c r="I126" s="228" t="s">
        <v>584</v>
      </c>
      <c r="J126" s="228">
        <v>120</v>
      </c>
      <c r="K126" s="274"/>
    </row>
    <row r="127" spans="2:11" s="1" customFormat="1" ht="15" customHeight="1">
      <c r="B127" s="271"/>
      <c r="C127" s="228" t="s">
        <v>631</v>
      </c>
      <c r="D127" s="228"/>
      <c r="E127" s="228"/>
      <c r="F127" s="249" t="s">
        <v>582</v>
      </c>
      <c r="G127" s="228"/>
      <c r="H127" s="228" t="s">
        <v>632</v>
      </c>
      <c r="I127" s="228" t="s">
        <v>584</v>
      </c>
      <c r="J127" s="228" t="s">
        <v>633</v>
      </c>
      <c r="K127" s="274"/>
    </row>
    <row r="128" spans="2:11" s="1" customFormat="1" ht="15" customHeight="1">
      <c r="B128" s="271"/>
      <c r="C128" s="228" t="s">
        <v>530</v>
      </c>
      <c r="D128" s="228"/>
      <c r="E128" s="228"/>
      <c r="F128" s="249" t="s">
        <v>582</v>
      </c>
      <c r="G128" s="228"/>
      <c r="H128" s="228" t="s">
        <v>634</v>
      </c>
      <c r="I128" s="228" t="s">
        <v>584</v>
      </c>
      <c r="J128" s="228" t="s">
        <v>633</v>
      </c>
      <c r="K128" s="274"/>
    </row>
    <row r="129" spans="2:11" s="1" customFormat="1" ht="15" customHeight="1">
      <c r="B129" s="271"/>
      <c r="C129" s="228" t="s">
        <v>593</v>
      </c>
      <c r="D129" s="228"/>
      <c r="E129" s="228"/>
      <c r="F129" s="249" t="s">
        <v>588</v>
      </c>
      <c r="G129" s="228"/>
      <c r="H129" s="228" t="s">
        <v>594</v>
      </c>
      <c r="I129" s="228" t="s">
        <v>584</v>
      </c>
      <c r="J129" s="228">
        <v>15</v>
      </c>
      <c r="K129" s="274"/>
    </row>
    <row r="130" spans="2:11" s="1" customFormat="1" ht="15" customHeight="1">
      <c r="B130" s="271"/>
      <c r="C130" s="252" t="s">
        <v>595</v>
      </c>
      <c r="D130" s="252"/>
      <c r="E130" s="252"/>
      <c r="F130" s="253" t="s">
        <v>588</v>
      </c>
      <c r="G130" s="252"/>
      <c r="H130" s="252" t="s">
        <v>596</v>
      </c>
      <c r="I130" s="252" t="s">
        <v>584</v>
      </c>
      <c r="J130" s="252">
        <v>15</v>
      </c>
      <c r="K130" s="274"/>
    </row>
    <row r="131" spans="2:11" s="1" customFormat="1" ht="15" customHeight="1">
      <c r="B131" s="271"/>
      <c r="C131" s="252" t="s">
        <v>597</v>
      </c>
      <c r="D131" s="252"/>
      <c r="E131" s="252"/>
      <c r="F131" s="253" t="s">
        <v>588</v>
      </c>
      <c r="G131" s="252"/>
      <c r="H131" s="252" t="s">
        <v>598</v>
      </c>
      <c r="I131" s="252" t="s">
        <v>584</v>
      </c>
      <c r="J131" s="252">
        <v>20</v>
      </c>
      <c r="K131" s="274"/>
    </row>
    <row r="132" spans="2:11" s="1" customFormat="1" ht="15" customHeight="1">
      <c r="B132" s="271"/>
      <c r="C132" s="252" t="s">
        <v>599</v>
      </c>
      <c r="D132" s="252"/>
      <c r="E132" s="252"/>
      <c r="F132" s="253" t="s">
        <v>588</v>
      </c>
      <c r="G132" s="252"/>
      <c r="H132" s="252" t="s">
        <v>600</v>
      </c>
      <c r="I132" s="252" t="s">
        <v>584</v>
      </c>
      <c r="J132" s="252">
        <v>20</v>
      </c>
      <c r="K132" s="274"/>
    </row>
    <row r="133" spans="2:11" s="1" customFormat="1" ht="15" customHeight="1">
      <c r="B133" s="271"/>
      <c r="C133" s="228" t="s">
        <v>587</v>
      </c>
      <c r="D133" s="228"/>
      <c r="E133" s="228"/>
      <c r="F133" s="249" t="s">
        <v>588</v>
      </c>
      <c r="G133" s="228"/>
      <c r="H133" s="228" t="s">
        <v>622</v>
      </c>
      <c r="I133" s="228" t="s">
        <v>584</v>
      </c>
      <c r="J133" s="228">
        <v>50</v>
      </c>
      <c r="K133" s="274"/>
    </row>
    <row r="134" spans="2:11" s="1" customFormat="1" ht="15" customHeight="1">
      <c r="B134" s="271"/>
      <c r="C134" s="228" t="s">
        <v>601</v>
      </c>
      <c r="D134" s="228"/>
      <c r="E134" s="228"/>
      <c r="F134" s="249" t="s">
        <v>588</v>
      </c>
      <c r="G134" s="228"/>
      <c r="H134" s="228" t="s">
        <v>622</v>
      </c>
      <c r="I134" s="228" t="s">
        <v>584</v>
      </c>
      <c r="J134" s="228">
        <v>50</v>
      </c>
      <c r="K134" s="274"/>
    </row>
    <row r="135" spans="2:11" s="1" customFormat="1" ht="15" customHeight="1">
      <c r="B135" s="271"/>
      <c r="C135" s="228" t="s">
        <v>607</v>
      </c>
      <c r="D135" s="228"/>
      <c r="E135" s="228"/>
      <c r="F135" s="249" t="s">
        <v>588</v>
      </c>
      <c r="G135" s="228"/>
      <c r="H135" s="228" t="s">
        <v>622</v>
      </c>
      <c r="I135" s="228" t="s">
        <v>584</v>
      </c>
      <c r="J135" s="228">
        <v>50</v>
      </c>
      <c r="K135" s="274"/>
    </row>
    <row r="136" spans="2:11" s="1" customFormat="1" ht="15" customHeight="1">
      <c r="B136" s="271"/>
      <c r="C136" s="228" t="s">
        <v>609</v>
      </c>
      <c r="D136" s="228"/>
      <c r="E136" s="228"/>
      <c r="F136" s="249" t="s">
        <v>588</v>
      </c>
      <c r="G136" s="228"/>
      <c r="H136" s="228" t="s">
        <v>622</v>
      </c>
      <c r="I136" s="228" t="s">
        <v>584</v>
      </c>
      <c r="J136" s="228">
        <v>50</v>
      </c>
      <c r="K136" s="274"/>
    </row>
    <row r="137" spans="2:11" s="1" customFormat="1" ht="15" customHeight="1">
      <c r="B137" s="271"/>
      <c r="C137" s="228" t="s">
        <v>610</v>
      </c>
      <c r="D137" s="228"/>
      <c r="E137" s="228"/>
      <c r="F137" s="249" t="s">
        <v>588</v>
      </c>
      <c r="G137" s="228"/>
      <c r="H137" s="228" t="s">
        <v>635</v>
      </c>
      <c r="I137" s="228" t="s">
        <v>584</v>
      </c>
      <c r="J137" s="228">
        <v>255</v>
      </c>
      <c r="K137" s="274"/>
    </row>
    <row r="138" spans="2:11" s="1" customFormat="1" ht="15" customHeight="1">
      <c r="B138" s="271"/>
      <c r="C138" s="228" t="s">
        <v>612</v>
      </c>
      <c r="D138" s="228"/>
      <c r="E138" s="228"/>
      <c r="F138" s="249" t="s">
        <v>582</v>
      </c>
      <c r="G138" s="228"/>
      <c r="H138" s="228" t="s">
        <v>636</v>
      </c>
      <c r="I138" s="228" t="s">
        <v>614</v>
      </c>
      <c r="J138" s="228"/>
      <c r="K138" s="274"/>
    </row>
    <row r="139" spans="2:11" s="1" customFormat="1" ht="15" customHeight="1">
      <c r="B139" s="271"/>
      <c r="C139" s="228" t="s">
        <v>615</v>
      </c>
      <c r="D139" s="228"/>
      <c r="E139" s="228"/>
      <c r="F139" s="249" t="s">
        <v>582</v>
      </c>
      <c r="G139" s="228"/>
      <c r="H139" s="228" t="s">
        <v>637</v>
      </c>
      <c r="I139" s="228" t="s">
        <v>617</v>
      </c>
      <c r="J139" s="228"/>
      <c r="K139" s="274"/>
    </row>
    <row r="140" spans="2:11" s="1" customFormat="1" ht="15" customHeight="1">
      <c r="B140" s="271"/>
      <c r="C140" s="228" t="s">
        <v>618</v>
      </c>
      <c r="D140" s="228"/>
      <c r="E140" s="228"/>
      <c r="F140" s="249" t="s">
        <v>582</v>
      </c>
      <c r="G140" s="228"/>
      <c r="H140" s="228" t="s">
        <v>618</v>
      </c>
      <c r="I140" s="228" t="s">
        <v>617</v>
      </c>
      <c r="J140" s="228"/>
      <c r="K140" s="274"/>
    </row>
    <row r="141" spans="2:11" s="1" customFormat="1" ht="15" customHeight="1">
      <c r="B141" s="271"/>
      <c r="C141" s="228" t="s">
        <v>37</v>
      </c>
      <c r="D141" s="228"/>
      <c r="E141" s="228"/>
      <c r="F141" s="249" t="s">
        <v>582</v>
      </c>
      <c r="G141" s="228"/>
      <c r="H141" s="228" t="s">
        <v>638</v>
      </c>
      <c r="I141" s="228" t="s">
        <v>617</v>
      </c>
      <c r="J141" s="228"/>
      <c r="K141" s="274"/>
    </row>
    <row r="142" spans="2:11" s="1" customFormat="1" ht="15" customHeight="1">
      <c r="B142" s="271"/>
      <c r="C142" s="228" t="s">
        <v>639</v>
      </c>
      <c r="D142" s="228"/>
      <c r="E142" s="228"/>
      <c r="F142" s="249" t="s">
        <v>582</v>
      </c>
      <c r="G142" s="228"/>
      <c r="H142" s="228" t="s">
        <v>640</v>
      </c>
      <c r="I142" s="228" t="s">
        <v>617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47" t="s">
        <v>641</v>
      </c>
      <c r="D147" s="347"/>
      <c r="E147" s="347"/>
      <c r="F147" s="347"/>
      <c r="G147" s="347"/>
      <c r="H147" s="347"/>
      <c r="I147" s="347"/>
      <c r="J147" s="347"/>
      <c r="K147" s="240"/>
    </row>
    <row r="148" spans="2:11" s="1" customFormat="1" ht="17.25" customHeight="1">
      <c r="B148" s="239"/>
      <c r="C148" s="241" t="s">
        <v>576</v>
      </c>
      <c r="D148" s="241"/>
      <c r="E148" s="241"/>
      <c r="F148" s="241" t="s">
        <v>577</v>
      </c>
      <c r="G148" s="242"/>
      <c r="H148" s="241" t="s">
        <v>53</v>
      </c>
      <c r="I148" s="241" t="s">
        <v>56</v>
      </c>
      <c r="J148" s="241" t="s">
        <v>578</v>
      </c>
      <c r="K148" s="240"/>
    </row>
    <row r="149" spans="2:11" s="1" customFormat="1" ht="17.25" customHeight="1">
      <c r="B149" s="239"/>
      <c r="C149" s="243" t="s">
        <v>579</v>
      </c>
      <c r="D149" s="243"/>
      <c r="E149" s="243"/>
      <c r="F149" s="244" t="s">
        <v>580</v>
      </c>
      <c r="G149" s="245"/>
      <c r="H149" s="243"/>
      <c r="I149" s="243"/>
      <c r="J149" s="243" t="s">
        <v>581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585</v>
      </c>
      <c r="D151" s="228"/>
      <c r="E151" s="228"/>
      <c r="F151" s="279" t="s">
        <v>582</v>
      </c>
      <c r="G151" s="228"/>
      <c r="H151" s="278" t="s">
        <v>622</v>
      </c>
      <c r="I151" s="278" t="s">
        <v>584</v>
      </c>
      <c r="J151" s="278">
        <v>120</v>
      </c>
      <c r="K151" s="274"/>
    </row>
    <row r="152" spans="2:11" s="1" customFormat="1" ht="15" customHeight="1">
      <c r="B152" s="251"/>
      <c r="C152" s="278" t="s">
        <v>631</v>
      </c>
      <c r="D152" s="228"/>
      <c r="E152" s="228"/>
      <c r="F152" s="279" t="s">
        <v>582</v>
      </c>
      <c r="G152" s="228"/>
      <c r="H152" s="278" t="s">
        <v>642</v>
      </c>
      <c r="I152" s="278" t="s">
        <v>584</v>
      </c>
      <c r="J152" s="278" t="s">
        <v>633</v>
      </c>
      <c r="K152" s="274"/>
    </row>
    <row r="153" spans="2:11" s="1" customFormat="1" ht="15" customHeight="1">
      <c r="B153" s="251"/>
      <c r="C153" s="278" t="s">
        <v>530</v>
      </c>
      <c r="D153" s="228"/>
      <c r="E153" s="228"/>
      <c r="F153" s="279" t="s">
        <v>582</v>
      </c>
      <c r="G153" s="228"/>
      <c r="H153" s="278" t="s">
        <v>643</v>
      </c>
      <c r="I153" s="278" t="s">
        <v>584</v>
      </c>
      <c r="J153" s="278" t="s">
        <v>633</v>
      </c>
      <c r="K153" s="274"/>
    </row>
    <row r="154" spans="2:11" s="1" customFormat="1" ht="15" customHeight="1">
      <c r="B154" s="251"/>
      <c r="C154" s="278" t="s">
        <v>587</v>
      </c>
      <c r="D154" s="228"/>
      <c r="E154" s="228"/>
      <c r="F154" s="279" t="s">
        <v>588</v>
      </c>
      <c r="G154" s="228"/>
      <c r="H154" s="278" t="s">
        <v>622</v>
      </c>
      <c r="I154" s="278" t="s">
        <v>584</v>
      </c>
      <c r="J154" s="278">
        <v>50</v>
      </c>
      <c r="K154" s="274"/>
    </row>
    <row r="155" spans="2:11" s="1" customFormat="1" ht="15" customHeight="1">
      <c r="B155" s="251"/>
      <c r="C155" s="278" t="s">
        <v>590</v>
      </c>
      <c r="D155" s="228"/>
      <c r="E155" s="228"/>
      <c r="F155" s="279" t="s">
        <v>582</v>
      </c>
      <c r="G155" s="228"/>
      <c r="H155" s="278" t="s">
        <v>622</v>
      </c>
      <c r="I155" s="278" t="s">
        <v>592</v>
      </c>
      <c r="J155" s="278"/>
      <c r="K155" s="274"/>
    </row>
    <row r="156" spans="2:11" s="1" customFormat="1" ht="15" customHeight="1">
      <c r="B156" s="251"/>
      <c r="C156" s="278" t="s">
        <v>601</v>
      </c>
      <c r="D156" s="228"/>
      <c r="E156" s="228"/>
      <c r="F156" s="279" t="s">
        <v>588</v>
      </c>
      <c r="G156" s="228"/>
      <c r="H156" s="278" t="s">
        <v>622</v>
      </c>
      <c r="I156" s="278" t="s">
        <v>584</v>
      </c>
      <c r="J156" s="278">
        <v>50</v>
      </c>
      <c r="K156" s="274"/>
    </row>
    <row r="157" spans="2:11" s="1" customFormat="1" ht="15" customHeight="1">
      <c r="B157" s="251"/>
      <c r="C157" s="278" t="s">
        <v>609</v>
      </c>
      <c r="D157" s="228"/>
      <c r="E157" s="228"/>
      <c r="F157" s="279" t="s">
        <v>588</v>
      </c>
      <c r="G157" s="228"/>
      <c r="H157" s="278" t="s">
        <v>622</v>
      </c>
      <c r="I157" s="278" t="s">
        <v>584</v>
      </c>
      <c r="J157" s="278">
        <v>50</v>
      </c>
      <c r="K157" s="274"/>
    </row>
    <row r="158" spans="2:11" s="1" customFormat="1" ht="15" customHeight="1">
      <c r="B158" s="251"/>
      <c r="C158" s="278" t="s">
        <v>607</v>
      </c>
      <c r="D158" s="228"/>
      <c r="E158" s="228"/>
      <c r="F158" s="279" t="s">
        <v>588</v>
      </c>
      <c r="G158" s="228"/>
      <c r="H158" s="278" t="s">
        <v>622</v>
      </c>
      <c r="I158" s="278" t="s">
        <v>584</v>
      </c>
      <c r="J158" s="278">
        <v>50</v>
      </c>
      <c r="K158" s="274"/>
    </row>
    <row r="159" spans="2:11" s="1" customFormat="1" ht="15" customHeight="1">
      <c r="B159" s="251"/>
      <c r="C159" s="278" t="s">
        <v>104</v>
      </c>
      <c r="D159" s="228"/>
      <c r="E159" s="228"/>
      <c r="F159" s="279" t="s">
        <v>582</v>
      </c>
      <c r="G159" s="228"/>
      <c r="H159" s="278" t="s">
        <v>644</v>
      </c>
      <c r="I159" s="278" t="s">
        <v>584</v>
      </c>
      <c r="J159" s="278" t="s">
        <v>645</v>
      </c>
      <c r="K159" s="274"/>
    </row>
    <row r="160" spans="2:11" s="1" customFormat="1" ht="15" customHeight="1">
      <c r="B160" s="251"/>
      <c r="C160" s="278" t="s">
        <v>646</v>
      </c>
      <c r="D160" s="228"/>
      <c r="E160" s="228"/>
      <c r="F160" s="279" t="s">
        <v>582</v>
      </c>
      <c r="G160" s="228"/>
      <c r="H160" s="278" t="s">
        <v>647</v>
      </c>
      <c r="I160" s="278" t="s">
        <v>617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8" t="s">
        <v>648</v>
      </c>
      <c r="D165" s="348"/>
      <c r="E165" s="348"/>
      <c r="F165" s="348"/>
      <c r="G165" s="348"/>
      <c r="H165" s="348"/>
      <c r="I165" s="348"/>
      <c r="J165" s="348"/>
      <c r="K165" s="221"/>
    </row>
    <row r="166" spans="2:11" s="1" customFormat="1" ht="17.25" customHeight="1">
      <c r="B166" s="220"/>
      <c r="C166" s="241" t="s">
        <v>576</v>
      </c>
      <c r="D166" s="241"/>
      <c r="E166" s="241"/>
      <c r="F166" s="241" t="s">
        <v>577</v>
      </c>
      <c r="G166" s="283"/>
      <c r="H166" s="284" t="s">
        <v>53</v>
      </c>
      <c r="I166" s="284" t="s">
        <v>56</v>
      </c>
      <c r="J166" s="241" t="s">
        <v>578</v>
      </c>
      <c r="K166" s="221"/>
    </row>
    <row r="167" spans="2:11" s="1" customFormat="1" ht="17.25" customHeight="1">
      <c r="B167" s="222"/>
      <c r="C167" s="243" t="s">
        <v>579</v>
      </c>
      <c r="D167" s="243"/>
      <c r="E167" s="243"/>
      <c r="F167" s="244" t="s">
        <v>580</v>
      </c>
      <c r="G167" s="285"/>
      <c r="H167" s="286"/>
      <c r="I167" s="286"/>
      <c r="J167" s="243" t="s">
        <v>581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585</v>
      </c>
      <c r="D169" s="228"/>
      <c r="E169" s="228"/>
      <c r="F169" s="249" t="s">
        <v>582</v>
      </c>
      <c r="G169" s="228"/>
      <c r="H169" s="228" t="s">
        <v>622</v>
      </c>
      <c r="I169" s="228" t="s">
        <v>584</v>
      </c>
      <c r="J169" s="228">
        <v>120</v>
      </c>
      <c r="K169" s="274"/>
    </row>
    <row r="170" spans="2:11" s="1" customFormat="1" ht="15" customHeight="1">
      <c r="B170" s="251"/>
      <c r="C170" s="228" t="s">
        <v>631</v>
      </c>
      <c r="D170" s="228"/>
      <c r="E170" s="228"/>
      <c r="F170" s="249" t="s">
        <v>582</v>
      </c>
      <c r="G170" s="228"/>
      <c r="H170" s="228" t="s">
        <v>632</v>
      </c>
      <c r="I170" s="228" t="s">
        <v>584</v>
      </c>
      <c r="J170" s="228" t="s">
        <v>633</v>
      </c>
      <c r="K170" s="274"/>
    </row>
    <row r="171" spans="2:11" s="1" customFormat="1" ht="15" customHeight="1">
      <c r="B171" s="251"/>
      <c r="C171" s="228" t="s">
        <v>530</v>
      </c>
      <c r="D171" s="228"/>
      <c r="E171" s="228"/>
      <c r="F171" s="249" t="s">
        <v>582</v>
      </c>
      <c r="G171" s="228"/>
      <c r="H171" s="228" t="s">
        <v>649</v>
      </c>
      <c r="I171" s="228" t="s">
        <v>584</v>
      </c>
      <c r="J171" s="228" t="s">
        <v>633</v>
      </c>
      <c r="K171" s="274"/>
    </row>
    <row r="172" spans="2:11" s="1" customFormat="1" ht="15" customHeight="1">
      <c r="B172" s="251"/>
      <c r="C172" s="228" t="s">
        <v>587</v>
      </c>
      <c r="D172" s="228"/>
      <c r="E172" s="228"/>
      <c r="F172" s="249" t="s">
        <v>588</v>
      </c>
      <c r="G172" s="228"/>
      <c r="H172" s="228" t="s">
        <v>649</v>
      </c>
      <c r="I172" s="228" t="s">
        <v>584</v>
      </c>
      <c r="J172" s="228">
        <v>50</v>
      </c>
      <c r="K172" s="274"/>
    </row>
    <row r="173" spans="2:11" s="1" customFormat="1" ht="15" customHeight="1">
      <c r="B173" s="251"/>
      <c r="C173" s="228" t="s">
        <v>590</v>
      </c>
      <c r="D173" s="228"/>
      <c r="E173" s="228"/>
      <c r="F173" s="249" t="s">
        <v>582</v>
      </c>
      <c r="G173" s="228"/>
      <c r="H173" s="228" t="s">
        <v>649</v>
      </c>
      <c r="I173" s="228" t="s">
        <v>592</v>
      </c>
      <c r="J173" s="228"/>
      <c r="K173" s="274"/>
    </row>
    <row r="174" spans="2:11" s="1" customFormat="1" ht="15" customHeight="1">
      <c r="B174" s="251"/>
      <c r="C174" s="228" t="s">
        <v>601</v>
      </c>
      <c r="D174" s="228"/>
      <c r="E174" s="228"/>
      <c r="F174" s="249" t="s">
        <v>588</v>
      </c>
      <c r="G174" s="228"/>
      <c r="H174" s="228" t="s">
        <v>649</v>
      </c>
      <c r="I174" s="228" t="s">
        <v>584</v>
      </c>
      <c r="J174" s="228">
        <v>50</v>
      </c>
      <c r="K174" s="274"/>
    </row>
    <row r="175" spans="2:11" s="1" customFormat="1" ht="15" customHeight="1">
      <c r="B175" s="251"/>
      <c r="C175" s="228" t="s">
        <v>609</v>
      </c>
      <c r="D175" s="228"/>
      <c r="E175" s="228"/>
      <c r="F175" s="249" t="s">
        <v>588</v>
      </c>
      <c r="G175" s="228"/>
      <c r="H175" s="228" t="s">
        <v>649</v>
      </c>
      <c r="I175" s="228" t="s">
        <v>584</v>
      </c>
      <c r="J175" s="228">
        <v>50</v>
      </c>
      <c r="K175" s="274"/>
    </row>
    <row r="176" spans="2:11" s="1" customFormat="1" ht="15" customHeight="1">
      <c r="B176" s="251"/>
      <c r="C176" s="228" t="s">
        <v>607</v>
      </c>
      <c r="D176" s="228"/>
      <c r="E176" s="228"/>
      <c r="F176" s="249" t="s">
        <v>588</v>
      </c>
      <c r="G176" s="228"/>
      <c r="H176" s="228" t="s">
        <v>649</v>
      </c>
      <c r="I176" s="228" t="s">
        <v>584</v>
      </c>
      <c r="J176" s="228">
        <v>50</v>
      </c>
      <c r="K176" s="274"/>
    </row>
    <row r="177" spans="2:11" s="1" customFormat="1" ht="15" customHeight="1">
      <c r="B177" s="251"/>
      <c r="C177" s="228" t="s">
        <v>112</v>
      </c>
      <c r="D177" s="228"/>
      <c r="E177" s="228"/>
      <c r="F177" s="249" t="s">
        <v>582</v>
      </c>
      <c r="G177" s="228"/>
      <c r="H177" s="228" t="s">
        <v>650</v>
      </c>
      <c r="I177" s="228" t="s">
        <v>651</v>
      </c>
      <c r="J177" s="228"/>
      <c r="K177" s="274"/>
    </row>
    <row r="178" spans="2:11" s="1" customFormat="1" ht="15" customHeight="1">
      <c r="B178" s="251"/>
      <c r="C178" s="228" t="s">
        <v>56</v>
      </c>
      <c r="D178" s="228"/>
      <c r="E178" s="228"/>
      <c r="F178" s="249" t="s">
        <v>582</v>
      </c>
      <c r="G178" s="228"/>
      <c r="H178" s="228" t="s">
        <v>652</v>
      </c>
      <c r="I178" s="228" t="s">
        <v>653</v>
      </c>
      <c r="J178" s="228">
        <v>1</v>
      </c>
      <c r="K178" s="274"/>
    </row>
    <row r="179" spans="2:11" s="1" customFormat="1" ht="15" customHeight="1">
      <c r="B179" s="251"/>
      <c r="C179" s="228" t="s">
        <v>52</v>
      </c>
      <c r="D179" s="228"/>
      <c r="E179" s="228"/>
      <c r="F179" s="249" t="s">
        <v>582</v>
      </c>
      <c r="G179" s="228"/>
      <c r="H179" s="228" t="s">
        <v>654</v>
      </c>
      <c r="I179" s="228" t="s">
        <v>584</v>
      </c>
      <c r="J179" s="228">
        <v>20</v>
      </c>
      <c r="K179" s="274"/>
    </row>
    <row r="180" spans="2:11" s="1" customFormat="1" ht="15" customHeight="1">
      <c r="B180" s="251"/>
      <c r="C180" s="228" t="s">
        <v>53</v>
      </c>
      <c r="D180" s="228"/>
      <c r="E180" s="228"/>
      <c r="F180" s="249" t="s">
        <v>582</v>
      </c>
      <c r="G180" s="228"/>
      <c r="H180" s="228" t="s">
        <v>655</v>
      </c>
      <c r="I180" s="228" t="s">
        <v>584</v>
      </c>
      <c r="J180" s="228">
        <v>255</v>
      </c>
      <c r="K180" s="274"/>
    </row>
    <row r="181" spans="2:11" s="1" customFormat="1" ht="15" customHeight="1">
      <c r="B181" s="251"/>
      <c r="C181" s="228" t="s">
        <v>113</v>
      </c>
      <c r="D181" s="228"/>
      <c r="E181" s="228"/>
      <c r="F181" s="249" t="s">
        <v>582</v>
      </c>
      <c r="G181" s="228"/>
      <c r="H181" s="228" t="s">
        <v>546</v>
      </c>
      <c r="I181" s="228" t="s">
        <v>584</v>
      </c>
      <c r="J181" s="228">
        <v>10</v>
      </c>
      <c r="K181" s="274"/>
    </row>
    <row r="182" spans="2:11" s="1" customFormat="1" ht="15" customHeight="1">
      <c r="B182" s="251"/>
      <c r="C182" s="228" t="s">
        <v>114</v>
      </c>
      <c r="D182" s="228"/>
      <c r="E182" s="228"/>
      <c r="F182" s="249" t="s">
        <v>582</v>
      </c>
      <c r="G182" s="228"/>
      <c r="H182" s="228" t="s">
        <v>656</v>
      </c>
      <c r="I182" s="228" t="s">
        <v>617</v>
      </c>
      <c r="J182" s="228"/>
      <c r="K182" s="274"/>
    </row>
    <row r="183" spans="2:11" s="1" customFormat="1" ht="15" customHeight="1">
      <c r="B183" s="251"/>
      <c r="C183" s="228" t="s">
        <v>657</v>
      </c>
      <c r="D183" s="228"/>
      <c r="E183" s="228"/>
      <c r="F183" s="249" t="s">
        <v>582</v>
      </c>
      <c r="G183" s="228"/>
      <c r="H183" s="228" t="s">
        <v>658</v>
      </c>
      <c r="I183" s="228" t="s">
        <v>617</v>
      </c>
      <c r="J183" s="228"/>
      <c r="K183" s="274"/>
    </row>
    <row r="184" spans="2:11" s="1" customFormat="1" ht="15" customHeight="1">
      <c r="B184" s="251"/>
      <c r="C184" s="228" t="s">
        <v>646</v>
      </c>
      <c r="D184" s="228"/>
      <c r="E184" s="228"/>
      <c r="F184" s="249" t="s">
        <v>582</v>
      </c>
      <c r="G184" s="228"/>
      <c r="H184" s="228" t="s">
        <v>659</v>
      </c>
      <c r="I184" s="228" t="s">
        <v>617</v>
      </c>
      <c r="J184" s="228"/>
      <c r="K184" s="274"/>
    </row>
    <row r="185" spans="2:11" s="1" customFormat="1" ht="15" customHeight="1">
      <c r="B185" s="251"/>
      <c r="C185" s="228" t="s">
        <v>116</v>
      </c>
      <c r="D185" s="228"/>
      <c r="E185" s="228"/>
      <c r="F185" s="249" t="s">
        <v>588</v>
      </c>
      <c r="G185" s="228"/>
      <c r="H185" s="228" t="s">
        <v>660</v>
      </c>
      <c r="I185" s="228" t="s">
        <v>584</v>
      </c>
      <c r="J185" s="228">
        <v>50</v>
      </c>
      <c r="K185" s="274"/>
    </row>
    <row r="186" spans="2:11" s="1" customFormat="1" ht="15" customHeight="1">
      <c r="B186" s="251"/>
      <c r="C186" s="228" t="s">
        <v>661</v>
      </c>
      <c r="D186" s="228"/>
      <c r="E186" s="228"/>
      <c r="F186" s="249" t="s">
        <v>588</v>
      </c>
      <c r="G186" s="228"/>
      <c r="H186" s="228" t="s">
        <v>662</v>
      </c>
      <c r="I186" s="228" t="s">
        <v>663</v>
      </c>
      <c r="J186" s="228"/>
      <c r="K186" s="274"/>
    </row>
    <row r="187" spans="2:11" s="1" customFormat="1" ht="15" customHeight="1">
      <c r="B187" s="251"/>
      <c r="C187" s="228" t="s">
        <v>664</v>
      </c>
      <c r="D187" s="228"/>
      <c r="E187" s="228"/>
      <c r="F187" s="249" t="s">
        <v>588</v>
      </c>
      <c r="G187" s="228"/>
      <c r="H187" s="228" t="s">
        <v>665</v>
      </c>
      <c r="I187" s="228" t="s">
        <v>663</v>
      </c>
      <c r="J187" s="228"/>
      <c r="K187" s="274"/>
    </row>
    <row r="188" spans="2:11" s="1" customFormat="1" ht="15" customHeight="1">
      <c r="B188" s="251"/>
      <c r="C188" s="228" t="s">
        <v>666</v>
      </c>
      <c r="D188" s="228"/>
      <c r="E188" s="228"/>
      <c r="F188" s="249" t="s">
        <v>588</v>
      </c>
      <c r="G188" s="228"/>
      <c r="H188" s="228" t="s">
        <v>667</v>
      </c>
      <c r="I188" s="228" t="s">
        <v>663</v>
      </c>
      <c r="J188" s="228"/>
      <c r="K188" s="274"/>
    </row>
    <row r="189" spans="2:11" s="1" customFormat="1" ht="15" customHeight="1">
      <c r="B189" s="251"/>
      <c r="C189" s="287" t="s">
        <v>668</v>
      </c>
      <c r="D189" s="228"/>
      <c r="E189" s="228"/>
      <c r="F189" s="249" t="s">
        <v>588</v>
      </c>
      <c r="G189" s="228"/>
      <c r="H189" s="228" t="s">
        <v>669</v>
      </c>
      <c r="I189" s="228" t="s">
        <v>670</v>
      </c>
      <c r="J189" s="288" t="s">
        <v>671</v>
      </c>
      <c r="K189" s="274"/>
    </row>
    <row r="190" spans="2:11" s="1" customFormat="1" ht="15" customHeight="1">
      <c r="B190" s="251"/>
      <c r="C190" s="287" t="s">
        <v>41</v>
      </c>
      <c r="D190" s="228"/>
      <c r="E190" s="228"/>
      <c r="F190" s="249" t="s">
        <v>582</v>
      </c>
      <c r="G190" s="228"/>
      <c r="H190" s="225" t="s">
        <v>672</v>
      </c>
      <c r="I190" s="228" t="s">
        <v>673</v>
      </c>
      <c r="J190" s="228"/>
      <c r="K190" s="274"/>
    </row>
    <row r="191" spans="2:11" s="1" customFormat="1" ht="15" customHeight="1">
      <c r="B191" s="251"/>
      <c r="C191" s="287" t="s">
        <v>674</v>
      </c>
      <c r="D191" s="228"/>
      <c r="E191" s="228"/>
      <c r="F191" s="249" t="s">
        <v>582</v>
      </c>
      <c r="G191" s="228"/>
      <c r="H191" s="228" t="s">
        <v>675</v>
      </c>
      <c r="I191" s="228" t="s">
        <v>617</v>
      </c>
      <c r="J191" s="228"/>
      <c r="K191" s="274"/>
    </row>
    <row r="192" spans="2:11" s="1" customFormat="1" ht="15" customHeight="1">
      <c r="B192" s="251"/>
      <c r="C192" s="287" t="s">
        <v>676</v>
      </c>
      <c r="D192" s="228"/>
      <c r="E192" s="228"/>
      <c r="F192" s="249" t="s">
        <v>582</v>
      </c>
      <c r="G192" s="228"/>
      <c r="H192" s="228" t="s">
        <v>677</v>
      </c>
      <c r="I192" s="228" t="s">
        <v>617</v>
      </c>
      <c r="J192" s="228"/>
      <c r="K192" s="274"/>
    </row>
    <row r="193" spans="2:11" s="1" customFormat="1" ht="15" customHeight="1">
      <c r="B193" s="251"/>
      <c r="C193" s="287" t="s">
        <v>678</v>
      </c>
      <c r="D193" s="228"/>
      <c r="E193" s="228"/>
      <c r="F193" s="249" t="s">
        <v>588</v>
      </c>
      <c r="G193" s="228"/>
      <c r="H193" s="228" t="s">
        <v>679</v>
      </c>
      <c r="I193" s="228" t="s">
        <v>617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2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2.2">
      <c r="B199" s="220"/>
      <c r="C199" s="348" t="s">
        <v>680</v>
      </c>
      <c r="D199" s="348"/>
      <c r="E199" s="348"/>
      <c r="F199" s="348"/>
      <c r="G199" s="348"/>
      <c r="H199" s="348"/>
      <c r="I199" s="348"/>
      <c r="J199" s="348"/>
      <c r="K199" s="221"/>
    </row>
    <row r="200" spans="2:11" s="1" customFormat="1" ht="25.5" customHeight="1">
      <c r="B200" s="220"/>
      <c r="C200" s="290" t="s">
        <v>681</v>
      </c>
      <c r="D200" s="290"/>
      <c r="E200" s="290"/>
      <c r="F200" s="290" t="s">
        <v>682</v>
      </c>
      <c r="G200" s="291"/>
      <c r="H200" s="349" t="s">
        <v>683</v>
      </c>
      <c r="I200" s="349"/>
      <c r="J200" s="349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673</v>
      </c>
      <c r="D202" s="228"/>
      <c r="E202" s="228"/>
      <c r="F202" s="249" t="s">
        <v>42</v>
      </c>
      <c r="G202" s="228"/>
      <c r="H202" s="350" t="s">
        <v>684</v>
      </c>
      <c r="I202" s="350"/>
      <c r="J202" s="350"/>
      <c r="K202" s="274"/>
    </row>
    <row r="203" spans="2:11" s="1" customFormat="1" ht="15" customHeight="1">
      <c r="B203" s="251"/>
      <c r="C203" s="228"/>
      <c r="D203" s="228"/>
      <c r="E203" s="228"/>
      <c r="F203" s="249" t="s">
        <v>43</v>
      </c>
      <c r="G203" s="228"/>
      <c r="H203" s="350" t="s">
        <v>685</v>
      </c>
      <c r="I203" s="350"/>
      <c r="J203" s="350"/>
      <c r="K203" s="274"/>
    </row>
    <row r="204" spans="2:11" s="1" customFormat="1" ht="15" customHeight="1">
      <c r="B204" s="251"/>
      <c r="C204" s="228"/>
      <c r="D204" s="228"/>
      <c r="E204" s="228"/>
      <c r="F204" s="249" t="s">
        <v>46</v>
      </c>
      <c r="G204" s="228"/>
      <c r="H204" s="350" t="s">
        <v>686</v>
      </c>
      <c r="I204" s="350"/>
      <c r="J204" s="350"/>
      <c r="K204" s="274"/>
    </row>
    <row r="205" spans="2:11" s="1" customFormat="1" ht="15" customHeight="1">
      <c r="B205" s="251"/>
      <c r="C205" s="228"/>
      <c r="D205" s="228"/>
      <c r="E205" s="228"/>
      <c r="F205" s="249" t="s">
        <v>44</v>
      </c>
      <c r="G205" s="228"/>
      <c r="H205" s="350" t="s">
        <v>687</v>
      </c>
      <c r="I205" s="350"/>
      <c r="J205" s="350"/>
      <c r="K205" s="274"/>
    </row>
    <row r="206" spans="2:11" s="1" customFormat="1" ht="15" customHeight="1">
      <c r="B206" s="251"/>
      <c r="C206" s="228"/>
      <c r="D206" s="228"/>
      <c r="E206" s="228"/>
      <c r="F206" s="249" t="s">
        <v>45</v>
      </c>
      <c r="G206" s="228"/>
      <c r="H206" s="350" t="s">
        <v>688</v>
      </c>
      <c r="I206" s="350"/>
      <c r="J206" s="350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629</v>
      </c>
      <c r="D208" s="228"/>
      <c r="E208" s="228"/>
      <c r="F208" s="249" t="s">
        <v>78</v>
      </c>
      <c r="G208" s="228"/>
      <c r="H208" s="350" t="s">
        <v>689</v>
      </c>
      <c r="I208" s="350"/>
      <c r="J208" s="350"/>
      <c r="K208" s="274"/>
    </row>
    <row r="209" spans="2:11" s="1" customFormat="1" ht="15" customHeight="1">
      <c r="B209" s="251"/>
      <c r="C209" s="228"/>
      <c r="D209" s="228"/>
      <c r="E209" s="228"/>
      <c r="F209" s="249" t="s">
        <v>526</v>
      </c>
      <c r="G209" s="228"/>
      <c r="H209" s="350" t="s">
        <v>527</v>
      </c>
      <c r="I209" s="350"/>
      <c r="J209" s="350"/>
      <c r="K209" s="274"/>
    </row>
    <row r="210" spans="2:11" s="1" customFormat="1" ht="15" customHeight="1">
      <c r="B210" s="251"/>
      <c r="C210" s="228"/>
      <c r="D210" s="228"/>
      <c r="E210" s="228"/>
      <c r="F210" s="249" t="s">
        <v>524</v>
      </c>
      <c r="G210" s="228"/>
      <c r="H210" s="350" t="s">
        <v>690</v>
      </c>
      <c r="I210" s="350"/>
      <c r="J210" s="350"/>
      <c r="K210" s="274"/>
    </row>
    <row r="211" spans="2:11" s="1" customFormat="1" ht="15" customHeight="1">
      <c r="B211" s="292"/>
      <c r="C211" s="228"/>
      <c r="D211" s="228"/>
      <c r="E211" s="228"/>
      <c r="F211" s="249" t="s">
        <v>97</v>
      </c>
      <c r="G211" s="287"/>
      <c r="H211" s="351" t="s">
        <v>98</v>
      </c>
      <c r="I211" s="351"/>
      <c r="J211" s="351"/>
      <c r="K211" s="293"/>
    </row>
    <row r="212" spans="2:11" s="1" customFormat="1" ht="15" customHeight="1">
      <c r="B212" s="292"/>
      <c r="C212" s="228"/>
      <c r="D212" s="228"/>
      <c r="E212" s="228"/>
      <c r="F212" s="249" t="s">
        <v>528</v>
      </c>
      <c r="G212" s="287"/>
      <c r="H212" s="351" t="s">
        <v>499</v>
      </c>
      <c r="I212" s="351"/>
      <c r="J212" s="351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653</v>
      </c>
      <c r="D214" s="228"/>
      <c r="E214" s="228"/>
      <c r="F214" s="249">
        <v>1</v>
      </c>
      <c r="G214" s="287"/>
      <c r="H214" s="351" t="s">
        <v>691</v>
      </c>
      <c r="I214" s="351"/>
      <c r="J214" s="351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51" t="s">
        <v>692</v>
      </c>
      <c r="I215" s="351"/>
      <c r="J215" s="351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51" t="s">
        <v>693</v>
      </c>
      <c r="I216" s="351"/>
      <c r="J216" s="351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51" t="s">
        <v>694</v>
      </c>
      <c r="I217" s="351"/>
      <c r="J217" s="351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SO-01 - Revitalizace Babi...</vt:lpstr>
      <vt:lpstr>SO-02 - Revitalizace přít...</vt:lpstr>
      <vt:lpstr>SO-03 - Tůně</vt:lpstr>
      <vt:lpstr>SO-04 - Odvodnění</vt:lpstr>
      <vt:lpstr>SO-05 - Ozelenění</vt:lpstr>
      <vt:lpstr>VON - Vedlejší a ostatní ...</vt:lpstr>
      <vt:lpstr>Pokyny pro vyplnění</vt:lpstr>
      <vt:lpstr>'Rekapitulace stavby'!Názvy_tisku</vt:lpstr>
      <vt:lpstr>'SO-01 - Revitalizace Babi...'!Názvy_tisku</vt:lpstr>
      <vt:lpstr>'SO-02 - Revitalizace přít...'!Názvy_tisku</vt:lpstr>
      <vt:lpstr>'SO-03 - Tůně'!Názvy_tisku</vt:lpstr>
      <vt:lpstr>'SO-04 - Odvodnění'!Názvy_tisku</vt:lpstr>
      <vt:lpstr>'SO-05 - Ozelenění'!Názvy_tisku</vt:lpstr>
      <vt:lpstr>'VON - Vedlejší a ostatní ...'!Názvy_tisku</vt:lpstr>
      <vt:lpstr>'Pokyny pro vyplnění'!Oblast_tisku</vt:lpstr>
      <vt:lpstr>'Rekapitulace stavby'!Oblast_tisku</vt:lpstr>
      <vt:lpstr>'SO-01 - Revitalizace Babi...'!Oblast_tisku</vt:lpstr>
      <vt:lpstr>'SO-02 - Revitalizace přít...'!Oblast_tisku</vt:lpstr>
      <vt:lpstr>'SO-03 - Tůně'!Oblast_tisku</vt:lpstr>
      <vt:lpstr>'SO-04 - Odvodnění'!Oblast_tisku</vt:lpstr>
      <vt:lpstr>'SO-05 - Ozelenění'!Oblast_tisku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2021-02-16T07:01:16Z</dcterms:created>
  <dcterms:modified xsi:type="dcterms:W3CDTF">2021-02-16T07:03:04Z</dcterms:modified>
</cp:coreProperties>
</file>