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SO-101 - SO 101 - Polní c..." sheetId="2" r:id="rId2"/>
    <sheet name="SO-102 - SO 102 - Polní c..." sheetId="3" r:id="rId3"/>
    <sheet name="SO-103 - SO 103 - Polní c..." sheetId="4" r:id="rId4"/>
    <sheet name="SO-301 - SO 301 - Odvodňo..." sheetId="5" r:id="rId5"/>
    <sheet name="SO-302 - SO 302 - Odvodňo..." sheetId="6" r:id="rId6"/>
    <sheet name="SO-801 - SO 801 - LBC 290" sheetId="7" r:id="rId7"/>
    <sheet name="SO-802 - SO 802 - LBK 83" sheetId="8" r:id="rId8"/>
    <sheet name="Pokyny pro vyplnění" sheetId="9" r:id="rId9"/>
  </sheets>
  <definedNames>
    <definedName name="_xlnm.Print_Area" localSheetId="0">'Rekapitulace stavby'!$D$4:$AO$33,'Rekapitulace stavby'!$C$39:$AQ$59</definedName>
    <definedName name="_xlnm._FilterDatabase" localSheetId="1" hidden="1">'SO-101 - SO 101 - Polní c...'!$C$83:$K$192</definedName>
    <definedName name="_xlnm.Print_Area" localSheetId="1">'SO-101 - SO 101 - Polní c...'!$C$4:$J$36,'SO-101 - SO 101 - Polní c...'!$C$42:$J$65,'SO-101 - SO 101 - Polní c...'!$C$71:$K$192</definedName>
    <definedName name="_xlnm._FilterDatabase" localSheetId="2" hidden="1">'SO-102 - SO 102 - Polní c...'!$C$82:$K$181</definedName>
    <definedName name="_xlnm.Print_Area" localSheetId="2">'SO-102 - SO 102 - Polní c...'!$C$4:$J$36,'SO-102 - SO 102 - Polní c...'!$C$42:$J$64,'SO-102 - SO 102 - Polní c...'!$C$70:$K$181</definedName>
    <definedName name="_xlnm._FilterDatabase" localSheetId="3" hidden="1">'SO-103 - SO 103 - Polní c...'!$C$82:$K$201</definedName>
    <definedName name="_xlnm.Print_Area" localSheetId="3">'SO-103 - SO 103 - Polní c...'!$C$4:$J$36,'SO-103 - SO 103 - Polní c...'!$C$42:$J$64,'SO-103 - SO 103 - Polní c...'!$C$70:$K$201</definedName>
    <definedName name="_xlnm._FilterDatabase" localSheetId="4" hidden="1">'SO-301 - SO 301 - Odvodňo...'!$C$80:$K$141</definedName>
    <definedName name="_xlnm.Print_Area" localSheetId="4">'SO-301 - SO 301 - Odvodňo...'!$C$4:$J$36,'SO-301 - SO 301 - Odvodňo...'!$C$42:$J$62,'SO-301 - SO 301 - Odvodňo...'!$C$68:$K$141</definedName>
    <definedName name="_xlnm._FilterDatabase" localSheetId="5" hidden="1">'SO-302 - SO 302 - Odvodňo...'!$C$80:$K$151</definedName>
    <definedName name="_xlnm.Print_Area" localSheetId="5">'SO-302 - SO 302 - Odvodňo...'!$C$4:$J$36,'SO-302 - SO 302 - Odvodňo...'!$C$42:$J$62,'SO-302 - SO 302 - Odvodňo...'!$C$68:$K$151</definedName>
    <definedName name="_xlnm._FilterDatabase" localSheetId="6" hidden="1">'SO-801 - SO 801 - LBC 290'!$C$82:$K$176</definedName>
    <definedName name="_xlnm.Print_Area" localSheetId="6">'SO-801 - SO 801 - LBC 290'!$C$4:$J$36,'SO-801 - SO 801 - LBC 290'!$C$42:$J$64,'SO-801 - SO 801 - LBC 290'!$C$70:$K$176</definedName>
    <definedName name="_xlnm._FilterDatabase" localSheetId="7" hidden="1">'SO-802 - SO 802 - LBK 83'!$C$80:$K$149</definedName>
    <definedName name="_xlnm.Print_Area" localSheetId="7">'SO-802 - SO 802 - LBK 83'!$C$4:$J$36,'SO-802 - SO 802 - LBK 83'!$C$42:$J$62,'SO-802 - SO 802 - LBK 83'!$C$68:$K$149</definedName>
    <definedName name="_xlnm.Print_Area" localSheetId="8">'Pokyny pro vyplnění'!$B$2:$K$69,'Pokyny pro vyplnění'!$B$72:$K$116,'Pokyny pro vyplnění'!$B$119:$K$188,'Pokyny pro vyplnění'!$B$196:$K$216</definedName>
    <definedName name="_xlnm.Print_Titles" localSheetId="0">'Rekapitulace stavby'!$49:$49</definedName>
    <definedName name="_xlnm.Print_Titles" localSheetId="1">'SO-101 - SO 101 - Polní c...'!$83:$83</definedName>
    <definedName name="_xlnm.Print_Titles" localSheetId="2">'SO-102 - SO 102 - Polní c...'!$82:$82</definedName>
    <definedName name="_xlnm.Print_Titles" localSheetId="3">'SO-103 - SO 103 - Polní c...'!$82:$82</definedName>
    <definedName name="_xlnm.Print_Titles" localSheetId="4">'SO-301 - SO 301 - Odvodňo...'!$80:$80</definedName>
    <definedName name="_xlnm.Print_Titles" localSheetId="5">'SO-302 - SO 302 - Odvodňo...'!$80:$80</definedName>
    <definedName name="_xlnm.Print_Titles" localSheetId="6">'SO-801 - SO 801 - LBC 290'!$82:$82</definedName>
    <definedName name="_xlnm.Print_Titles" localSheetId="7">'SO-802 - SO 802 - LBK 83'!$80:$80</definedName>
  </definedNames>
  <calcPr fullCalcOnLoad="1"/>
</workbook>
</file>

<file path=xl/sharedStrings.xml><?xml version="1.0" encoding="utf-8"?>
<sst xmlns="http://schemas.openxmlformats.org/spreadsheetml/2006/main" count="7997" uniqueCount="1045">
  <si>
    <t>Export VZ</t>
  </si>
  <si>
    <t>List obsahuje:</t>
  </si>
  <si>
    <t>1) Rekapitulace stavby</t>
  </si>
  <si>
    <t>2) Rekapitulace objektů stavby a soupisů prací</t>
  </si>
  <si>
    <t>3.0</t>
  </si>
  <si>
    <t>ZAMOK</t>
  </si>
  <si>
    <t>False</t>
  </si>
  <si>
    <t>{ae0e6803-6eb1-4cd8-8776-0031257c792d}</t>
  </si>
  <si>
    <t>0,01</t>
  </si>
  <si>
    <t>21</t>
  </si>
  <si>
    <t>15</t>
  </si>
  <si>
    <t>REKAPITULACE STAVBY</t>
  </si>
  <si>
    <t>v ---  níže se nacházejí doplnkové a pomocné údaje k sestavám  --- v</t>
  </si>
  <si>
    <t>Návod na vyplnění</t>
  </si>
  <si>
    <t>0,001</t>
  </si>
  <si>
    <t>Kód:</t>
  </si>
  <si>
    <t>909-11-16</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</si>
  <si>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</si>
  <si>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</si>
  <si>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K.ú. Vysoká Libeň - dokumentace II</t>
  </si>
  <si>
    <t>0,1</t>
  </si>
  <si>
    <t>KSO:</t>
  </si>
  <si>
    <t/>
  </si>
  <si>
    <t>CC-CZ:</t>
  </si>
  <si>
    <t>1</t>
  </si>
  <si>
    <t>Místo:</t>
  </si>
  <si>
    <t xml:space="preserve"> </t>
  </si>
  <si>
    <t>Datum:</t>
  </si>
  <si>
    <t>27. 11. 2016</t>
  </si>
  <si>
    <t>10</t>
  </si>
  <si>
    <t>100</t>
  </si>
  <si>
    <t>Zadavatel:</t>
  </si>
  <si>
    <t>IČ:</t>
  </si>
  <si>
    <t>ČR-Státní pozemkový úřad, Mělník</t>
  </si>
  <si>
    <t>DIČ:</t>
  </si>
  <si>
    <t>Uchazeč:</t>
  </si>
  <si>
    <t>Vyplň údaj</t>
  </si>
  <si>
    <t>Projektant:</t>
  </si>
  <si>
    <t>25024671</t>
  </si>
  <si>
    <t>Artech spol. s r.o.</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</si>
  <si>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</si>
  <si>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</si>
  <si>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</si>
  <si>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</si>
  <si>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</si>
  <si>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</si>
  <si>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</si>
  <si>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</si>
  <si>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</si>
  <si>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</si>
  <si>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</si>
  <si>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</si>
  <si>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</si>
  <si>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</si>
  <si>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</si>
  <si>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</si>
  <si>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</si>
  <si>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</si>
  <si>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</si>
  <si>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</si>
  <si>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</si>
  <si>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</si>
  <si>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</si>
  <si>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</si>
  <si>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</si>
  <si>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</si>
  <si>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</si>
  <si>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</si>
  <si>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</si>
  <si>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</si>
  <si>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</si>
  <si>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</si>
  <si>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</si>
  <si>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</si>
  <si>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</si>
  <si>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</si>
  <si>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</si>
  <si>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</si>
  <si>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</si>
  <si>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</si>
  <si>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</si>
  <si>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</si>
  <si>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SO-101</t>
  </si>
  <si>
    <t>SO 101 - Polní cesta VPC6a k.ú. Vysoká Libeň</t>
  </si>
  <si>
    <t>STA</t>
  </si>
  <si>
    <t>{3ea9339e-0bd7-411b-a39a-43cf53c6ef30}</t>
  </si>
  <si>
    <t>2</t>
  </si>
  <si>
    <t>SO-102</t>
  </si>
  <si>
    <t>SO 102 - Polní cesta VPC6b k.ú. Vysoká Libeň</t>
  </si>
  <si>
    <t>{19a248d8-71ba-4edc-89cd-e446eb70c887}</t>
  </si>
  <si>
    <t>SO-103</t>
  </si>
  <si>
    <t>SO 103 - Polní cesta DO13 k.ú. Vysoká Libeň</t>
  </si>
  <si>
    <t>{7086c13c-4c17-4386-a55e-9ace5642dee1}</t>
  </si>
  <si>
    <t>SO-301</t>
  </si>
  <si>
    <t>SO 301 - Odvodňovací prvky VPC6a</t>
  </si>
  <si>
    <t>{28c05428-f1dd-4069-acba-7bada3d5af56}</t>
  </si>
  <si>
    <t>SO-302</t>
  </si>
  <si>
    <t>SO 302 - Odvodňovací prvky VPC6b</t>
  </si>
  <si>
    <t>{80ffd19b-f58a-45a2-8674-58c4184dbae1}</t>
  </si>
  <si>
    <t>SO-801</t>
  </si>
  <si>
    <t>SO 801 - LBC 290</t>
  </si>
  <si>
    <t>{377366dc-5d7e-422d-857a-88ff73b45a61}</t>
  </si>
  <si>
    <t>SO-802</t>
  </si>
  <si>
    <t>SO 802 - LBK 83</t>
  </si>
  <si>
    <t>{0b9707f3-8068-4ff2-8d59-377806358087}</t>
  </si>
  <si>
    <t>1) Krycí list soupisu</t>
  </si>
  <si>
    <t>2) Rekapitulace</t>
  </si>
  <si>
    <t>3) Soupis prací</t>
  </si>
  <si>
    <t>Zpět na list:</t>
  </si>
  <si>
    <t>Rekapitulace stavby</t>
  </si>
  <si>
    <t>PMH_1</t>
  </si>
  <si>
    <t>5789</t>
  </si>
  <si>
    <t>živice_1</t>
  </si>
  <si>
    <t>93</t>
  </si>
  <si>
    <t>KRYCÍ LIST SOUPISU</t>
  </si>
  <si>
    <t>Objekt:</t>
  </si>
  <si>
    <t>SO-101 - SO 101 - Polní cesta VPC6a k.ú. Vysoká Libeň</t>
  </si>
  <si>
    <t>REKAPITULACE ČLENĚNÍ SOUPISU PRACÍ</t>
  </si>
  <si>
    <t>Kód dílu - Popis</t>
  </si>
  <si>
    <t>Cena celkem [CZK]</t>
  </si>
  <si>
    <t>Náklady soupisu celkem</t>
  </si>
  <si>
    <t>-1</t>
  </si>
  <si>
    <t>HSV - Práce a dodávky HSV</t>
  </si>
  <si>
    <t xml:space="preserve">    1 - Zemní práce</t>
  </si>
  <si>
    <t xml:space="preserve">    5 - Komunikace pozemní</t>
  </si>
  <si>
    <t xml:space="preserve">    9 - Ostatní konstrukce a práce, bourání</t>
  </si>
  <si>
    <t>M - Práce a dodávky M</t>
  </si>
  <si>
    <t xml:space="preserve">    46-M - Zemní práce při extr.mont.pracích</t>
  </si>
  <si>
    <t>VRN - Vedlejší a ostatní rozpočtové náklady</t>
  </si>
  <si>
    <t xml:space="preserve">    VRN1 - Průzkumné, geodetické a projektové práce</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</si>
  <si>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</si>
  <si>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</si>
  <si>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</si>
  <si>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</si>
  <si>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</si>
  <si>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</si>
  <si>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</si>
  <si>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</si>
  <si>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</si>
  <si>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</si>
  <si>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</si>
  <si>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</si>
  <si>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</si>
  <si>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</si>
  <si>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</si>
  <si>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</si>
  <si>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</si>
  <si>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</si>
  <si>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</si>
  <si>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122302203</t>
  </si>
  <si>
    <t>Odkopávky a prokopávky nezapažené pro silnice s přemístěním výkopku v příčných profilech na vzdálenost do 15 m nebo s naložením na dopravní prostředek v hornině tř. 4 přes 1 000 do 5 000 m3</t>
  </si>
  <si>
    <t>m3</t>
  </si>
  <si>
    <t>CS ÚRS 2016 02</t>
  </si>
  <si>
    <t>4</t>
  </si>
  <si>
    <t>-906887109</t>
  </si>
  <si>
    <t>PSC</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</si>
  <si>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</si>
  <si>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122302209</t>
  </si>
  <si>
    <t>Odkopávky a prokopávky nezapažené pro silnice s přemístěním výkopku v příčných profilech na vzdálenost do 15 m nebo s naložením na dopravní prostředek v hornině tř. 4 Příplatek k cenám za lepivost horniny tř. 4</t>
  </si>
  <si>
    <t>-1478730012</t>
  </si>
  <si>
    <t>VV</t>
  </si>
  <si>
    <t>2029,6*0,5"50% lepivost</t>
  </si>
  <si>
    <t>3</t>
  </si>
  <si>
    <t>171101101.1</t>
  </si>
  <si>
    <t>Uložení sypaniny do násypů s rozprostřením sypaniny ve vrstvách a s hrubým urovnáním zhutněných s uzavřením povrchu násypu z hornin soudržných s předepsanou mírou zhutnění v procentech výsledků zkoušek Proctor-Standard (dále jen PS) na 92 % PS</t>
  </si>
  <si>
    <t>470672936</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</si>
  <si>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</si>
  <si>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 xml:space="preserve">násypy , </t>
  </si>
  <si>
    <t>193,5</t>
  </si>
  <si>
    <t>171101141</t>
  </si>
  <si>
    <t>Uložení sypaniny do násypů s rozprostřením sypaniny ve vrstvách a s hrubým urovnáním zhutněných s uzavřením povrchu násypu z jakýchkoliv hornin pro jakýkoliv způsob uložení, při průměrném množství násypu do 0,75 m3 na 1 m</t>
  </si>
  <si>
    <t>-1476608024</t>
  </si>
  <si>
    <t>5</t>
  </si>
  <si>
    <t>171206111</t>
  </si>
  <si>
    <t>Uložení zemin schopných zúrodnění nebo výsypek do násypů předepsaných tvarů s urovnáním</t>
  </si>
  <si>
    <t>77315331</t>
  </si>
  <si>
    <t>rozprostření zúrodnitelných zemin</t>
  </si>
  <si>
    <t>538,6</t>
  </si>
  <si>
    <t>6</t>
  </si>
  <si>
    <t>180501111</t>
  </si>
  <si>
    <t>Zpevnění ploch zatravněním předpěstovaným travním kobercem plošným v rovině nebo na svahu do 1:5</t>
  </si>
  <si>
    <t>m2</t>
  </si>
  <si>
    <t>244641080</t>
  </si>
  <si>
    <t>3590,8</t>
  </si>
  <si>
    <t>7</t>
  </si>
  <si>
    <t>M</t>
  </si>
  <si>
    <t>005724700</t>
  </si>
  <si>
    <t>osiva pícnin směsi travní balení obvykle 25 kg krajinná</t>
  </si>
  <si>
    <t>kg</t>
  </si>
  <si>
    <t>8</t>
  </si>
  <si>
    <t>1777376611</t>
  </si>
  <si>
    <t>3590,8*0,015 'Přepočtené koeficientem množství</t>
  </si>
  <si>
    <t>181951102</t>
  </si>
  <si>
    <t>Úprava pláně vyrovnáním výškových rozdílů v hornině tř. 1 až 4 se zhutněním</t>
  </si>
  <si>
    <t>-1230303017</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</si>
  <si>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</si>
  <si>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9</t>
  </si>
  <si>
    <t>182101101</t>
  </si>
  <si>
    <t>Svahování trvalých svahů do projektovaných profilů s potřebným přemístěním výkopku při svahování v zářezech v hornině tř. 1 až 4</t>
  </si>
  <si>
    <t>CS ÚRS 2016 01</t>
  </si>
  <si>
    <t>808085126</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</si>
  <si>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</si>
  <si>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1795,4</t>
  </si>
  <si>
    <t>182201101</t>
  </si>
  <si>
    <t>Svahování trvalých svahů do projektovaných profilů s potřebným přemístěním výkopku při svahování násypů v jakékoliv hornině</t>
  </si>
  <si>
    <t>1690073084</t>
  </si>
  <si>
    <t>11</t>
  </si>
  <si>
    <t>R1</t>
  </si>
  <si>
    <t>Pořízení vhodných materiálů výplňových vrstev násypu</t>
  </si>
  <si>
    <t>1283042798</t>
  </si>
  <si>
    <t>zahrnuje pořízení a dopravu materiálu s uložením na mezideponii na stavbě</t>
  </si>
  <si>
    <t>12</t>
  </si>
  <si>
    <t>R3</t>
  </si>
  <si>
    <t>Pořízení materiálů pro konečné terénní úpravy, zúrodnitelné materiály</t>
  </si>
  <si>
    <t>1955649547</t>
  </si>
  <si>
    <t>zahrnuje pořízení a dopravu materiálu s uložením na mezideponii na stavbě,</t>
  </si>
  <si>
    <t>13</t>
  </si>
  <si>
    <t>R4</t>
  </si>
  <si>
    <t>Manipulace s materiály určených do výplňových vrstev násypu a zúrodnitelných vrstev</t>
  </si>
  <si>
    <t>-1821776291</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</si>
  <si>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</si>
  <si>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manipulace s materiály uloženými na mezideponiích, naložení, přesun, složení</t>
  </si>
  <si>
    <t>materiál z odkopávek</t>
  </si>
  <si>
    <t>2029,6</t>
  </si>
  <si>
    <t>materiál z mezideponie, výpl. vrstev</t>
  </si>
  <si>
    <t>materiál z mezideponie, zúrodnitelné vrstvy</t>
  </si>
  <si>
    <t>Součet</t>
  </si>
  <si>
    <t>14</t>
  </si>
  <si>
    <t>R5</t>
  </si>
  <si>
    <t>Nakládání s přebytečným materiálem</t>
  </si>
  <si>
    <t>259019353</t>
  </si>
  <si>
    <t xml:space="preserve">nakládání z přebytečným materiálem zemních prací </t>
  </si>
  <si>
    <t>rozsah viz textová část rozpočtu, kap. B Všeobecné podmínky pro stanovení ceny  - bod [7]</t>
  </si>
  <si>
    <t>Komunikace pozemní</t>
  </si>
  <si>
    <t>561041131</t>
  </si>
  <si>
    <t>Zřízení podkladu ze zeminy upravené hydraulickými pojivy vápnem, cementem nebo směsnými pojivy (materiál ve specifikaci) s rozprostřením, promísením, vlhčením, zhutněním a ošetřením vodou plochy přes 5 000 m2, tloušťka po zhutnění přes 250 do 300 mm</t>
  </si>
  <si>
    <t>-1397404017</t>
  </si>
  <si>
    <t xml:space="preserve">Poznámka k souboru cen:
1. Ceny lze použít i v případě, že se vlastnosti zeminy zlepší nakupovaným materiálem, který se oceňuje ve specifikaci. 2. V cenách nejsou započteny náklady na odkop a srovnání zeminy, příp. získání zeminy a rozprostření zeminy do patřičných nivelet a sklonů před úpravou. Tyto práce se oceňují cenami katalogu 800-1 Zemní práce. 3. V cenách nejsou započteny náklady na dodání hydraulických pojiv a přísad; tato dodávka se oceňuje ve specifikaci. Doporučené množství pojiva v % objemové hmotnosti zhutněné zeminy: a) u cen 561 0.-11 pro úpravu vápnem, cementem a směsným i pojivy - vápno, bezprašné vápno ............................2-3 % - cement .......................................................4-6 % - směsná hydraulická pojiva ........................2-5 % b) u cen 561 0.-12 cementem s přísadami na bázi zeolitů a minerálů - cement .......................................................9-14 % - pojiva ...............................................0,09- 0,14 % 4. Předpokládaná objemová hmotnost zeminy je 1 750 kg/m3 . 5. Přesné množství pojiva se stanoví inženýrsko-geologickým průzkumem na základě průkazní zkoušky. 6. Orientační hmotnosti pojiva na 1 m3 zhutněné zeminy je uvedena v příloze č. 5, tabulce č. 1. 7. Hmotnost přidávaného pojiva se nezapočítává do výpočtu přesunu hmot. 8. V cenách nejsou započteny náklady na odstranění překážek nebo objektů. 9. Ceny 561 01-11.. pro tl. vrstvy 150 mm a ceny 561 02-11.. pro tl. vrstvy 200 mm jsou určeny především pro cyklostezky. Doporučené množství pojiva pro cyklostezky je 8-10 % objemové hmotnosti zeminy. </t>
  </si>
  <si>
    <t>16</t>
  </si>
  <si>
    <t>585301700</t>
  </si>
  <si>
    <t>vápno nehašené CL 90-Q standardní</t>
  </si>
  <si>
    <t>t</t>
  </si>
  <si>
    <t>-1471362602</t>
  </si>
  <si>
    <t>7646,6*0,3*0,03*1,75"3% vápna</t>
  </si>
  <si>
    <t>17</t>
  </si>
  <si>
    <t>564851111</t>
  </si>
  <si>
    <t>Podklad ze štěrkodrti ŠD s rozprostřením a zhutněním, po zhutnění tl. 150 mm</t>
  </si>
  <si>
    <t>-1127990858</t>
  </si>
  <si>
    <t>živice_1*1,15+PMH_1*1,15"ŠDA</t>
  </si>
  <si>
    <t>živice_1*1,3+PMH_1*1,3"ŠDB</t>
  </si>
  <si>
    <t>18</t>
  </si>
  <si>
    <t>565165111</t>
  </si>
  <si>
    <t>Asfaltový beton vrstva podkladní ACP 16 (obalované kamenivo střednězrnné - OKS) s rozprostřením a zhutněním v pruhu šířky do 3 m, po zhutnění tl. 80 mm</t>
  </si>
  <si>
    <t>-1624284663</t>
  </si>
  <si>
    <t xml:space="preserve">Poznámka k souboru cen:
1. ČSN EN 13108-1 připouští pro ACP 16 pouze tl. 50 až 80 mm. </t>
  </si>
  <si>
    <t>19</t>
  </si>
  <si>
    <t>569251111</t>
  </si>
  <si>
    <t>Zpevnění krajnic nebo komunikací pro pěší s rozprostřením a zhutněním, po zhutnění štěrkopískem nebo kamenivem těženým tl. 150 mm</t>
  </si>
  <si>
    <t>-441660429</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</si>
  <si>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</si>
  <si>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20</t>
  </si>
  <si>
    <t>573191111</t>
  </si>
  <si>
    <t>Postřik infiltrační kationaktivní emulzí v množství 1,00 kg/m2</t>
  </si>
  <si>
    <t>2027211331</t>
  </si>
  <si>
    <t xml:space="preserve">Poznámka k souboru cen:
1. V ceně nejsou započteny náklady na popř. projektem předepsané očištění vozovky, které se oceňuje cenou 938 90-8411 Očištění povrchu saponátovým roztokem části C 01 tohoto katalogu. </t>
  </si>
  <si>
    <t>573211108</t>
  </si>
  <si>
    <t>Postřik spojovací PS bez posypu kamenivem z asfaltu silničního, v množství 0,40 kg/m2</t>
  </si>
  <si>
    <t>-1960400448</t>
  </si>
  <si>
    <t>22</t>
  </si>
  <si>
    <t>573461111</t>
  </si>
  <si>
    <t>Nátěr dvojvrstvý s obráceným podrťováním DVI s posypem kamenivem a se zaválcováním z asfaltu silničního, v množství 1,4 kg/m2</t>
  </si>
  <si>
    <t>-24372158</t>
  </si>
  <si>
    <t>23</t>
  </si>
  <si>
    <t>574381112</t>
  </si>
  <si>
    <t>Penetrační makadam PM s rozprostřením kameniva na sucho, s prolitím živicí, s posypem drtí a se zhutněním hrubý (PMH) z kameniva hrubého drceného, po zhutnění tl. 100 mm</t>
  </si>
  <si>
    <t>-1638941272</t>
  </si>
  <si>
    <t xml:space="preserve">Poznámka k souboru cen:
1. Penetrační makadamy větších tlouštěk je nutno provádět ve 2 vrstvách. </t>
  </si>
  <si>
    <t>24</t>
  </si>
  <si>
    <t>577134111</t>
  </si>
  <si>
    <t>Asfaltový beton vrstva obrusná ACO 11 (ABS) s rozprostřením a se zhutněním z nemodifikovaného asfaltu v pruhu šířky do 3 m tř. I, po zhutnění tl. 40 mm</t>
  </si>
  <si>
    <t>-662059037</t>
  </si>
  <si>
    <t xml:space="preserve">Poznámka k souboru cen:
1. ČSN EN 13108-1 připouští pro ACO 11 pouze tl. 35 až 50 mm. </t>
  </si>
  <si>
    <t>Ostatní konstrukce a práce, bourání</t>
  </si>
  <si>
    <t>25</t>
  </si>
  <si>
    <t>912211111</t>
  </si>
  <si>
    <t>Montáž směrového sloupku plastového s odrazkou prostým uložením bez betonového základu silničního</t>
  </si>
  <si>
    <t>kus</t>
  </si>
  <si>
    <t>-1310645632</t>
  </si>
  <si>
    <t xml:space="preserve">Poznámka k souboru cen:
1. V cenách jsou započteny i náklady na: a) vykopání jamek pro sloupky u cen 912 21-1111 a -1112, s odhozením výkopku na hromadu nebo naložením na dopravní prostředek; b) u ceny -1121 i náklady na spojovací materiál. 2. V cenách nejsou započteny náklady na: a) dodání sloupku, tyto se oceňují ve specifikaci; b) odklizení výkopku, tyto se oceňují cenami části A 01 katalogu 800-1 Zemní práce. </t>
  </si>
  <si>
    <t>26</t>
  </si>
  <si>
    <t>404451500</t>
  </si>
  <si>
    <t xml:space="preserve">sloupek silniční plastový PE s červenou retroreflexní fólií R3 směrový 1200 mm </t>
  </si>
  <si>
    <t>-2090985256</t>
  </si>
  <si>
    <t>27</t>
  </si>
  <si>
    <t>913121111</t>
  </si>
  <si>
    <t>Montáž a demontáž dočasných dopravních značek kompletních značek vč. podstavce a sloupku základních</t>
  </si>
  <si>
    <t>-894448938</t>
  </si>
  <si>
    <t xml:space="preserve">Poznámka k souboru cen:
1. V cenách jsou započteny náklady na montáž i demontáž dočasné značky, nebo podstavce. </t>
  </si>
  <si>
    <t>28</t>
  </si>
  <si>
    <t>913121211</t>
  </si>
  <si>
    <t>Montáž a demontáž dočasných dopravních značek Příplatek za první a každý další den použití dočasných dopravních značek k ceně 12-1111</t>
  </si>
  <si>
    <t>884253861</t>
  </si>
  <si>
    <t>4,000*90</t>
  </si>
  <si>
    <t>29</t>
  </si>
  <si>
    <t>919731123</t>
  </si>
  <si>
    <t>Zarovnání styčné plochy podkladu nebo krytu podél vybourané části komunikace nebo zpevněné plochy živičné tl. přes 100 do 200 mm</t>
  </si>
  <si>
    <t>m</t>
  </si>
  <si>
    <t>-976282522</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</si>
  <si>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</si>
  <si>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30</t>
  </si>
  <si>
    <t>919735113</t>
  </si>
  <si>
    <t>Řezání stávajícího živičného krytu nebo podkladu hloubky přes 100 do 150 mm</t>
  </si>
  <si>
    <t>-1264749837</t>
  </si>
  <si>
    <t xml:space="preserve">Poznámka k souboru cen:
1. V cenách jsou započteny i náklady na spotřebu vody. </t>
  </si>
  <si>
    <t>Práce a dodávky M</t>
  </si>
  <si>
    <t>46-M</t>
  </si>
  <si>
    <t>Zemní práce při extr.mont.pracích</t>
  </si>
  <si>
    <t>31</t>
  </si>
  <si>
    <t>460200153</t>
  </si>
  <si>
    <t>Hloubení kabelových nezapažených rýh ručně š 35 cm, hl 70 cm, v hornině tř 3</t>
  </si>
  <si>
    <t>64</t>
  </si>
  <si>
    <t>140639929</t>
  </si>
  <si>
    <t>32</t>
  </si>
  <si>
    <t>460510064</t>
  </si>
  <si>
    <t>Kabelové prostupy, kanály a multikanály kabelové prostupy z trub plastových včetně osazení, utěsnění a spárování do rýhy, bez výkopových prací s obsypem z písku, vnitřního průměru do 10 cm</t>
  </si>
  <si>
    <t>-804194130</t>
  </si>
  <si>
    <t xml:space="preserve">Poznámka k souboru cen:
1. V cenách -0004 až -0156 nejsou obsaženy náklady na dodávku trub. Tato dodávka se oceňuje ve specifikaci. 2. V cenách -0258 až -0274 nejsou obsaženy náklady na dodávku žlabů. Tato dodávka se oceňuje ve specifikaci. 3. V cenách -0301 až -0353 nejsou obsaženy náklady na dodávku multikanálů. Tato dodávka se oceňuje ve specifikaci. </t>
  </si>
  <si>
    <t>33</t>
  </si>
  <si>
    <t>345713540</t>
  </si>
  <si>
    <t>trubka elektroinstalační ohebná dvouplášťová korugovaná D 75/90 mm, HDPE+LDPE</t>
  </si>
  <si>
    <t>128</t>
  </si>
  <si>
    <t>954311376</t>
  </si>
  <si>
    <t>P</t>
  </si>
  <si>
    <t>Poznámka k položce:
EAN 8595057698239</t>
  </si>
  <si>
    <t>34</t>
  </si>
  <si>
    <t>460560153</t>
  </si>
  <si>
    <t>Zásyp rýh ručně šířky 35 cm, hloubky 70 cm, z horniny třídy 3</t>
  </si>
  <si>
    <t>-432084573</t>
  </si>
  <si>
    <t>VRN</t>
  </si>
  <si>
    <t>Vedlejší a ostatní rozpočtové náklady</t>
  </si>
  <si>
    <t>35</t>
  </si>
  <si>
    <t>Ostatní náklady</t>
  </si>
  <si>
    <t>kpl</t>
  </si>
  <si>
    <t>1024</t>
  </si>
  <si>
    <t>-59831744</t>
  </si>
  <si>
    <t>rozsah ORN viz textová část rozpočtu, kap. B Všeobecné podmínky pro stanovení ceny  - bod [9]</t>
  </si>
  <si>
    <t>36</t>
  </si>
  <si>
    <t>VRN1</t>
  </si>
  <si>
    <t xml:space="preserve">Vedlejší náklady </t>
  </si>
  <si>
    <t>1217076919</t>
  </si>
  <si>
    <t>rozsah VRN viz textová část rozpočtu, kap. B Všeobecné podmínky pro stanovení ceny  - bod [8]</t>
  </si>
  <si>
    <t>Průzkumné, geodetické a projektové práce</t>
  </si>
  <si>
    <t>37</t>
  </si>
  <si>
    <t>011224000</t>
  </si>
  <si>
    <t>Průzkumné, geodetické a projektové práce průzkumné práce botanický a zoologický průzkum dendrologický průzkum</t>
  </si>
  <si>
    <t>-1116059992</t>
  </si>
  <si>
    <t>Poznámka k položce:
včetně  zajištění "Rozhodnutí"</t>
  </si>
  <si>
    <t>38</t>
  </si>
  <si>
    <t>011324000</t>
  </si>
  <si>
    <t>Průzkumné, geodetické a projektové práce průzkumné práce archeologická činnost archeologický průzkum</t>
  </si>
  <si>
    <t>-1917302047</t>
  </si>
  <si>
    <t>39</t>
  </si>
  <si>
    <t>012103000</t>
  </si>
  <si>
    <t>Průzkumné, geodetické a projektové práce geodetické práce před výstavbou</t>
  </si>
  <si>
    <t>1000562255</t>
  </si>
  <si>
    <t>Poznámka k položce:
vytyčení pozemků</t>
  </si>
  <si>
    <t>PMH</t>
  </si>
  <si>
    <t>607</t>
  </si>
  <si>
    <t>SO-102 - SO 102 - Polní cesta VPC6b k.ú. Vysoká Libeň</t>
  </si>
  <si>
    <t xml:space="preserve">    998 - Přesun hmot</t>
  </si>
  <si>
    <t>111201101</t>
  </si>
  <si>
    <t>Odstranění křovin a stromů s odstraněním kořenů průměru kmene do 100 mm do sklonu terénu 1 : 5, při celkové ploše do 1 000 m2</t>
  </si>
  <si>
    <t>351335933</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</si>
  <si>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</si>
  <si>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111251111</t>
  </si>
  <si>
    <t>Drcení ořezaných větví strojně - (štěpkování) o průměru větví do 100 mm</t>
  </si>
  <si>
    <t>1771590844</t>
  </si>
  <si>
    <t xml:space="preserve">Poznámka k souboru cen:
1. V cenách jsou započteny i náklady na naložení na dopravní prostředek, odvoz dřevní drtě do 20 km a se složením. 2. V cenách nejsou započteny náklady na uložení drti na skládku. 3. Měří se objem nadrcené hmoty. </t>
  </si>
  <si>
    <t>112101101</t>
  </si>
  <si>
    <t>Kácení stromů s odřezáním kmene a s odvětvením listnatých, průměru kmene přes 100 do 300 mm</t>
  </si>
  <si>
    <t>-876560711</t>
  </si>
  <si>
    <t>112201101</t>
  </si>
  <si>
    <t>Odstranění pařezů s jejich vykopáním, vytrháním nebo odstřelením, s přesekáním kořenů průměru přes 100 do 300 mm</t>
  </si>
  <si>
    <t>-1798735325</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</si>
  <si>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</si>
  <si>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122302202</t>
  </si>
  <si>
    <t>Odkopávky a prokopávky nezapažené pro silnice s přemístěním výkopku v příčných profilech na vzdálenost do 15 m nebo s naložením na dopravní prostředek v hornině tř. 4 přes 100 do 1 000 m3</t>
  </si>
  <si>
    <t>1234179659</t>
  </si>
  <si>
    <t>1740624999</t>
  </si>
  <si>
    <t>488,7*0,5"50% lepivost</t>
  </si>
  <si>
    <t>162301401R</t>
  </si>
  <si>
    <t>Nakládání s biologicky rozložitelným materiálem.</t>
  </si>
  <si>
    <t>-1540869612</t>
  </si>
  <si>
    <t>34,8</t>
  </si>
  <si>
    <t xml:space="preserve">zahrnuje nakládání s biologicky rozložitelným materiálem z položek 1, 2 a 3, </t>
  </si>
  <si>
    <t>2056008619</t>
  </si>
  <si>
    <t>násypy , viz. kapitola A.2.1 TZ</t>
  </si>
  <si>
    <t>14,6</t>
  </si>
  <si>
    <t>-1728479647</t>
  </si>
  <si>
    <t>11407410</t>
  </si>
  <si>
    <t>55,6</t>
  </si>
  <si>
    <t>-1175968612</t>
  </si>
  <si>
    <t>370,7</t>
  </si>
  <si>
    <t>1299365740</t>
  </si>
  <si>
    <t>370,7*0,015 'Přepočtené koeficientem množství</t>
  </si>
  <si>
    <t>2025564858</t>
  </si>
  <si>
    <t>-1184300134</t>
  </si>
  <si>
    <t>185,3</t>
  </si>
  <si>
    <t>2102721974</t>
  </si>
  <si>
    <t>184806114</t>
  </si>
  <si>
    <t>Řez stromů, keřů nebo růží průklestem stromů netrnitých, o průměru koruny přes 6 do 8 m</t>
  </si>
  <si>
    <t>1443828073</t>
  </si>
  <si>
    <t xml:space="preserve">Poznámka k souboru cen:
1. V cenách jsou započteny i náklady spojené s přemístěním odstraněných větví na vzdálenost do 20 m, uložením na hromady, naložením na dopravní prostředek, odvozem do 20 km a se složením. 2. V cenách nejsou započteny náklady na uložení odpadu na skládku. 3. Ceny -6111 až -6163 a -6185 až -6188 jsou určeny pouze pro každoročně řezané dřeviny. 4. Ceny -6111 až -6144 jsou určeny pouze při použití žebře do maximální délky 5 m. 5. Ceny nelze použít pro řez popínavých dřevin a řez stromů nebo keřů ve ztížených podmínkách. Tyto práce se oceňují individuálně. 6. Měrnou jednotkou kus se u řezu rozumí jeden strom nebo jeden keř. </t>
  </si>
  <si>
    <t>1896305007</t>
  </si>
  <si>
    <t>631314273</t>
  </si>
  <si>
    <t>-204897266</t>
  </si>
  <si>
    <t>488,7</t>
  </si>
  <si>
    <t>-77685758</t>
  </si>
  <si>
    <t>1324698327</t>
  </si>
  <si>
    <t>1796096955</t>
  </si>
  <si>
    <t>789,1*0,3*0,03*1,75"3% vápna</t>
  </si>
  <si>
    <t>-1369926134</t>
  </si>
  <si>
    <t>PMH*1,15"ŠDA</t>
  </si>
  <si>
    <t>PMH*1,3"ŠDB</t>
  </si>
  <si>
    <t>-1189152511</t>
  </si>
  <si>
    <t>-35462283</t>
  </si>
  <si>
    <t>-1452427958</t>
  </si>
  <si>
    <t>-48353034</t>
  </si>
  <si>
    <t>239479338</t>
  </si>
  <si>
    <t>2*90</t>
  </si>
  <si>
    <t>998</t>
  </si>
  <si>
    <t>Přesun hmot</t>
  </si>
  <si>
    <t>998225111</t>
  </si>
  <si>
    <t>Přesun hmot pro komunikace s krytem z kameniva, monolitickým betonovým nebo živičným dopravní vzdálenost do 200 m jakékoliv délky objektu</t>
  </si>
  <si>
    <t>1350519786</t>
  </si>
  <si>
    <t xml:space="preserve">Poznámka k souboru cen:
1. Ceny lze použít i pro plochy letišť s krytem monolitickým betonovým nebo živičným. </t>
  </si>
  <si>
    <t>923330226</t>
  </si>
  <si>
    <t>VRN2</t>
  </si>
  <si>
    <t>476504555</t>
  </si>
  <si>
    <t>-1685345019</t>
  </si>
  <si>
    <t>555966009</t>
  </si>
  <si>
    <t>203461105</t>
  </si>
  <si>
    <t>štěrk_trávník</t>
  </si>
  <si>
    <t>2201</t>
  </si>
  <si>
    <t>živice</t>
  </si>
  <si>
    <t>98</t>
  </si>
  <si>
    <t>SO-103 - SO 103 - Polní cesta DO13 k.ú. Vysoká Libeň</t>
  </si>
  <si>
    <t>111151231</t>
  </si>
  <si>
    <t>Pokosení trávníku při souvislé ploše přes 1000 do 10000 m2 lučního v rovině nebo svahu do 1:5</t>
  </si>
  <si>
    <t>-2085847183</t>
  </si>
  <si>
    <t xml:space="preserve">Poznámka k souboru cen:
1. V cenách jsou započteny i náklady na shrabání a naložení shrabu na dopravní prostředek, odvozem do 20 km a se složením. 2. V cenách nejsou započteny náklady na uložení shrabu na skládku. 3. Z celkové pokosené plochy se neodečítají plochy bez trávního porostu, pokud je jejich plocha menší než 3 m2 jednotlivě. 4. V cenách o sklonu svahu přes 1:1 jsou uvažovány podmínky pro svahy běžně schůdné; bez použití lezeckých technik. V případě použití lezeckých technik se tyto náklady oceňují individuálně. </t>
  </si>
  <si>
    <t>štěrk_trávník*6</t>
  </si>
  <si>
    <t>1499284850</t>
  </si>
  <si>
    <t>-942993948</t>
  </si>
  <si>
    <t>463*0,5"50% lepivost</t>
  </si>
  <si>
    <t>781349179</t>
  </si>
  <si>
    <t>-2127006699</t>
  </si>
  <si>
    <t>-739237256</t>
  </si>
  <si>
    <t>195,6</t>
  </si>
  <si>
    <t>-516022941</t>
  </si>
  <si>
    <t>1306,2</t>
  </si>
  <si>
    <t>217492169</t>
  </si>
  <si>
    <t>1306,2*0,015 'Přepočtené koeficientem množství</t>
  </si>
  <si>
    <t>181451121</t>
  </si>
  <si>
    <t>Založení trávníku na půdě předem připravené plochy přes 1000 m2 výsevem včetně utažení lučního v rovině nebo na svahu do 1:5</t>
  </si>
  <si>
    <t>1482020333</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</si>
  <si>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</si>
  <si>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00572480R</t>
  </si>
  <si>
    <t>osivo směs jetelotravní</t>
  </si>
  <si>
    <t>1019007806</t>
  </si>
  <si>
    <t>2201*0,035 'Přepočtené koeficientem množství</t>
  </si>
  <si>
    <t>-283718467</t>
  </si>
  <si>
    <t>-1668885764</t>
  </si>
  <si>
    <t>653,1</t>
  </si>
  <si>
    <t>809458745</t>
  </si>
  <si>
    <t>183405213</t>
  </si>
  <si>
    <t>Výsev trávníku hydroosevem na písky</t>
  </si>
  <si>
    <t>1970842563</t>
  </si>
  <si>
    <t xml:space="preserve">Poznámka k souboru cen:
1. V cenách jsou započteny náklady potřebné pro provedení hydroosevu, s výjimkou travního semene. 2. V cenách nejsou započteny náklady na: a) dodání travního semene, toto se oceňuje ve specifikaci, b) zálivku; tato se oceňuje cenami části C02 souboru cen 185 80-43 Zalití rostlin vodou, c) pokosení; toto se oceňuje cenami části C02 souboru cen 111 10-41 Pokosení trávníku. </t>
  </si>
  <si>
    <t>00572481R</t>
  </si>
  <si>
    <t>osivo směs jetelotravní s příměsí Achillea millefolium vč. hnojiva, vody, pojiva a půdního kondicionéru</t>
  </si>
  <si>
    <t>-1975946231</t>
  </si>
  <si>
    <t>2201*0,007 'Přepočtené koeficientem množství</t>
  </si>
  <si>
    <t>185802113</t>
  </si>
  <si>
    <t>Hnojení půdy nebo trávníku v rovině nebo na svahu do 1:5 umělým hnojivem na široko</t>
  </si>
  <si>
    <t>-1471386859</t>
  </si>
  <si>
    <t xml:space="preserve">Poznámka k souboru cen:
1. V cenách jsou započteny i náklady na rozprostření nebo rozdělení hnojiva. 2. V cenách o sklonu svahu přes 1:1 jsou uvažovány podmínky pro svahy běžně schůdné; bez použití lezeckých technik. V případě použití lezeckých technik se tyto náklady oceňují individuálně. </t>
  </si>
  <si>
    <t>štěrk_trávník*2/100/1000</t>
  </si>
  <si>
    <t>251911550</t>
  </si>
  <si>
    <t>hnojivo průmyslové Cererit (bal. 5 kg)</t>
  </si>
  <si>
    <t>-1623704569</t>
  </si>
  <si>
    <t>štěrk_trávník*2/100</t>
  </si>
  <si>
    <t>18585112R</t>
  </si>
  <si>
    <t>Dovoz vody pro zálivku rostlin vč,zalití</t>
  </si>
  <si>
    <t>-1159364746</t>
  </si>
  <si>
    <t>štěrk_trávník*20/1000*5</t>
  </si>
  <si>
    <t>1075451269</t>
  </si>
  <si>
    <t>15,4</t>
  </si>
  <si>
    <t>750713477</t>
  </si>
  <si>
    <t>195,9</t>
  </si>
  <si>
    <t>2110630484</t>
  </si>
  <si>
    <t>463</t>
  </si>
  <si>
    <t>-1889472434</t>
  </si>
  <si>
    <t>463,0</t>
  </si>
  <si>
    <t>914253773</t>
  </si>
  <si>
    <t>1524507964</t>
  </si>
  <si>
    <t>2988,7*0,3*0,03*1,75"3% vápna</t>
  </si>
  <si>
    <t>564271111</t>
  </si>
  <si>
    <t>Podklad nebo podsyp ze štěrkopísku ŠP s rozprostřením, vlhčením a zhutněním, po zhutnění tl. 250 mm</t>
  </si>
  <si>
    <t>-638070416</t>
  </si>
  <si>
    <t>-304747084</t>
  </si>
  <si>
    <t>živice*1,15"ŠDA</t>
  </si>
  <si>
    <t>živice*1,3"ŠDB</t>
  </si>
  <si>
    <t>-1713768874</t>
  </si>
  <si>
    <t>57190799R</t>
  </si>
  <si>
    <t>Posyp podkladu nebo krytu s rozprostřením a zhutněním kamenivem drceným nebo těženým, v poměru 20-40% částuće písku,zeminy a 60-80% štěrk</t>
  </si>
  <si>
    <t>1943585450</t>
  </si>
  <si>
    <t>-874664005</t>
  </si>
  <si>
    <t>-700508665</t>
  </si>
  <si>
    <t>-841042658</t>
  </si>
  <si>
    <t>176077079</t>
  </si>
  <si>
    <t>1569084213</t>
  </si>
  <si>
    <t>-1236125410</t>
  </si>
  <si>
    <t>327170122</t>
  </si>
  <si>
    <t>2,000*90</t>
  </si>
  <si>
    <t>1267059811</t>
  </si>
  <si>
    <t>-1142089959</t>
  </si>
  <si>
    <t>-1443103153</t>
  </si>
  <si>
    <t>1350137572</t>
  </si>
  <si>
    <t>40</t>
  </si>
  <si>
    <t>1672396623</t>
  </si>
  <si>
    <t>41</t>
  </si>
  <si>
    <t>1735936610</t>
  </si>
  <si>
    <t>42</t>
  </si>
  <si>
    <t>365267420</t>
  </si>
  <si>
    <t>43</t>
  </si>
  <si>
    <t>1639977196</t>
  </si>
  <si>
    <t>SO-301 - SO 301 - Odvodňovací prvky VPC6a</t>
  </si>
  <si>
    <t>132301102</t>
  </si>
  <si>
    <t>Hloubení zapažených i nezapažených rýh šířky do 600 mm s urovnáním dna do předepsaného profilu a spádu v hornině tř. 4 přes 100 m3</t>
  </si>
  <si>
    <t>-1460197946</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</si>
  <si>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</si>
  <si>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132301109</t>
  </si>
  <si>
    <t>Hloubení zapažených i nezapažených rýh šířky do 600 mm s urovnáním dna do předepsaného profilu a spádu v hornině tř. 4 Příplatek k cenám za lepivost horniny tř. 4</t>
  </si>
  <si>
    <t>-1196325678</t>
  </si>
  <si>
    <t>2027,3*0,5</t>
  </si>
  <si>
    <t>-896419827</t>
  </si>
  <si>
    <t>444</t>
  </si>
  <si>
    <t>174201101</t>
  </si>
  <si>
    <t>Zásyp sypaninou z jakékoliv horniny s uložením výkopku ve vrstvách bez zhutnění jam, šachet, rýh nebo kolem objektů v těchto vykopávkách</t>
  </si>
  <si>
    <t>1163543963</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</si>
  <si>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</si>
  <si>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-920391360</t>
  </si>
  <si>
    <t>2960</t>
  </si>
  <si>
    <t>-832598058</t>
  </si>
  <si>
    <t>2960*0,015 'Přepočtené koeficientem množství</t>
  </si>
  <si>
    <t>-679277897</t>
  </si>
  <si>
    <t>-1915090926</t>
  </si>
  <si>
    <t>255430454</t>
  </si>
  <si>
    <t>2027,3</t>
  </si>
  <si>
    <t>R8</t>
  </si>
  <si>
    <t>Pořízení vhodných materiálů pro zásyp výkopů štěrkem fr.16/32</t>
  </si>
  <si>
    <t>-1764466101</t>
  </si>
  <si>
    <t>R10</t>
  </si>
  <si>
    <t>Pořízení vhodných materiálů pro filtrační vrstvy štěrk fr.4/8</t>
  </si>
  <si>
    <t>-1885337383</t>
  </si>
  <si>
    <t>199,8</t>
  </si>
  <si>
    <t>R11</t>
  </si>
  <si>
    <t>Manipulace s materiály určených do zásypů a zúrodnitelných vrstev</t>
  </si>
  <si>
    <t>917094975</t>
  </si>
  <si>
    <t>materiál z mezideponie, zásypy</t>
  </si>
  <si>
    <t>199,8+963,2</t>
  </si>
  <si>
    <t>1210379903</t>
  </si>
  <si>
    <t>Poznámka k položce:
IP 22- Změna organizace dopravy s nápisem "Pozor výjezd ze stavby"</t>
  </si>
  <si>
    <t>1175058102</t>
  </si>
  <si>
    <t>919726121</t>
  </si>
  <si>
    <t>Geotextilie netkaná pro ochranu, separaci nebo filtraci měrná hmotnost do 200 g/m2</t>
  </si>
  <si>
    <t>-1526585709</t>
  </si>
  <si>
    <t xml:space="preserve">Poznámka k souboru cen:
1. V cenách jsou započteny i náklady na položení a dodání geotextilie včetně přesahů. </t>
  </si>
  <si>
    <t>299316908</t>
  </si>
  <si>
    <t>1019865350</t>
  </si>
  <si>
    <t>73133308</t>
  </si>
  <si>
    <t>1664311886</t>
  </si>
  <si>
    <t>1449888795</t>
  </si>
  <si>
    <t>SO-302 - SO 302 - Odvodňovací prvky VPC6b</t>
  </si>
  <si>
    <t>131301202</t>
  </si>
  <si>
    <t>Hloubení zapažených jam a zářezů s urovnáním dna do předepsaného profilu a spádu v hornině tř. 4 přes 100 do 1 000 m3</t>
  </si>
  <si>
    <t>-34692309</t>
  </si>
  <si>
    <t xml:space="preserve">Poznámka k souboru cen:
1. V cenách jsou započteny i náklady na případné nutné přemístění výkopku ve výkopišti a na přehození výkopku na přilehlém terénu na vzdálenost do 3 m od okraje jámy nebo naložení na dopravní prostředek. 2. Hloubení zapažených jam hloubky přes 16 m se oceňuje individuálně. 3. Náklady na svislé přemístění výkopku nad 1 m hloubky se určí dle ustanovení článku č. 3161 všeobecných podmínek katalogu. 4. Výpočet objemu vykopávky v pazených prostorách se stanovuje dle přílohy č. 4 tohoto ceníku. </t>
  </si>
  <si>
    <t>131301209</t>
  </si>
  <si>
    <t>Hloubení zapažených jam a zářezů s urovnáním dna do předepsaného profilu a spádu Příplatek k cenám za lepivost horniny tř. 4</t>
  </si>
  <si>
    <t>-1398016698</t>
  </si>
  <si>
    <t>110*0,5</t>
  </si>
  <si>
    <t>-434788667</t>
  </si>
  <si>
    <t>1219450021</t>
  </si>
  <si>
    <t>26,6*0,5</t>
  </si>
  <si>
    <t>151101201</t>
  </si>
  <si>
    <t>Zřízení pažení stěn výkopu bez rozepření nebo vzepření příložné, hloubky do 4 m</t>
  </si>
  <si>
    <t>1877374929</t>
  </si>
  <si>
    <t xml:space="preserve">Poznámka k souboru cen:
1. Ceny nelze použít pro oceňování rozepřeného pažení stěn rýh pro podzemní vedení; toto se oceňuje cenami souboru cen 151 . 0-11 Zřízení pažení a rozepření stěn rýh pro podzemní vedení pro všechny šířky rýhy. 2. Plocha mezer mezi pažinami příložného pažení se od plochy příložného pažení neodečítá; nezapažené plochy u pažení zátažného nebo hnaného se od plochy pažení odečítají. </t>
  </si>
  <si>
    <t>151101211</t>
  </si>
  <si>
    <t>Odstranění pažení stěn výkopu s uložením pažin na vzdálenost do 3 m od okraje výkopu příložné, hloubky do 4 m</t>
  </si>
  <si>
    <t>-285911110</t>
  </si>
  <si>
    <t>151101301</t>
  </si>
  <si>
    <t>Zřízení rozepření zapažených stěn výkopů s potřebným přepažováním při roubení příložném, hloubky do 4 m</t>
  </si>
  <si>
    <t>605287672</t>
  </si>
  <si>
    <t xml:space="preserve">Poznámka k souboru cen:
1. Ceny nelze použít pro oceňování rozepření stěn rýh pro podzemní vedení v hloubce do 8m; toto rozepření je započteno v cenách souboru cen 151 . 0-11 Zřízení pažení a rozepření stěn rýh pro podzemní vedení pro všechny šířky rýhy. </t>
  </si>
  <si>
    <t>151101311</t>
  </si>
  <si>
    <t>Odstranění rozepření stěn výkopů s uložením materiálu na vzdálenost do 3 m od okraje výkopu roubení příložného, hloubky do 4 m</t>
  </si>
  <si>
    <t>2032647028</t>
  </si>
  <si>
    <t>-1606332501</t>
  </si>
  <si>
    <t>14,3</t>
  </si>
  <si>
    <t>498152067</t>
  </si>
  <si>
    <t>-1601478188</t>
  </si>
  <si>
    <t>105*0,015 'Přepočtené koeficientem množství</t>
  </si>
  <si>
    <t>-1756957725</t>
  </si>
  <si>
    <t>-869671868</t>
  </si>
  <si>
    <t>495477711</t>
  </si>
  <si>
    <t>136,6</t>
  </si>
  <si>
    <t>R9</t>
  </si>
  <si>
    <t>Pořízení vhodných materiálů pro zásyp výkopů štěrkem fr.32/63</t>
  </si>
  <si>
    <t>45996757</t>
  </si>
  <si>
    <t>99</t>
  </si>
  <si>
    <t>-1497539390</t>
  </si>
  <si>
    <t>12,1</t>
  </si>
  <si>
    <t>-702224103</t>
  </si>
  <si>
    <t>110+26,6</t>
  </si>
  <si>
    <t>99+12,1</t>
  </si>
  <si>
    <t>779478542</t>
  </si>
  <si>
    <t>24266730</t>
  </si>
  <si>
    <t>-1159383101</t>
  </si>
  <si>
    <t>-2084723192</t>
  </si>
  <si>
    <t>658079774</t>
  </si>
  <si>
    <t>553799740</t>
  </si>
  <si>
    <t>2088279899</t>
  </si>
  <si>
    <t>1384812373</t>
  </si>
  <si>
    <t>SO-801 - SO 801 - LBC 290</t>
  </si>
  <si>
    <t>HSV - HSV</t>
  </si>
  <si>
    <t xml:space="preserve">    1a - 0.rok</t>
  </si>
  <si>
    <t xml:space="preserve">    2a - 1.rok</t>
  </si>
  <si>
    <t xml:space="preserve">    3a - 2.rok</t>
  </si>
  <si>
    <t xml:space="preserve">    4a - 3.rok</t>
  </si>
  <si>
    <t xml:space="preserve">    5a - 4.rok</t>
  </si>
  <si>
    <t xml:space="preserve">    6a - 5.rok</t>
  </si>
  <si>
    <t>1a</t>
  </si>
  <si>
    <t>0.rok</t>
  </si>
  <si>
    <t>-286612089</t>
  </si>
  <si>
    <t>005724800</t>
  </si>
  <si>
    <t>osivo směs krajinná luční</t>
  </si>
  <si>
    <t>733701126</t>
  </si>
  <si>
    <t>42,0*26910,0/10000</t>
  </si>
  <si>
    <t>183403151</t>
  </si>
  <si>
    <t>Obdělání půdy smykováním v rovině nebo na svahu do 1:5</t>
  </si>
  <si>
    <t>905888292</t>
  </si>
  <si>
    <t>183403152</t>
  </si>
  <si>
    <t>Obdělání půdy vláčením v rovině nebo na svahu do 1:5</t>
  </si>
  <si>
    <t>1161918204</t>
  </si>
  <si>
    <t>183551413</t>
  </si>
  <si>
    <t>Úprava zemědělské půdy - orba rotačním kypřičem, hl. do 0,15 m, na ploše jednotlivě do 5 ha, o sklonu do 5 st.</t>
  </si>
  <si>
    <t>ha</t>
  </si>
  <si>
    <t>167382786</t>
  </si>
  <si>
    <t>184211327</t>
  </si>
  <si>
    <t>Jamková výsadba sazenic sklon terénu do 1:5 s kopáním jamky 35 x 35 cm ve stupni zabuřenění 1 v zemině 1 a 2</t>
  </si>
  <si>
    <t>-21485754</t>
  </si>
  <si>
    <t>3800+430</t>
  </si>
  <si>
    <t>026503570</t>
  </si>
  <si>
    <t>poloodrostky 51+, PK</t>
  </si>
  <si>
    <t>-1261400796</t>
  </si>
  <si>
    <t>026504900</t>
  </si>
  <si>
    <t>keře 30+ cm, K</t>
  </si>
  <si>
    <t>-1725800657</t>
  </si>
  <si>
    <t>348951250R</t>
  </si>
  <si>
    <t>Stavba oplocenek v= 1,6m z lesnického pletiva,dřev.sloupky po 3m,včetně ráhen,vzpěr, přelezů a impregnace</t>
  </si>
  <si>
    <t>-504862101</t>
  </si>
  <si>
    <t>"viz PD - Technická zpráva" 1035,0</t>
  </si>
  <si>
    <t>348952262</t>
  </si>
  <si>
    <t>Oplocení lesních kultur - vysazovací vrata, výšky 1,5 m, plochy přes 2 do 10 m2</t>
  </si>
  <si>
    <t>-811674107</t>
  </si>
  <si>
    <t>3*3 'Přepočtené koeficientem množství</t>
  </si>
  <si>
    <t>998231311</t>
  </si>
  <si>
    <t>Přesun hmot pro sadovnické a krajinářské úpravy dopravní vzdálenost do 5000 m</t>
  </si>
  <si>
    <t>-561766851</t>
  </si>
  <si>
    <t>2a</t>
  </si>
  <si>
    <t>1.rok</t>
  </si>
  <si>
    <t>183553813</t>
  </si>
  <si>
    <t>Úprava zemědělské půdy - sklizeň sečení a rozřezání směsek pro zelené hnojení, na ploše jednotlivě do 5 ha, o sklonu do 5 st.</t>
  </si>
  <si>
    <t>1099805758</t>
  </si>
  <si>
    <t>1*2 'Přepočtené koeficientem množství</t>
  </si>
  <si>
    <t>184202113</t>
  </si>
  <si>
    <t>Kontrola a oprava oplocenek</t>
  </si>
  <si>
    <t>hod</t>
  </si>
  <si>
    <t>1883294212</t>
  </si>
  <si>
    <t>184803225</t>
  </si>
  <si>
    <t>Vylepšení výsadby s vykopáním jamek, sazenicemi výšky přes 0,25 m do 0,60 m při průměru jamek 0,35 m a hl. 0,35 m v půdě zabuřeněné, v zemině tř. 1, 2 a 3</t>
  </si>
  <si>
    <t>-998331419</t>
  </si>
  <si>
    <t>570+45</t>
  </si>
  <si>
    <t>370394993</t>
  </si>
  <si>
    <t>-397354464</t>
  </si>
  <si>
    <t>184851223</t>
  </si>
  <si>
    <t>Strojní ožínání sazenic celoplošné křovinořezem sklon do 1:5 při viditelnosti špatné, výšky přes 60 cm</t>
  </si>
  <si>
    <t>ar</t>
  </si>
  <si>
    <t>1692200136</t>
  </si>
  <si>
    <t>16910,0/100*2</t>
  </si>
  <si>
    <t>185804312</t>
  </si>
  <si>
    <t>Zalití rostlin vodou plochy záhonů jednotlivě přes 20 m2</t>
  </si>
  <si>
    <t>-684144784</t>
  </si>
  <si>
    <t>4230,0*0,05*18</t>
  </si>
  <si>
    <t>185851121</t>
  </si>
  <si>
    <t>Dovoz vody pro zálivku rostlin na vzdálenost do 1000 m</t>
  </si>
  <si>
    <t>1909959742</t>
  </si>
  <si>
    <t>185851129</t>
  </si>
  <si>
    <t>Dovoz vody pro zálivku rostlin Příplatek k ceně za každých dalších i započatých 1000 m</t>
  </si>
  <si>
    <t>-1904458122</t>
  </si>
  <si>
    <t>3807*4 'Přepočtené koeficientem množství</t>
  </si>
  <si>
    <t>990440311</t>
  </si>
  <si>
    <t>"oprava" 50,0</t>
  </si>
  <si>
    <t>682238715</t>
  </si>
  <si>
    <t>3a</t>
  </si>
  <si>
    <t>2.rok</t>
  </si>
  <si>
    <t>-1182052973</t>
  </si>
  <si>
    <t>2022449641</t>
  </si>
  <si>
    <t>1155270920</t>
  </si>
  <si>
    <t>380+25</t>
  </si>
  <si>
    <t>-1077359120</t>
  </si>
  <si>
    <t>894724730</t>
  </si>
  <si>
    <t>209281886</t>
  </si>
  <si>
    <t>-1620520872</t>
  </si>
  <si>
    <t>-1225956986</t>
  </si>
  <si>
    <t>-861787099</t>
  </si>
  <si>
    <t>-70377777</t>
  </si>
  <si>
    <t>1148782040</t>
  </si>
  <si>
    <t>4a</t>
  </si>
  <si>
    <t>3.rok</t>
  </si>
  <si>
    <t>719967561</t>
  </si>
  <si>
    <t>1829602426</t>
  </si>
  <si>
    <t>653635876</t>
  </si>
  <si>
    <t>842359060</t>
  </si>
  <si>
    <t>1186403193</t>
  </si>
  <si>
    <t>1522781710</t>
  </si>
  <si>
    <t>749296127</t>
  </si>
  <si>
    <t>1464202329</t>
  </si>
  <si>
    <t>5a</t>
  </si>
  <si>
    <t>4.rok</t>
  </si>
  <si>
    <t>-44954466</t>
  </si>
  <si>
    <t>-1131880463</t>
  </si>
  <si>
    <t>44</t>
  </si>
  <si>
    <t>-591857432</t>
  </si>
  <si>
    <t>45</t>
  </si>
  <si>
    <t>1508550735</t>
  </si>
  <si>
    <t>46</t>
  </si>
  <si>
    <t>1507924008</t>
  </si>
  <si>
    <t>47</t>
  </si>
  <si>
    <t>829282295</t>
  </si>
  <si>
    <t>48</t>
  </si>
  <si>
    <t>1635735348</t>
  </si>
  <si>
    <t>49</t>
  </si>
  <si>
    <t>-1046556894</t>
  </si>
  <si>
    <t>6a</t>
  </si>
  <si>
    <t>5.rok</t>
  </si>
  <si>
    <t>50</t>
  </si>
  <si>
    <t>-1002450289</t>
  </si>
  <si>
    <t>51</t>
  </si>
  <si>
    <t>1149016948</t>
  </si>
  <si>
    <t>52</t>
  </si>
  <si>
    <t>-1791659477</t>
  </si>
  <si>
    <t>53</t>
  </si>
  <si>
    <t>-1578982479</t>
  </si>
  <si>
    <t>54</t>
  </si>
  <si>
    <t>996971842</t>
  </si>
  <si>
    <t>55</t>
  </si>
  <si>
    <t>966071821</t>
  </si>
  <si>
    <t>Rozebrání oplocení z pletiva drátěného se čtvercovými oky, výšky do 1,6 m</t>
  </si>
  <si>
    <t>-1110152241</t>
  </si>
  <si>
    <t>"odstranění oplocenek" 1035,0</t>
  </si>
  <si>
    <t>SO-802 - SO 802 - LBK 83</t>
  </si>
  <si>
    <t>-1940960596</t>
  </si>
  <si>
    <t>11125111</t>
  </si>
  <si>
    <t>814378460</t>
  </si>
  <si>
    <t>111251223</t>
  </si>
  <si>
    <t>Prořezávka listnatých porostů výběrem dřevin výšky do 5 m, s ponecháním nehroubí na místě, při hustotě porostu do 100 kusů</t>
  </si>
  <si>
    <t>1437120816</t>
  </si>
  <si>
    <t>89287152</t>
  </si>
  <si>
    <t>-1344356589</t>
  </si>
  <si>
    <t>183101121</t>
  </si>
  <si>
    <t>Hloubení jamek pro vysazování rostlin v zemině tř.1 až 4 bez výměny půdy v rovině nebo na svahu do 1:5, objemu přes 0,40 do 1,00 m3</t>
  </si>
  <si>
    <t>-1777586970</t>
  </si>
  <si>
    <t>184102113</t>
  </si>
  <si>
    <t>Výsadba dřeviny s balem do předem vyhloubené jamky se zalitím v rovině nebo na svahu do 1:5, při průměru balu přes 300 do 400 mm</t>
  </si>
  <si>
    <t>358601077</t>
  </si>
  <si>
    <t>02650436</t>
  </si>
  <si>
    <t>stromky s balem, v.n.č. 150-200cm</t>
  </si>
  <si>
    <t>1792661718</t>
  </si>
  <si>
    <t>"viz PD - TZ" 25</t>
  </si>
  <si>
    <t>184215132</t>
  </si>
  <si>
    <t>Ukotvení dřeviny kůly třemi kůly, délky přes 1 do 2 m</t>
  </si>
  <si>
    <t>1698726252</t>
  </si>
  <si>
    <t>999400018</t>
  </si>
  <si>
    <t>Trojnožka ( kůly včetně úvazků ) v - 2m</t>
  </si>
  <si>
    <t>-490880021</t>
  </si>
  <si>
    <t>184806111</t>
  </si>
  <si>
    <t>Řez stromů, keřů nebo růží průklestem stromů netrnitých, o průměru koruny do 2 m</t>
  </si>
  <si>
    <t>-518528942</t>
  </si>
  <si>
    <t>184813121</t>
  </si>
  <si>
    <t>Ochrana dřevin před okusem zvěří mechanicky v rovině nebo ve svahu do 1:5, pletivem, výšky do 2 m</t>
  </si>
  <si>
    <t>-970838256</t>
  </si>
  <si>
    <t>184911431</t>
  </si>
  <si>
    <t>Mulčování vysazených rostlin mulčovací kůrou, tl. přes 100 do 150 mm v rovině nebo na svahu do 1:5</t>
  </si>
  <si>
    <t>-906440373</t>
  </si>
  <si>
    <t>103911000</t>
  </si>
  <si>
    <t>kůra mulčovací VL</t>
  </si>
  <si>
    <t>1101895083</t>
  </si>
  <si>
    <t>25*0,08</t>
  </si>
  <si>
    <t>-170782232</t>
  </si>
  <si>
    <t>1441890551</t>
  </si>
  <si>
    <t>-941322814</t>
  </si>
  <si>
    <t>"viz PD - TZ" 4</t>
  </si>
  <si>
    <t>18420211</t>
  </si>
  <si>
    <t>Kontrola a oprava upevnění ke kůlům a chrániček</t>
  </si>
  <si>
    <t>-268257355</t>
  </si>
  <si>
    <t>-730072864</t>
  </si>
  <si>
    <t>4+3</t>
  </si>
  <si>
    <t>-683759085</t>
  </si>
  <si>
    <t>-1305729059</t>
  </si>
  <si>
    <t>184851233</t>
  </si>
  <si>
    <t>Strojní ožínání sazenic celoplošné křovinořezem sklon přes 1:5 při viditelnosti dobré, výšky přes 60 cm</t>
  </si>
  <si>
    <t>-1698265363</t>
  </si>
  <si>
    <t>12,5*2 'Přepočtené koeficientem množství</t>
  </si>
  <si>
    <t>1510853697</t>
  </si>
  <si>
    <t>25*0,05*18</t>
  </si>
  <si>
    <t>1752968574</t>
  </si>
  <si>
    <t>-327824452</t>
  </si>
  <si>
    <t>22,5*4 'Přepočtené koeficientem množství</t>
  </si>
  <si>
    <t>-544433597</t>
  </si>
  <si>
    <t>-983221169</t>
  </si>
  <si>
    <t>-1578072404</t>
  </si>
  <si>
    <t>"viz PD - TZ" 2</t>
  </si>
  <si>
    <t>776172136</t>
  </si>
  <si>
    <t>-1008731959</t>
  </si>
  <si>
    <t>2+3</t>
  </si>
  <si>
    <t>439814595</t>
  </si>
  <si>
    <t>-1239408433</t>
  </si>
  <si>
    <t>19837272</t>
  </si>
  <si>
    <t>410107373</t>
  </si>
  <si>
    <t>25*0,05*6</t>
  </si>
  <si>
    <t>1435486323</t>
  </si>
  <si>
    <t>-2061953213</t>
  </si>
  <si>
    <t>7,5*4 'Přepočtené koeficientem množství</t>
  </si>
  <si>
    <t>585551255</t>
  </si>
  <si>
    <t>60948264</t>
  </si>
  <si>
    <t>184215172</t>
  </si>
  <si>
    <t>Odstranění ukotvení dřeviny kůly třemi kůly, délky přes 1 do 2 m</t>
  </si>
  <si>
    <t>677732620</t>
  </si>
  <si>
    <t>184804117</t>
  </si>
  <si>
    <t>Odstranění ochrany proti okusu zvěří v rovině nebo na svahu do 1:5, chráničem z drátěného pletiva</t>
  </si>
  <si>
    <t>-1138044583</t>
  </si>
  <si>
    <t>18481312</t>
  </si>
  <si>
    <t>Ochrana dřevin před okusem mechanicky (plast.chránička) v rovině a svahu do 1:5,vč.materiálu</t>
  </si>
  <si>
    <t>-1320521670</t>
  </si>
  <si>
    <t>-485794977</t>
  </si>
  <si>
    <t>-1879580969</t>
  </si>
  <si>
    <t>1272528910</t>
  </si>
  <si>
    <t>-833719909</t>
  </si>
  <si>
    <t>-2018367518</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</si>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</sst>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1">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80008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sz val="8"/>
      <color rgb="FF00000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369">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9"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0"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0" fillId="0" borderId="0" xfId="0" applyFont="1" applyAlignment="1">
      <alignment horizontal="left" vertical="center"/>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1"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0"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3" fillId="0" borderId="14" xfId="0" applyFont="1" applyBorder="1" applyAlignment="1">
      <alignment horizontal="center" vertical="center"/>
    </xf>
    <xf numFmtId="0" fontId="23"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19" fillId="0" borderId="19" xfId="0" applyFont="1" applyBorder="1" applyAlignment="1" applyProtection="1">
      <alignment horizontal="center" vertical="center" wrapText="1"/>
      <protection/>
    </xf>
    <xf numFmtId="0" fontId="19" fillId="0" borderId="20" xfId="0" applyFont="1" applyBorder="1" applyAlignment="1" applyProtection="1">
      <alignment horizontal="center" vertical="center" wrapText="1"/>
      <protection/>
    </xf>
    <xf numFmtId="0" fontId="19"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3" fillId="0" borderId="17"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8"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17"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8" xfId="0" applyNumberFormat="1" applyFont="1" applyBorder="1" applyAlignment="1" applyProtection="1">
      <alignment vertical="center"/>
      <protection/>
    </xf>
    <xf numFmtId="0" fontId="5" fillId="0" borderId="0" xfId="0" applyFont="1" applyAlignment="1">
      <alignment horizontal="lef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32" fillId="0" borderId="0" xfId="0" applyFont="1" applyAlignment="1">
      <alignment horizontal="left" vertical="center"/>
    </xf>
    <xf numFmtId="0" fontId="0" fillId="0" borderId="2" xfId="0" applyBorder="1" applyProtection="1">
      <protection locked="0"/>
    </xf>
    <xf numFmtId="0" fontId="0" fillId="0" borderId="0" xfId="0" applyBorder="1" applyProtection="1">
      <protection locked="0"/>
    </xf>
    <xf numFmtId="0" fontId="19"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3"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19"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4" fillId="0" borderId="15" xfId="0" applyNumberFormat="1" applyFont="1" applyBorder="1" applyAlignment="1" applyProtection="1">
      <alignment/>
      <protection/>
    </xf>
    <xf numFmtId="166" fontId="34" fillId="0" borderId="16" xfId="0" applyNumberFormat="1" applyFont="1" applyBorder="1" applyAlignment="1" applyProtection="1">
      <alignment/>
      <protection/>
    </xf>
    <xf numFmtId="4" fontId="35"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8"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vertical="center" wrapText="1"/>
      <protection/>
    </xf>
    <xf numFmtId="0" fontId="0" fillId="0" borderId="17"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7"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8"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38" fillId="0" borderId="27" xfId="0" applyFont="1" applyBorder="1" applyAlignment="1" applyProtection="1">
      <alignment horizontal="center" vertical="center"/>
      <protection/>
    </xf>
    <xf numFmtId="49" fontId="38" fillId="0" borderId="27" xfId="0" applyNumberFormat="1" applyFont="1" applyBorder="1" applyAlignment="1" applyProtection="1">
      <alignment horizontal="left" vertical="center" wrapText="1"/>
      <protection/>
    </xf>
    <xf numFmtId="0" fontId="38" fillId="0" borderId="27" xfId="0" applyFont="1" applyBorder="1" applyAlignment="1" applyProtection="1">
      <alignment horizontal="left" vertical="center" wrapText="1"/>
      <protection/>
    </xf>
    <xf numFmtId="0" fontId="38" fillId="0" borderId="27" xfId="0" applyFont="1" applyBorder="1" applyAlignment="1" applyProtection="1">
      <alignment horizontal="center" vertical="center" wrapText="1"/>
      <protection/>
    </xf>
    <xf numFmtId="167" fontId="38" fillId="0" borderId="27" xfId="0" applyNumberFormat="1" applyFont="1" applyBorder="1" applyAlignment="1" applyProtection="1">
      <alignment vertical="center"/>
      <protection/>
    </xf>
    <xf numFmtId="4" fontId="38" fillId="3" borderId="27" xfId="0" applyNumberFormat="1" applyFont="1" applyFill="1" applyBorder="1" applyAlignment="1" applyProtection="1">
      <alignment vertical="center"/>
      <protection locked="0"/>
    </xf>
    <xf numFmtId="4" fontId="38" fillId="0" borderId="27" xfId="0" applyNumberFormat="1" applyFont="1" applyBorder="1" applyAlignment="1" applyProtection="1">
      <alignment vertical="center"/>
      <protection/>
    </xf>
    <xf numFmtId="0" fontId="38" fillId="0" borderId="4" xfId="0" applyFont="1" applyBorder="1" applyAlignment="1">
      <alignment vertical="center"/>
    </xf>
    <xf numFmtId="0" fontId="38" fillId="3" borderId="27"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9" fillId="0" borderId="22" xfId="0" applyFont="1" applyBorder="1" applyAlignment="1" applyProtection="1">
      <alignment vertical="center"/>
      <protection/>
    </xf>
    <xf numFmtId="0" fontId="9" fillId="0" borderId="23" xfId="0" applyFont="1" applyBorder="1" applyAlignment="1" applyProtection="1">
      <alignment vertical="center"/>
      <protection/>
    </xf>
    <xf numFmtId="0" fontId="9" fillId="0" borderId="24" xfId="0" applyFont="1" applyBorder="1" applyAlignment="1" applyProtection="1">
      <alignment vertical="center"/>
      <protection/>
    </xf>
    <xf numFmtId="0" fontId="2" fillId="0" borderId="23" xfId="0" applyFont="1" applyBorder="1" applyAlignment="1" applyProtection="1">
      <alignment horizontal="center"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9"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3"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6"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3" xfId="0" applyFont="1" applyBorder="1" applyAlignment="1" applyProtection="1">
      <alignment horizontal="left" vertical="center"/>
      <protection locked="0"/>
    </xf>
    <xf numFmtId="0" fontId="29"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3"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9"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9"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0"/>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 customHeight="1">
      <c r="B5" s="27"/>
      <c r="C5" s="28"/>
      <c r="D5" s="33" t="s">
        <v>15</v>
      </c>
      <c r="E5" s="28"/>
      <c r="F5" s="28"/>
      <c r="G5" s="28"/>
      <c r="H5" s="28"/>
      <c r="I5" s="28"/>
      <c r="J5" s="28"/>
      <c r="K5" s="34" t="s">
        <v>16</v>
      </c>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30"/>
      <c r="BE5" s="35" t="s">
        <v>17</v>
      </c>
      <c r="BS5" s="23" t="s">
        <v>8</v>
      </c>
    </row>
    <row r="6" spans="2:71" ht="36.95" customHeight="1">
      <c r="B6" s="27"/>
      <c r="C6" s="28"/>
      <c r="D6" s="36" t="s">
        <v>18</v>
      </c>
      <c r="E6" s="28"/>
      <c r="F6" s="28"/>
      <c r="G6" s="28"/>
      <c r="H6" s="28"/>
      <c r="I6" s="28"/>
      <c r="J6" s="28"/>
      <c r="K6" s="37" t="s">
        <v>19</v>
      </c>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30"/>
      <c r="BE6" s="38"/>
      <c r="BS6" s="23" t="s">
        <v>20</v>
      </c>
    </row>
    <row r="7" spans="2:71" ht="14.4" customHeight="1">
      <c r="B7" s="27"/>
      <c r="C7" s="28"/>
      <c r="D7" s="39" t="s">
        <v>21</v>
      </c>
      <c r="E7" s="28"/>
      <c r="F7" s="28"/>
      <c r="G7" s="28"/>
      <c r="H7" s="28"/>
      <c r="I7" s="28"/>
      <c r="J7" s="28"/>
      <c r="K7" s="34" t="s">
        <v>22</v>
      </c>
      <c r="L7" s="28"/>
      <c r="M7" s="28"/>
      <c r="N7" s="28"/>
      <c r="O7" s="28"/>
      <c r="P7" s="28"/>
      <c r="Q7" s="28"/>
      <c r="R7" s="28"/>
      <c r="S7" s="28"/>
      <c r="T7" s="28"/>
      <c r="U7" s="28"/>
      <c r="V7" s="28"/>
      <c r="W7" s="28"/>
      <c r="X7" s="28"/>
      <c r="Y7" s="28"/>
      <c r="Z7" s="28"/>
      <c r="AA7" s="28"/>
      <c r="AB7" s="28"/>
      <c r="AC7" s="28"/>
      <c r="AD7" s="28"/>
      <c r="AE7" s="28"/>
      <c r="AF7" s="28"/>
      <c r="AG7" s="28"/>
      <c r="AH7" s="28"/>
      <c r="AI7" s="28"/>
      <c r="AJ7" s="28"/>
      <c r="AK7" s="39" t="s">
        <v>23</v>
      </c>
      <c r="AL7" s="28"/>
      <c r="AM7" s="28"/>
      <c r="AN7" s="34" t="s">
        <v>22</v>
      </c>
      <c r="AO7" s="28"/>
      <c r="AP7" s="28"/>
      <c r="AQ7" s="30"/>
      <c r="BE7" s="38"/>
      <c r="BS7" s="23" t="s">
        <v>24</v>
      </c>
    </row>
    <row r="8" spans="2:71" ht="14.4" customHeight="1">
      <c r="B8" s="27"/>
      <c r="C8" s="28"/>
      <c r="D8" s="39" t="s">
        <v>25</v>
      </c>
      <c r="E8" s="28"/>
      <c r="F8" s="28"/>
      <c r="G8" s="28"/>
      <c r="H8" s="28"/>
      <c r="I8" s="28"/>
      <c r="J8" s="28"/>
      <c r="K8" s="34" t="s">
        <v>26</v>
      </c>
      <c r="L8" s="28"/>
      <c r="M8" s="28"/>
      <c r="N8" s="28"/>
      <c r="O8" s="28"/>
      <c r="P8" s="28"/>
      <c r="Q8" s="28"/>
      <c r="R8" s="28"/>
      <c r="S8" s="28"/>
      <c r="T8" s="28"/>
      <c r="U8" s="28"/>
      <c r="V8" s="28"/>
      <c r="W8" s="28"/>
      <c r="X8" s="28"/>
      <c r="Y8" s="28"/>
      <c r="Z8" s="28"/>
      <c r="AA8" s="28"/>
      <c r="AB8" s="28"/>
      <c r="AC8" s="28"/>
      <c r="AD8" s="28"/>
      <c r="AE8" s="28"/>
      <c r="AF8" s="28"/>
      <c r="AG8" s="28"/>
      <c r="AH8" s="28"/>
      <c r="AI8" s="28"/>
      <c r="AJ8" s="28"/>
      <c r="AK8" s="39" t="s">
        <v>27</v>
      </c>
      <c r="AL8" s="28"/>
      <c r="AM8" s="28"/>
      <c r="AN8" s="40" t="s">
        <v>28</v>
      </c>
      <c r="AO8" s="28"/>
      <c r="AP8" s="28"/>
      <c r="AQ8" s="30"/>
      <c r="BE8" s="38"/>
      <c r="BS8" s="23" t="s">
        <v>29</v>
      </c>
    </row>
    <row r="9" spans="2:71" ht="14.4"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8"/>
      <c r="BS9" s="23" t="s">
        <v>30</v>
      </c>
    </row>
    <row r="10" spans="2:71" ht="14.4" customHeight="1">
      <c r="B10" s="27"/>
      <c r="C10" s="28"/>
      <c r="D10" s="39" t="s">
        <v>31</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9" t="s">
        <v>32</v>
      </c>
      <c r="AL10" s="28"/>
      <c r="AM10" s="28"/>
      <c r="AN10" s="34" t="s">
        <v>22</v>
      </c>
      <c r="AO10" s="28"/>
      <c r="AP10" s="28"/>
      <c r="AQ10" s="30"/>
      <c r="BE10" s="38"/>
      <c r="BS10" s="23" t="s">
        <v>20</v>
      </c>
    </row>
    <row r="11" spans="2:71" ht="18.45" customHeight="1">
      <c r="B11" s="27"/>
      <c r="C11" s="28"/>
      <c r="D11" s="28"/>
      <c r="E11" s="34" t="s">
        <v>33</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9" t="s">
        <v>34</v>
      </c>
      <c r="AL11" s="28"/>
      <c r="AM11" s="28"/>
      <c r="AN11" s="34" t="s">
        <v>22</v>
      </c>
      <c r="AO11" s="28"/>
      <c r="AP11" s="28"/>
      <c r="AQ11" s="30"/>
      <c r="BE11" s="38"/>
      <c r="BS11" s="23" t="s">
        <v>20</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8"/>
      <c r="BS12" s="23" t="s">
        <v>20</v>
      </c>
    </row>
    <row r="13" spans="2:71" ht="14.4" customHeight="1">
      <c r="B13" s="27"/>
      <c r="C13" s="28"/>
      <c r="D13" s="39" t="s">
        <v>35</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9" t="s">
        <v>32</v>
      </c>
      <c r="AL13" s="28"/>
      <c r="AM13" s="28"/>
      <c r="AN13" s="41" t="s">
        <v>36</v>
      </c>
      <c r="AO13" s="28"/>
      <c r="AP13" s="28"/>
      <c r="AQ13" s="30"/>
      <c r="BE13" s="38"/>
      <c r="BS13" s="23" t="s">
        <v>20</v>
      </c>
    </row>
    <row r="14" spans="2:71" ht="13.5">
      <c r="B14" s="27"/>
      <c r="C14" s="28"/>
      <c r="D14" s="28"/>
      <c r="E14" s="41" t="s">
        <v>36</v>
      </c>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39" t="s">
        <v>34</v>
      </c>
      <c r="AL14" s="28"/>
      <c r="AM14" s="28"/>
      <c r="AN14" s="41" t="s">
        <v>36</v>
      </c>
      <c r="AO14" s="28"/>
      <c r="AP14" s="28"/>
      <c r="AQ14" s="30"/>
      <c r="BE14" s="38"/>
      <c r="BS14" s="23" t="s">
        <v>20</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8"/>
      <c r="BS15" s="23" t="s">
        <v>6</v>
      </c>
    </row>
    <row r="16" spans="2:71" ht="14.4" customHeight="1">
      <c r="B16" s="27"/>
      <c r="C16" s="28"/>
      <c r="D16" s="39" t="s">
        <v>37</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9" t="s">
        <v>32</v>
      </c>
      <c r="AL16" s="28"/>
      <c r="AM16" s="28"/>
      <c r="AN16" s="34" t="s">
        <v>38</v>
      </c>
      <c r="AO16" s="28"/>
      <c r="AP16" s="28"/>
      <c r="AQ16" s="30"/>
      <c r="BE16" s="38"/>
      <c r="BS16" s="23" t="s">
        <v>6</v>
      </c>
    </row>
    <row r="17" spans="2:71" ht="18.45" customHeight="1">
      <c r="B17" s="27"/>
      <c r="C17" s="28"/>
      <c r="D17" s="28"/>
      <c r="E17" s="34" t="s">
        <v>39</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9" t="s">
        <v>34</v>
      </c>
      <c r="AL17" s="28"/>
      <c r="AM17" s="28"/>
      <c r="AN17" s="34" t="s">
        <v>22</v>
      </c>
      <c r="AO17" s="28"/>
      <c r="AP17" s="28"/>
      <c r="AQ17" s="30"/>
      <c r="BE17" s="38"/>
      <c r="BS17" s="23" t="s">
        <v>40</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8"/>
      <c r="BS18" s="23" t="s">
        <v>8</v>
      </c>
    </row>
    <row r="19" spans="2:71" ht="14.4" customHeight="1">
      <c r="B19" s="27"/>
      <c r="C19" s="28"/>
      <c r="D19" s="39" t="s">
        <v>41</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8"/>
      <c r="BS19" s="23" t="s">
        <v>8</v>
      </c>
    </row>
    <row r="20" spans="2:71" ht="57" customHeight="1">
      <c r="B20" s="27"/>
      <c r="C20" s="28"/>
      <c r="D20" s="28"/>
      <c r="E20" s="43" t="s">
        <v>42</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28"/>
      <c r="AP20" s="28"/>
      <c r="AQ20" s="30"/>
      <c r="BE20" s="38"/>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8"/>
    </row>
    <row r="22" spans="2:57" ht="6.95" customHeight="1">
      <c r="B22" s="27"/>
      <c r="C22" s="28"/>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28"/>
      <c r="AQ22" s="30"/>
      <c r="BE22" s="38"/>
    </row>
    <row r="23" spans="2:57" s="1" customFormat="1" ht="25.9" customHeight="1">
      <c r="B23" s="45"/>
      <c r="C23" s="46"/>
      <c r="D23" s="47" t="s">
        <v>43</v>
      </c>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9">
        <f>ROUND(AG51,2)</f>
        <v>0</v>
      </c>
      <c r="AL23" s="48"/>
      <c r="AM23" s="48"/>
      <c r="AN23" s="48"/>
      <c r="AO23" s="48"/>
      <c r="AP23" s="46"/>
      <c r="AQ23" s="50"/>
      <c r="BE23" s="38"/>
    </row>
    <row r="24" spans="2:57" s="1" customFormat="1" ht="6.95" customHeight="1">
      <c r="B24" s="45"/>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50"/>
      <c r="BE24" s="38"/>
    </row>
    <row r="25" spans="2:57" s="1" customFormat="1" ht="13.5">
      <c r="B25" s="45"/>
      <c r="C25" s="46"/>
      <c r="D25" s="46"/>
      <c r="E25" s="46"/>
      <c r="F25" s="46"/>
      <c r="G25" s="46"/>
      <c r="H25" s="46"/>
      <c r="I25" s="46"/>
      <c r="J25" s="46"/>
      <c r="K25" s="46"/>
      <c r="L25" s="51" t="s">
        <v>44</v>
      </c>
      <c r="M25" s="51"/>
      <c r="N25" s="51"/>
      <c r="O25" s="51"/>
      <c r="P25" s="46"/>
      <c r="Q25" s="46"/>
      <c r="R25" s="46"/>
      <c r="S25" s="46"/>
      <c r="T25" s="46"/>
      <c r="U25" s="46"/>
      <c r="V25" s="46"/>
      <c r="W25" s="51" t="s">
        <v>45</v>
      </c>
      <c r="X25" s="51"/>
      <c r="Y25" s="51"/>
      <c r="Z25" s="51"/>
      <c r="AA25" s="51"/>
      <c r="AB25" s="51"/>
      <c r="AC25" s="51"/>
      <c r="AD25" s="51"/>
      <c r="AE25" s="51"/>
      <c r="AF25" s="46"/>
      <c r="AG25" s="46"/>
      <c r="AH25" s="46"/>
      <c r="AI25" s="46"/>
      <c r="AJ25" s="46"/>
      <c r="AK25" s="51" t="s">
        <v>46</v>
      </c>
      <c r="AL25" s="51"/>
      <c r="AM25" s="51"/>
      <c r="AN25" s="51"/>
      <c r="AO25" s="51"/>
      <c r="AP25" s="46"/>
      <c r="AQ25" s="50"/>
      <c r="BE25" s="38"/>
    </row>
    <row r="26" spans="2:57" s="2" customFormat="1" ht="14.4" customHeight="1">
      <c r="B26" s="52"/>
      <c r="C26" s="53"/>
      <c r="D26" s="54" t="s">
        <v>47</v>
      </c>
      <c r="E26" s="53"/>
      <c r="F26" s="54" t="s">
        <v>48</v>
      </c>
      <c r="G26" s="53"/>
      <c r="H26" s="53"/>
      <c r="I26" s="53"/>
      <c r="J26" s="53"/>
      <c r="K26" s="53"/>
      <c r="L26" s="55">
        <v>0.21</v>
      </c>
      <c r="M26" s="53"/>
      <c r="N26" s="53"/>
      <c r="O26" s="53"/>
      <c r="P26" s="53"/>
      <c r="Q26" s="53"/>
      <c r="R26" s="53"/>
      <c r="S26" s="53"/>
      <c r="T26" s="53"/>
      <c r="U26" s="53"/>
      <c r="V26" s="53"/>
      <c r="W26" s="56">
        <f>ROUND(AZ51,2)</f>
        <v>0</v>
      </c>
      <c r="X26" s="53"/>
      <c r="Y26" s="53"/>
      <c r="Z26" s="53"/>
      <c r="AA26" s="53"/>
      <c r="AB26" s="53"/>
      <c r="AC26" s="53"/>
      <c r="AD26" s="53"/>
      <c r="AE26" s="53"/>
      <c r="AF26" s="53"/>
      <c r="AG26" s="53"/>
      <c r="AH26" s="53"/>
      <c r="AI26" s="53"/>
      <c r="AJ26" s="53"/>
      <c r="AK26" s="56">
        <f>ROUND(AV51,2)</f>
        <v>0</v>
      </c>
      <c r="AL26" s="53"/>
      <c r="AM26" s="53"/>
      <c r="AN26" s="53"/>
      <c r="AO26" s="53"/>
      <c r="AP26" s="53"/>
      <c r="AQ26" s="57"/>
      <c r="BE26" s="38"/>
    </row>
    <row r="27" spans="2:57" s="2" customFormat="1" ht="14.4" customHeight="1">
      <c r="B27" s="52"/>
      <c r="C27" s="53"/>
      <c r="D27" s="53"/>
      <c r="E27" s="53"/>
      <c r="F27" s="54" t="s">
        <v>49</v>
      </c>
      <c r="G27" s="53"/>
      <c r="H27" s="53"/>
      <c r="I27" s="53"/>
      <c r="J27" s="53"/>
      <c r="K27" s="53"/>
      <c r="L27" s="55">
        <v>0.15</v>
      </c>
      <c r="M27" s="53"/>
      <c r="N27" s="53"/>
      <c r="O27" s="53"/>
      <c r="P27" s="53"/>
      <c r="Q27" s="53"/>
      <c r="R27" s="53"/>
      <c r="S27" s="53"/>
      <c r="T27" s="53"/>
      <c r="U27" s="53"/>
      <c r="V27" s="53"/>
      <c r="W27" s="56">
        <f>ROUND(BA51,2)</f>
        <v>0</v>
      </c>
      <c r="X27" s="53"/>
      <c r="Y27" s="53"/>
      <c r="Z27" s="53"/>
      <c r="AA27" s="53"/>
      <c r="AB27" s="53"/>
      <c r="AC27" s="53"/>
      <c r="AD27" s="53"/>
      <c r="AE27" s="53"/>
      <c r="AF27" s="53"/>
      <c r="AG27" s="53"/>
      <c r="AH27" s="53"/>
      <c r="AI27" s="53"/>
      <c r="AJ27" s="53"/>
      <c r="AK27" s="56">
        <f>ROUND(AW51,2)</f>
        <v>0</v>
      </c>
      <c r="AL27" s="53"/>
      <c r="AM27" s="53"/>
      <c r="AN27" s="53"/>
      <c r="AO27" s="53"/>
      <c r="AP27" s="53"/>
      <c r="AQ27" s="57"/>
      <c r="BE27" s="38"/>
    </row>
    <row r="28" spans="2:57" s="2" customFormat="1" ht="14.4" customHeight="1" hidden="1">
      <c r="B28" s="52"/>
      <c r="C28" s="53"/>
      <c r="D28" s="53"/>
      <c r="E28" s="53"/>
      <c r="F28" s="54" t="s">
        <v>50</v>
      </c>
      <c r="G28" s="53"/>
      <c r="H28" s="53"/>
      <c r="I28" s="53"/>
      <c r="J28" s="53"/>
      <c r="K28" s="53"/>
      <c r="L28" s="55">
        <v>0.21</v>
      </c>
      <c r="M28" s="53"/>
      <c r="N28" s="53"/>
      <c r="O28" s="53"/>
      <c r="P28" s="53"/>
      <c r="Q28" s="53"/>
      <c r="R28" s="53"/>
      <c r="S28" s="53"/>
      <c r="T28" s="53"/>
      <c r="U28" s="53"/>
      <c r="V28" s="53"/>
      <c r="W28" s="56">
        <f>ROUND(BB51,2)</f>
        <v>0</v>
      </c>
      <c r="X28" s="53"/>
      <c r="Y28" s="53"/>
      <c r="Z28" s="53"/>
      <c r="AA28" s="53"/>
      <c r="AB28" s="53"/>
      <c r="AC28" s="53"/>
      <c r="AD28" s="53"/>
      <c r="AE28" s="53"/>
      <c r="AF28" s="53"/>
      <c r="AG28" s="53"/>
      <c r="AH28" s="53"/>
      <c r="AI28" s="53"/>
      <c r="AJ28" s="53"/>
      <c r="AK28" s="56">
        <v>0</v>
      </c>
      <c r="AL28" s="53"/>
      <c r="AM28" s="53"/>
      <c r="AN28" s="53"/>
      <c r="AO28" s="53"/>
      <c r="AP28" s="53"/>
      <c r="AQ28" s="57"/>
      <c r="BE28" s="38"/>
    </row>
    <row r="29" spans="2:57" s="2" customFormat="1" ht="14.4" customHeight="1" hidden="1">
      <c r="B29" s="52"/>
      <c r="C29" s="53"/>
      <c r="D29" s="53"/>
      <c r="E29" s="53"/>
      <c r="F29" s="54" t="s">
        <v>51</v>
      </c>
      <c r="G29" s="53"/>
      <c r="H29" s="53"/>
      <c r="I29" s="53"/>
      <c r="J29" s="53"/>
      <c r="K29" s="53"/>
      <c r="L29" s="55">
        <v>0.15</v>
      </c>
      <c r="M29" s="53"/>
      <c r="N29" s="53"/>
      <c r="O29" s="53"/>
      <c r="P29" s="53"/>
      <c r="Q29" s="53"/>
      <c r="R29" s="53"/>
      <c r="S29" s="53"/>
      <c r="T29" s="53"/>
      <c r="U29" s="53"/>
      <c r="V29" s="53"/>
      <c r="W29" s="56">
        <f>ROUND(BC51,2)</f>
        <v>0</v>
      </c>
      <c r="X29" s="53"/>
      <c r="Y29" s="53"/>
      <c r="Z29" s="53"/>
      <c r="AA29" s="53"/>
      <c r="AB29" s="53"/>
      <c r="AC29" s="53"/>
      <c r="AD29" s="53"/>
      <c r="AE29" s="53"/>
      <c r="AF29" s="53"/>
      <c r="AG29" s="53"/>
      <c r="AH29" s="53"/>
      <c r="AI29" s="53"/>
      <c r="AJ29" s="53"/>
      <c r="AK29" s="56">
        <v>0</v>
      </c>
      <c r="AL29" s="53"/>
      <c r="AM29" s="53"/>
      <c r="AN29" s="53"/>
      <c r="AO29" s="53"/>
      <c r="AP29" s="53"/>
      <c r="AQ29" s="57"/>
      <c r="BE29" s="38"/>
    </row>
    <row r="30" spans="2:57" s="2" customFormat="1" ht="14.4" customHeight="1" hidden="1">
      <c r="B30" s="52"/>
      <c r="C30" s="53"/>
      <c r="D30" s="53"/>
      <c r="E30" s="53"/>
      <c r="F30" s="54" t="s">
        <v>52</v>
      </c>
      <c r="G30" s="53"/>
      <c r="H30" s="53"/>
      <c r="I30" s="53"/>
      <c r="J30" s="53"/>
      <c r="K30" s="53"/>
      <c r="L30" s="55">
        <v>0</v>
      </c>
      <c r="M30" s="53"/>
      <c r="N30" s="53"/>
      <c r="O30" s="53"/>
      <c r="P30" s="53"/>
      <c r="Q30" s="53"/>
      <c r="R30" s="53"/>
      <c r="S30" s="53"/>
      <c r="T30" s="53"/>
      <c r="U30" s="53"/>
      <c r="V30" s="53"/>
      <c r="W30" s="56">
        <f>ROUND(BD51,2)</f>
        <v>0</v>
      </c>
      <c r="X30" s="53"/>
      <c r="Y30" s="53"/>
      <c r="Z30" s="53"/>
      <c r="AA30" s="53"/>
      <c r="AB30" s="53"/>
      <c r="AC30" s="53"/>
      <c r="AD30" s="53"/>
      <c r="AE30" s="53"/>
      <c r="AF30" s="53"/>
      <c r="AG30" s="53"/>
      <c r="AH30" s="53"/>
      <c r="AI30" s="53"/>
      <c r="AJ30" s="53"/>
      <c r="AK30" s="56">
        <v>0</v>
      </c>
      <c r="AL30" s="53"/>
      <c r="AM30" s="53"/>
      <c r="AN30" s="53"/>
      <c r="AO30" s="53"/>
      <c r="AP30" s="53"/>
      <c r="AQ30" s="57"/>
      <c r="BE30" s="38"/>
    </row>
    <row r="31" spans="2:57" s="1" customFormat="1" ht="6.95" customHeight="1">
      <c r="B31" s="45"/>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50"/>
      <c r="BE31" s="38"/>
    </row>
    <row r="32" spans="2:57" s="1" customFormat="1" ht="25.9" customHeight="1">
      <c r="B32" s="45"/>
      <c r="C32" s="58"/>
      <c r="D32" s="59" t="s">
        <v>53</v>
      </c>
      <c r="E32" s="60"/>
      <c r="F32" s="60"/>
      <c r="G32" s="60"/>
      <c r="H32" s="60"/>
      <c r="I32" s="60"/>
      <c r="J32" s="60"/>
      <c r="K32" s="60"/>
      <c r="L32" s="60"/>
      <c r="M32" s="60"/>
      <c r="N32" s="60"/>
      <c r="O32" s="60"/>
      <c r="P32" s="60"/>
      <c r="Q32" s="60"/>
      <c r="R32" s="60"/>
      <c r="S32" s="60"/>
      <c r="T32" s="61" t="s">
        <v>54</v>
      </c>
      <c r="U32" s="60"/>
      <c r="V32" s="60"/>
      <c r="W32" s="60"/>
      <c r="X32" s="62" t="s">
        <v>55</v>
      </c>
      <c r="Y32" s="60"/>
      <c r="Z32" s="60"/>
      <c r="AA32" s="60"/>
      <c r="AB32" s="60"/>
      <c r="AC32" s="60"/>
      <c r="AD32" s="60"/>
      <c r="AE32" s="60"/>
      <c r="AF32" s="60"/>
      <c r="AG32" s="60"/>
      <c r="AH32" s="60"/>
      <c r="AI32" s="60"/>
      <c r="AJ32" s="60"/>
      <c r="AK32" s="63">
        <f>SUM(AK23:AK30)</f>
        <v>0</v>
      </c>
      <c r="AL32" s="60"/>
      <c r="AM32" s="60"/>
      <c r="AN32" s="60"/>
      <c r="AO32" s="64"/>
      <c r="AP32" s="58"/>
      <c r="AQ32" s="65"/>
      <c r="BE32" s="38"/>
    </row>
    <row r="33" spans="2:43" s="1" customFormat="1" ht="6.95" customHeight="1">
      <c r="B33" s="45"/>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50"/>
    </row>
    <row r="34" spans="2:43" s="1" customFormat="1" ht="6.95" customHeight="1">
      <c r="B34" s="66"/>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8"/>
    </row>
    <row r="38" spans="2:44" s="1" customFormat="1" ht="6.95" customHeight="1">
      <c r="B38" s="69"/>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1"/>
    </row>
    <row r="39" spans="2:44" s="1" customFormat="1" ht="36.95" customHeight="1">
      <c r="B39" s="45"/>
      <c r="C39" s="72" t="s">
        <v>56</v>
      </c>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1"/>
    </row>
    <row r="40" spans="2:44" s="1" customFormat="1" ht="6.95" customHeight="1">
      <c r="B40" s="45"/>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1"/>
    </row>
    <row r="41" spans="2:44" s="3" customFormat="1" ht="14.4" customHeight="1">
      <c r="B41" s="74"/>
      <c r="C41" s="75" t="s">
        <v>15</v>
      </c>
      <c r="D41" s="76"/>
      <c r="E41" s="76"/>
      <c r="F41" s="76"/>
      <c r="G41" s="76"/>
      <c r="H41" s="76"/>
      <c r="I41" s="76"/>
      <c r="J41" s="76"/>
      <c r="K41" s="76"/>
      <c r="L41" s="76" t="str">
        <f>K5</f>
        <v>909-11-16</v>
      </c>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7"/>
    </row>
    <row r="42" spans="2:44" s="4" customFormat="1" ht="36.95" customHeight="1">
      <c r="B42" s="78"/>
      <c r="C42" s="79" t="s">
        <v>18</v>
      </c>
      <c r="D42" s="80"/>
      <c r="E42" s="80"/>
      <c r="F42" s="80"/>
      <c r="G42" s="80"/>
      <c r="H42" s="80"/>
      <c r="I42" s="80"/>
      <c r="J42" s="80"/>
      <c r="K42" s="80"/>
      <c r="L42" s="81" t="str">
        <f>K6</f>
        <v>K.ú. Vysoká Libeň - dokumentace II</v>
      </c>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2"/>
    </row>
    <row r="43" spans="2:44" s="1" customFormat="1" ht="6.95" customHeight="1">
      <c r="B43" s="45"/>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1"/>
    </row>
    <row r="44" spans="2:44" s="1" customFormat="1" ht="13.5">
      <c r="B44" s="45"/>
      <c r="C44" s="75" t="s">
        <v>25</v>
      </c>
      <c r="D44" s="73"/>
      <c r="E44" s="73"/>
      <c r="F44" s="73"/>
      <c r="G44" s="73"/>
      <c r="H44" s="73"/>
      <c r="I44" s="73"/>
      <c r="J44" s="73"/>
      <c r="K44" s="73"/>
      <c r="L44" s="83" t="str">
        <f>IF(K8="","",K8)</f>
        <v xml:space="preserve"> </v>
      </c>
      <c r="M44" s="73"/>
      <c r="N44" s="73"/>
      <c r="O44" s="73"/>
      <c r="P44" s="73"/>
      <c r="Q44" s="73"/>
      <c r="R44" s="73"/>
      <c r="S44" s="73"/>
      <c r="T44" s="73"/>
      <c r="U44" s="73"/>
      <c r="V44" s="73"/>
      <c r="W44" s="73"/>
      <c r="X44" s="73"/>
      <c r="Y44" s="73"/>
      <c r="Z44" s="73"/>
      <c r="AA44" s="73"/>
      <c r="AB44" s="73"/>
      <c r="AC44" s="73"/>
      <c r="AD44" s="73"/>
      <c r="AE44" s="73"/>
      <c r="AF44" s="73"/>
      <c r="AG44" s="73"/>
      <c r="AH44" s="73"/>
      <c r="AI44" s="75" t="s">
        <v>27</v>
      </c>
      <c r="AJ44" s="73"/>
      <c r="AK44" s="73"/>
      <c r="AL44" s="73"/>
      <c r="AM44" s="84" t="str">
        <f>IF(AN8="","",AN8)</f>
        <v>27. 11. 2016</v>
      </c>
      <c r="AN44" s="84"/>
      <c r="AO44" s="73"/>
      <c r="AP44" s="73"/>
      <c r="AQ44" s="73"/>
      <c r="AR44" s="71"/>
    </row>
    <row r="45" spans="2:44" s="1" customFormat="1" ht="6.95" customHeight="1">
      <c r="B45" s="45"/>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1"/>
    </row>
    <row r="46" spans="2:56" s="1" customFormat="1" ht="13.5">
      <c r="B46" s="45"/>
      <c r="C46" s="75" t="s">
        <v>31</v>
      </c>
      <c r="D46" s="73"/>
      <c r="E46" s="73"/>
      <c r="F46" s="73"/>
      <c r="G46" s="73"/>
      <c r="H46" s="73"/>
      <c r="I46" s="73"/>
      <c r="J46" s="73"/>
      <c r="K46" s="73"/>
      <c r="L46" s="76" t="str">
        <f>IF(E11="","",E11)</f>
        <v>ČR-Státní pozemkový úřad, Mělník</v>
      </c>
      <c r="M46" s="73"/>
      <c r="N46" s="73"/>
      <c r="O46" s="73"/>
      <c r="P46" s="73"/>
      <c r="Q46" s="73"/>
      <c r="R46" s="73"/>
      <c r="S46" s="73"/>
      <c r="T46" s="73"/>
      <c r="U46" s="73"/>
      <c r="V46" s="73"/>
      <c r="W46" s="73"/>
      <c r="X46" s="73"/>
      <c r="Y46" s="73"/>
      <c r="Z46" s="73"/>
      <c r="AA46" s="73"/>
      <c r="AB46" s="73"/>
      <c r="AC46" s="73"/>
      <c r="AD46" s="73"/>
      <c r="AE46" s="73"/>
      <c r="AF46" s="73"/>
      <c r="AG46" s="73"/>
      <c r="AH46" s="73"/>
      <c r="AI46" s="75" t="s">
        <v>37</v>
      </c>
      <c r="AJ46" s="73"/>
      <c r="AK46" s="73"/>
      <c r="AL46" s="73"/>
      <c r="AM46" s="76" t="str">
        <f>IF(E17="","",E17)</f>
        <v>Artech spol. s r.o.</v>
      </c>
      <c r="AN46" s="76"/>
      <c r="AO46" s="76"/>
      <c r="AP46" s="76"/>
      <c r="AQ46" s="73"/>
      <c r="AR46" s="71"/>
      <c r="AS46" s="85" t="s">
        <v>57</v>
      </c>
      <c r="AT46" s="86"/>
      <c r="AU46" s="87"/>
      <c r="AV46" s="87"/>
      <c r="AW46" s="87"/>
      <c r="AX46" s="87"/>
      <c r="AY46" s="87"/>
      <c r="AZ46" s="87"/>
      <c r="BA46" s="87"/>
      <c r="BB46" s="87"/>
      <c r="BC46" s="87"/>
      <c r="BD46" s="88"/>
    </row>
    <row r="47" spans="2:56" s="1" customFormat="1" ht="13.5">
      <c r="B47" s="45"/>
      <c r="C47" s="75" t="s">
        <v>35</v>
      </c>
      <c r="D47" s="73"/>
      <c r="E47" s="73"/>
      <c r="F47" s="73"/>
      <c r="G47" s="73"/>
      <c r="H47" s="73"/>
      <c r="I47" s="73"/>
      <c r="J47" s="73"/>
      <c r="K47" s="73"/>
      <c r="L47" s="76" t="str">
        <f>IF(E14="Vyplň údaj","",E14)</f>
        <v/>
      </c>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1"/>
      <c r="AS47" s="89"/>
      <c r="AT47" s="90"/>
      <c r="AU47" s="91"/>
      <c r="AV47" s="91"/>
      <c r="AW47" s="91"/>
      <c r="AX47" s="91"/>
      <c r="AY47" s="91"/>
      <c r="AZ47" s="91"/>
      <c r="BA47" s="91"/>
      <c r="BB47" s="91"/>
      <c r="BC47" s="91"/>
      <c r="BD47" s="92"/>
    </row>
    <row r="48" spans="2:56" s="1" customFormat="1" ht="10.8" customHeight="1">
      <c r="B48" s="45"/>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1"/>
      <c r="AS48" s="93"/>
      <c r="AT48" s="54"/>
      <c r="AU48" s="46"/>
      <c r="AV48" s="46"/>
      <c r="AW48" s="46"/>
      <c r="AX48" s="46"/>
      <c r="AY48" s="46"/>
      <c r="AZ48" s="46"/>
      <c r="BA48" s="46"/>
      <c r="BB48" s="46"/>
      <c r="BC48" s="46"/>
      <c r="BD48" s="94"/>
    </row>
    <row r="49" spans="2:56" s="1" customFormat="1" ht="29.25" customHeight="1">
      <c r="B49" s="45"/>
      <c r="C49" s="95" t="s">
        <v>58</v>
      </c>
      <c r="D49" s="96"/>
      <c r="E49" s="96"/>
      <c r="F49" s="96"/>
      <c r="G49" s="96"/>
      <c r="H49" s="97"/>
      <c r="I49" s="98" t="s">
        <v>59</v>
      </c>
      <c r="J49" s="96"/>
      <c r="K49" s="96"/>
      <c r="L49" s="96"/>
      <c r="M49" s="96"/>
      <c r="N49" s="96"/>
      <c r="O49" s="96"/>
      <c r="P49" s="96"/>
      <c r="Q49" s="96"/>
      <c r="R49" s="96"/>
      <c r="S49" s="96"/>
      <c r="T49" s="96"/>
      <c r="U49" s="96"/>
      <c r="V49" s="96"/>
      <c r="W49" s="96"/>
      <c r="X49" s="96"/>
      <c r="Y49" s="96"/>
      <c r="Z49" s="96"/>
      <c r="AA49" s="96"/>
      <c r="AB49" s="96"/>
      <c r="AC49" s="96"/>
      <c r="AD49" s="96"/>
      <c r="AE49" s="96"/>
      <c r="AF49" s="96"/>
      <c r="AG49" s="99" t="s">
        <v>60</v>
      </c>
      <c r="AH49" s="96"/>
      <c r="AI49" s="96"/>
      <c r="AJ49" s="96"/>
      <c r="AK49" s="96"/>
      <c r="AL49" s="96"/>
      <c r="AM49" s="96"/>
      <c r="AN49" s="98" t="s">
        <v>61</v>
      </c>
      <c r="AO49" s="96"/>
      <c r="AP49" s="96"/>
      <c r="AQ49" s="100" t="s">
        <v>62</v>
      </c>
      <c r="AR49" s="71"/>
      <c r="AS49" s="101" t="s">
        <v>63</v>
      </c>
      <c r="AT49" s="102" t="s">
        <v>64</v>
      </c>
      <c r="AU49" s="102" t="s">
        <v>65</v>
      </c>
      <c r="AV49" s="102" t="s">
        <v>66</v>
      </c>
      <c r="AW49" s="102" t="s">
        <v>67</v>
      </c>
      <c r="AX49" s="102" t="s">
        <v>68</v>
      </c>
      <c r="AY49" s="102" t="s">
        <v>69</v>
      </c>
      <c r="AZ49" s="102" t="s">
        <v>70</v>
      </c>
      <c r="BA49" s="102" t="s">
        <v>71</v>
      </c>
      <c r="BB49" s="102" t="s">
        <v>72</v>
      </c>
      <c r="BC49" s="102" t="s">
        <v>73</v>
      </c>
      <c r="BD49" s="103" t="s">
        <v>74</v>
      </c>
    </row>
    <row r="50" spans="2:56" s="1" customFormat="1" ht="10.8" customHeight="1">
      <c r="B50" s="45"/>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1"/>
      <c r="AS50" s="104"/>
      <c r="AT50" s="105"/>
      <c r="AU50" s="105"/>
      <c r="AV50" s="105"/>
      <c r="AW50" s="105"/>
      <c r="AX50" s="105"/>
      <c r="AY50" s="105"/>
      <c r="AZ50" s="105"/>
      <c r="BA50" s="105"/>
      <c r="BB50" s="105"/>
      <c r="BC50" s="105"/>
      <c r="BD50" s="106"/>
    </row>
    <row r="51" spans="2:90" s="4" customFormat="1" ht="32.4" customHeight="1">
      <c r="B51" s="78"/>
      <c r="C51" s="107" t="s">
        <v>75</v>
      </c>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9">
        <f>ROUND(SUM(AG52:AG58),2)</f>
        <v>0</v>
      </c>
      <c r="AH51" s="109"/>
      <c r="AI51" s="109"/>
      <c r="AJ51" s="109"/>
      <c r="AK51" s="109"/>
      <c r="AL51" s="109"/>
      <c r="AM51" s="109"/>
      <c r="AN51" s="110">
        <f>SUM(AG51,AT51)</f>
        <v>0</v>
      </c>
      <c r="AO51" s="110"/>
      <c r="AP51" s="110"/>
      <c r="AQ51" s="111" t="s">
        <v>22</v>
      </c>
      <c r="AR51" s="82"/>
      <c r="AS51" s="112">
        <f>ROUND(SUM(AS52:AS58),2)</f>
        <v>0</v>
      </c>
      <c r="AT51" s="113">
        <f>ROUND(SUM(AV51:AW51),2)</f>
        <v>0</v>
      </c>
      <c r="AU51" s="114">
        <f>ROUND(SUM(AU52:AU58),5)</f>
        <v>0</v>
      </c>
      <c r="AV51" s="113">
        <f>ROUND(AZ51*L26,2)</f>
        <v>0</v>
      </c>
      <c r="AW51" s="113">
        <f>ROUND(BA51*L27,2)</f>
        <v>0</v>
      </c>
      <c r="AX51" s="113">
        <f>ROUND(BB51*L26,2)</f>
        <v>0</v>
      </c>
      <c r="AY51" s="113">
        <f>ROUND(BC51*L27,2)</f>
        <v>0</v>
      </c>
      <c r="AZ51" s="113">
        <f>ROUND(SUM(AZ52:AZ58),2)</f>
        <v>0</v>
      </c>
      <c r="BA51" s="113">
        <f>ROUND(SUM(BA52:BA58),2)</f>
        <v>0</v>
      </c>
      <c r="BB51" s="113">
        <f>ROUND(SUM(BB52:BB58),2)</f>
        <v>0</v>
      </c>
      <c r="BC51" s="113">
        <f>ROUND(SUM(BC52:BC58),2)</f>
        <v>0</v>
      </c>
      <c r="BD51" s="115">
        <f>ROUND(SUM(BD52:BD58),2)</f>
        <v>0</v>
      </c>
      <c r="BS51" s="116" t="s">
        <v>76</v>
      </c>
      <c r="BT51" s="116" t="s">
        <v>77</v>
      </c>
      <c r="BU51" s="117" t="s">
        <v>78</v>
      </c>
      <c r="BV51" s="116" t="s">
        <v>79</v>
      </c>
      <c r="BW51" s="116" t="s">
        <v>7</v>
      </c>
      <c r="BX51" s="116" t="s">
        <v>80</v>
      </c>
      <c r="CL51" s="116" t="s">
        <v>22</v>
      </c>
    </row>
    <row r="52" spans="1:91" s="5" customFormat="1" ht="31.5" customHeight="1">
      <c r="A52" s="118" t="s">
        <v>81</v>
      </c>
      <c r="B52" s="119"/>
      <c r="C52" s="120"/>
      <c r="D52" s="121" t="s">
        <v>82</v>
      </c>
      <c r="E52" s="121"/>
      <c r="F52" s="121"/>
      <c r="G52" s="121"/>
      <c r="H52" s="121"/>
      <c r="I52" s="122"/>
      <c r="J52" s="121" t="s">
        <v>83</v>
      </c>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3">
        <f>'SO-101 - SO 101 - Polní c...'!J27</f>
        <v>0</v>
      </c>
      <c r="AH52" s="122"/>
      <c r="AI52" s="122"/>
      <c r="AJ52" s="122"/>
      <c r="AK52" s="122"/>
      <c r="AL52" s="122"/>
      <c r="AM52" s="122"/>
      <c r="AN52" s="123">
        <f>SUM(AG52,AT52)</f>
        <v>0</v>
      </c>
      <c r="AO52" s="122"/>
      <c r="AP52" s="122"/>
      <c r="AQ52" s="124" t="s">
        <v>84</v>
      </c>
      <c r="AR52" s="125"/>
      <c r="AS52" s="126">
        <v>0</v>
      </c>
      <c r="AT52" s="127">
        <f>ROUND(SUM(AV52:AW52),2)</f>
        <v>0</v>
      </c>
      <c r="AU52" s="128">
        <f>'SO-101 - SO 101 - Polní c...'!P84</f>
        <v>0</v>
      </c>
      <c r="AV52" s="127">
        <f>'SO-101 - SO 101 - Polní c...'!J30</f>
        <v>0</v>
      </c>
      <c r="AW52" s="127">
        <f>'SO-101 - SO 101 - Polní c...'!J31</f>
        <v>0</v>
      </c>
      <c r="AX52" s="127">
        <f>'SO-101 - SO 101 - Polní c...'!J32</f>
        <v>0</v>
      </c>
      <c r="AY52" s="127">
        <f>'SO-101 - SO 101 - Polní c...'!J33</f>
        <v>0</v>
      </c>
      <c r="AZ52" s="127">
        <f>'SO-101 - SO 101 - Polní c...'!F30</f>
        <v>0</v>
      </c>
      <c r="BA52" s="127">
        <f>'SO-101 - SO 101 - Polní c...'!F31</f>
        <v>0</v>
      </c>
      <c r="BB52" s="127">
        <f>'SO-101 - SO 101 - Polní c...'!F32</f>
        <v>0</v>
      </c>
      <c r="BC52" s="127">
        <f>'SO-101 - SO 101 - Polní c...'!F33</f>
        <v>0</v>
      </c>
      <c r="BD52" s="129">
        <f>'SO-101 - SO 101 - Polní c...'!F34</f>
        <v>0</v>
      </c>
      <c r="BT52" s="130" t="s">
        <v>24</v>
      </c>
      <c r="BV52" s="130" t="s">
        <v>79</v>
      </c>
      <c r="BW52" s="130" t="s">
        <v>85</v>
      </c>
      <c r="BX52" s="130" t="s">
        <v>7</v>
      </c>
      <c r="CL52" s="130" t="s">
        <v>22</v>
      </c>
      <c r="CM52" s="130" t="s">
        <v>86</v>
      </c>
    </row>
    <row r="53" spans="1:91" s="5" customFormat="1" ht="31.5" customHeight="1">
      <c r="A53" s="118" t="s">
        <v>81</v>
      </c>
      <c r="B53" s="119"/>
      <c r="C53" s="120"/>
      <c r="D53" s="121" t="s">
        <v>87</v>
      </c>
      <c r="E53" s="121"/>
      <c r="F53" s="121"/>
      <c r="G53" s="121"/>
      <c r="H53" s="121"/>
      <c r="I53" s="122"/>
      <c r="J53" s="121" t="s">
        <v>88</v>
      </c>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3">
        <f>'SO-102 - SO 102 - Polní c...'!J27</f>
        <v>0</v>
      </c>
      <c r="AH53" s="122"/>
      <c r="AI53" s="122"/>
      <c r="AJ53" s="122"/>
      <c r="AK53" s="122"/>
      <c r="AL53" s="122"/>
      <c r="AM53" s="122"/>
      <c r="AN53" s="123">
        <f>SUM(AG53,AT53)</f>
        <v>0</v>
      </c>
      <c r="AO53" s="122"/>
      <c r="AP53" s="122"/>
      <c r="AQ53" s="124" t="s">
        <v>84</v>
      </c>
      <c r="AR53" s="125"/>
      <c r="AS53" s="126">
        <v>0</v>
      </c>
      <c r="AT53" s="127">
        <f>ROUND(SUM(AV53:AW53),2)</f>
        <v>0</v>
      </c>
      <c r="AU53" s="128">
        <f>'SO-102 - SO 102 - Polní c...'!P83</f>
        <v>0</v>
      </c>
      <c r="AV53" s="127">
        <f>'SO-102 - SO 102 - Polní c...'!J30</f>
        <v>0</v>
      </c>
      <c r="AW53" s="127">
        <f>'SO-102 - SO 102 - Polní c...'!J31</f>
        <v>0</v>
      </c>
      <c r="AX53" s="127">
        <f>'SO-102 - SO 102 - Polní c...'!J32</f>
        <v>0</v>
      </c>
      <c r="AY53" s="127">
        <f>'SO-102 - SO 102 - Polní c...'!J33</f>
        <v>0</v>
      </c>
      <c r="AZ53" s="127">
        <f>'SO-102 - SO 102 - Polní c...'!F30</f>
        <v>0</v>
      </c>
      <c r="BA53" s="127">
        <f>'SO-102 - SO 102 - Polní c...'!F31</f>
        <v>0</v>
      </c>
      <c r="BB53" s="127">
        <f>'SO-102 - SO 102 - Polní c...'!F32</f>
        <v>0</v>
      </c>
      <c r="BC53" s="127">
        <f>'SO-102 - SO 102 - Polní c...'!F33</f>
        <v>0</v>
      </c>
      <c r="BD53" s="129">
        <f>'SO-102 - SO 102 - Polní c...'!F34</f>
        <v>0</v>
      </c>
      <c r="BT53" s="130" t="s">
        <v>24</v>
      </c>
      <c r="BV53" s="130" t="s">
        <v>79</v>
      </c>
      <c r="BW53" s="130" t="s">
        <v>89</v>
      </c>
      <c r="BX53" s="130" t="s">
        <v>7</v>
      </c>
      <c r="CL53" s="130" t="s">
        <v>22</v>
      </c>
      <c r="CM53" s="130" t="s">
        <v>86</v>
      </c>
    </row>
    <row r="54" spans="1:91" s="5" customFormat="1" ht="31.5" customHeight="1">
      <c r="A54" s="118" t="s">
        <v>81</v>
      </c>
      <c r="B54" s="119"/>
      <c r="C54" s="120"/>
      <c r="D54" s="121" t="s">
        <v>90</v>
      </c>
      <c r="E54" s="121"/>
      <c r="F54" s="121"/>
      <c r="G54" s="121"/>
      <c r="H54" s="121"/>
      <c r="I54" s="122"/>
      <c r="J54" s="121" t="s">
        <v>91</v>
      </c>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3">
        <f>'SO-103 - SO 103 - Polní c...'!J27</f>
        <v>0</v>
      </c>
      <c r="AH54" s="122"/>
      <c r="AI54" s="122"/>
      <c r="AJ54" s="122"/>
      <c r="AK54" s="122"/>
      <c r="AL54" s="122"/>
      <c r="AM54" s="122"/>
      <c r="AN54" s="123">
        <f>SUM(AG54,AT54)</f>
        <v>0</v>
      </c>
      <c r="AO54" s="122"/>
      <c r="AP54" s="122"/>
      <c r="AQ54" s="124" t="s">
        <v>84</v>
      </c>
      <c r="AR54" s="125"/>
      <c r="AS54" s="126">
        <v>0</v>
      </c>
      <c r="AT54" s="127">
        <f>ROUND(SUM(AV54:AW54),2)</f>
        <v>0</v>
      </c>
      <c r="AU54" s="128">
        <f>'SO-103 - SO 103 - Polní c...'!P83</f>
        <v>0</v>
      </c>
      <c r="AV54" s="127">
        <f>'SO-103 - SO 103 - Polní c...'!J30</f>
        <v>0</v>
      </c>
      <c r="AW54" s="127">
        <f>'SO-103 - SO 103 - Polní c...'!J31</f>
        <v>0</v>
      </c>
      <c r="AX54" s="127">
        <f>'SO-103 - SO 103 - Polní c...'!J32</f>
        <v>0</v>
      </c>
      <c r="AY54" s="127">
        <f>'SO-103 - SO 103 - Polní c...'!J33</f>
        <v>0</v>
      </c>
      <c r="AZ54" s="127">
        <f>'SO-103 - SO 103 - Polní c...'!F30</f>
        <v>0</v>
      </c>
      <c r="BA54" s="127">
        <f>'SO-103 - SO 103 - Polní c...'!F31</f>
        <v>0</v>
      </c>
      <c r="BB54" s="127">
        <f>'SO-103 - SO 103 - Polní c...'!F32</f>
        <v>0</v>
      </c>
      <c r="BC54" s="127">
        <f>'SO-103 - SO 103 - Polní c...'!F33</f>
        <v>0</v>
      </c>
      <c r="BD54" s="129">
        <f>'SO-103 - SO 103 - Polní c...'!F34</f>
        <v>0</v>
      </c>
      <c r="BT54" s="130" t="s">
        <v>24</v>
      </c>
      <c r="BV54" s="130" t="s">
        <v>79</v>
      </c>
      <c r="BW54" s="130" t="s">
        <v>92</v>
      </c>
      <c r="BX54" s="130" t="s">
        <v>7</v>
      </c>
      <c r="CL54" s="130" t="s">
        <v>22</v>
      </c>
      <c r="CM54" s="130" t="s">
        <v>86</v>
      </c>
    </row>
    <row r="55" spans="1:91" s="5" customFormat="1" ht="16.5" customHeight="1">
      <c r="A55" s="118" t="s">
        <v>81</v>
      </c>
      <c r="B55" s="119"/>
      <c r="C55" s="120"/>
      <c r="D55" s="121" t="s">
        <v>93</v>
      </c>
      <c r="E55" s="121"/>
      <c r="F55" s="121"/>
      <c r="G55" s="121"/>
      <c r="H55" s="121"/>
      <c r="I55" s="122"/>
      <c r="J55" s="121" t="s">
        <v>94</v>
      </c>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3">
        <f>'SO-301 - SO 301 - Odvodňo...'!J27</f>
        <v>0</v>
      </c>
      <c r="AH55" s="122"/>
      <c r="AI55" s="122"/>
      <c r="AJ55" s="122"/>
      <c r="AK55" s="122"/>
      <c r="AL55" s="122"/>
      <c r="AM55" s="122"/>
      <c r="AN55" s="123">
        <f>SUM(AG55,AT55)</f>
        <v>0</v>
      </c>
      <c r="AO55" s="122"/>
      <c r="AP55" s="122"/>
      <c r="AQ55" s="124" t="s">
        <v>84</v>
      </c>
      <c r="AR55" s="125"/>
      <c r="AS55" s="126">
        <v>0</v>
      </c>
      <c r="AT55" s="127">
        <f>ROUND(SUM(AV55:AW55),2)</f>
        <v>0</v>
      </c>
      <c r="AU55" s="128">
        <f>'SO-301 - SO 301 - Odvodňo...'!P81</f>
        <v>0</v>
      </c>
      <c r="AV55" s="127">
        <f>'SO-301 - SO 301 - Odvodňo...'!J30</f>
        <v>0</v>
      </c>
      <c r="AW55" s="127">
        <f>'SO-301 - SO 301 - Odvodňo...'!J31</f>
        <v>0</v>
      </c>
      <c r="AX55" s="127">
        <f>'SO-301 - SO 301 - Odvodňo...'!J32</f>
        <v>0</v>
      </c>
      <c r="AY55" s="127">
        <f>'SO-301 - SO 301 - Odvodňo...'!J33</f>
        <v>0</v>
      </c>
      <c r="AZ55" s="127">
        <f>'SO-301 - SO 301 - Odvodňo...'!F30</f>
        <v>0</v>
      </c>
      <c r="BA55" s="127">
        <f>'SO-301 - SO 301 - Odvodňo...'!F31</f>
        <v>0</v>
      </c>
      <c r="BB55" s="127">
        <f>'SO-301 - SO 301 - Odvodňo...'!F32</f>
        <v>0</v>
      </c>
      <c r="BC55" s="127">
        <f>'SO-301 - SO 301 - Odvodňo...'!F33</f>
        <v>0</v>
      </c>
      <c r="BD55" s="129">
        <f>'SO-301 - SO 301 - Odvodňo...'!F34</f>
        <v>0</v>
      </c>
      <c r="BT55" s="130" t="s">
        <v>24</v>
      </c>
      <c r="BV55" s="130" t="s">
        <v>79</v>
      </c>
      <c r="BW55" s="130" t="s">
        <v>95</v>
      </c>
      <c r="BX55" s="130" t="s">
        <v>7</v>
      </c>
      <c r="CL55" s="130" t="s">
        <v>22</v>
      </c>
      <c r="CM55" s="130" t="s">
        <v>86</v>
      </c>
    </row>
    <row r="56" spans="1:91" s="5" customFormat="1" ht="16.5" customHeight="1">
      <c r="A56" s="118" t="s">
        <v>81</v>
      </c>
      <c r="B56" s="119"/>
      <c r="C56" s="120"/>
      <c r="D56" s="121" t="s">
        <v>96</v>
      </c>
      <c r="E56" s="121"/>
      <c r="F56" s="121"/>
      <c r="G56" s="121"/>
      <c r="H56" s="121"/>
      <c r="I56" s="122"/>
      <c r="J56" s="121" t="s">
        <v>97</v>
      </c>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3">
        <f>'SO-302 - SO 302 - Odvodňo...'!J27</f>
        <v>0</v>
      </c>
      <c r="AH56" s="122"/>
      <c r="AI56" s="122"/>
      <c r="AJ56" s="122"/>
      <c r="AK56" s="122"/>
      <c r="AL56" s="122"/>
      <c r="AM56" s="122"/>
      <c r="AN56" s="123">
        <f>SUM(AG56,AT56)</f>
        <v>0</v>
      </c>
      <c r="AO56" s="122"/>
      <c r="AP56" s="122"/>
      <c r="AQ56" s="124" t="s">
        <v>84</v>
      </c>
      <c r="AR56" s="125"/>
      <c r="AS56" s="126">
        <v>0</v>
      </c>
      <c r="AT56" s="127">
        <f>ROUND(SUM(AV56:AW56),2)</f>
        <v>0</v>
      </c>
      <c r="AU56" s="128">
        <f>'SO-302 - SO 302 - Odvodňo...'!P81</f>
        <v>0</v>
      </c>
      <c r="AV56" s="127">
        <f>'SO-302 - SO 302 - Odvodňo...'!J30</f>
        <v>0</v>
      </c>
      <c r="AW56" s="127">
        <f>'SO-302 - SO 302 - Odvodňo...'!J31</f>
        <v>0</v>
      </c>
      <c r="AX56" s="127">
        <f>'SO-302 - SO 302 - Odvodňo...'!J32</f>
        <v>0</v>
      </c>
      <c r="AY56" s="127">
        <f>'SO-302 - SO 302 - Odvodňo...'!J33</f>
        <v>0</v>
      </c>
      <c r="AZ56" s="127">
        <f>'SO-302 - SO 302 - Odvodňo...'!F30</f>
        <v>0</v>
      </c>
      <c r="BA56" s="127">
        <f>'SO-302 - SO 302 - Odvodňo...'!F31</f>
        <v>0</v>
      </c>
      <c r="BB56" s="127">
        <f>'SO-302 - SO 302 - Odvodňo...'!F32</f>
        <v>0</v>
      </c>
      <c r="BC56" s="127">
        <f>'SO-302 - SO 302 - Odvodňo...'!F33</f>
        <v>0</v>
      </c>
      <c r="BD56" s="129">
        <f>'SO-302 - SO 302 - Odvodňo...'!F34</f>
        <v>0</v>
      </c>
      <c r="BT56" s="130" t="s">
        <v>24</v>
      </c>
      <c r="BV56" s="130" t="s">
        <v>79</v>
      </c>
      <c r="BW56" s="130" t="s">
        <v>98</v>
      </c>
      <c r="BX56" s="130" t="s">
        <v>7</v>
      </c>
      <c r="CL56" s="130" t="s">
        <v>22</v>
      </c>
      <c r="CM56" s="130" t="s">
        <v>86</v>
      </c>
    </row>
    <row r="57" spans="1:91" s="5" customFormat="1" ht="16.5" customHeight="1">
      <c r="A57" s="118" t="s">
        <v>81</v>
      </c>
      <c r="B57" s="119"/>
      <c r="C57" s="120"/>
      <c r="D57" s="121" t="s">
        <v>99</v>
      </c>
      <c r="E57" s="121"/>
      <c r="F57" s="121"/>
      <c r="G57" s="121"/>
      <c r="H57" s="121"/>
      <c r="I57" s="122"/>
      <c r="J57" s="121" t="s">
        <v>100</v>
      </c>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3">
        <f>'SO-801 - SO 801 - LBC 290'!J27</f>
        <v>0</v>
      </c>
      <c r="AH57" s="122"/>
      <c r="AI57" s="122"/>
      <c r="AJ57" s="122"/>
      <c r="AK57" s="122"/>
      <c r="AL57" s="122"/>
      <c r="AM57" s="122"/>
      <c r="AN57" s="123">
        <f>SUM(AG57,AT57)</f>
        <v>0</v>
      </c>
      <c r="AO57" s="122"/>
      <c r="AP57" s="122"/>
      <c r="AQ57" s="124" t="s">
        <v>84</v>
      </c>
      <c r="AR57" s="125"/>
      <c r="AS57" s="126">
        <v>0</v>
      </c>
      <c r="AT57" s="127">
        <f>ROUND(SUM(AV57:AW57),2)</f>
        <v>0</v>
      </c>
      <c r="AU57" s="128">
        <f>'SO-801 - SO 801 - LBC 290'!P83</f>
        <v>0</v>
      </c>
      <c r="AV57" s="127">
        <f>'SO-801 - SO 801 - LBC 290'!J30</f>
        <v>0</v>
      </c>
      <c r="AW57" s="127">
        <f>'SO-801 - SO 801 - LBC 290'!J31</f>
        <v>0</v>
      </c>
      <c r="AX57" s="127">
        <f>'SO-801 - SO 801 - LBC 290'!J32</f>
        <v>0</v>
      </c>
      <c r="AY57" s="127">
        <f>'SO-801 - SO 801 - LBC 290'!J33</f>
        <v>0</v>
      </c>
      <c r="AZ57" s="127">
        <f>'SO-801 - SO 801 - LBC 290'!F30</f>
        <v>0</v>
      </c>
      <c r="BA57" s="127">
        <f>'SO-801 - SO 801 - LBC 290'!F31</f>
        <v>0</v>
      </c>
      <c r="BB57" s="127">
        <f>'SO-801 - SO 801 - LBC 290'!F32</f>
        <v>0</v>
      </c>
      <c r="BC57" s="127">
        <f>'SO-801 - SO 801 - LBC 290'!F33</f>
        <v>0</v>
      </c>
      <c r="BD57" s="129">
        <f>'SO-801 - SO 801 - LBC 290'!F34</f>
        <v>0</v>
      </c>
      <c r="BT57" s="130" t="s">
        <v>24</v>
      </c>
      <c r="BV57" s="130" t="s">
        <v>79</v>
      </c>
      <c r="BW57" s="130" t="s">
        <v>101</v>
      </c>
      <c r="BX57" s="130" t="s">
        <v>7</v>
      </c>
      <c r="CL57" s="130" t="s">
        <v>22</v>
      </c>
      <c r="CM57" s="130" t="s">
        <v>86</v>
      </c>
    </row>
    <row r="58" spans="1:91" s="5" customFormat="1" ht="16.5" customHeight="1">
      <c r="A58" s="118" t="s">
        <v>81</v>
      </c>
      <c r="B58" s="119"/>
      <c r="C58" s="120"/>
      <c r="D58" s="121" t="s">
        <v>102</v>
      </c>
      <c r="E58" s="121"/>
      <c r="F58" s="121"/>
      <c r="G58" s="121"/>
      <c r="H58" s="121"/>
      <c r="I58" s="122"/>
      <c r="J58" s="121" t="s">
        <v>103</v>
      </c>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3">
        <f>'SO-802 - SO 802 - LBK 83'!J27</f>
        <v>0</v>
      </c>
      <c r="AH58" s="122"/>
      <c r="AI58" s="122"/>
      <c r="AJ58" s="122"/>
      <c r="AK58" s="122"/>
      <c r="AL58" s="122"/>
      <c r="AM58" s="122"/>
      <c r="AN58" s="123">
        <f>SUM(AG58,AT58)</f>
        <v>0</v>
      </c>
      <c r="AO58" s="122"/>
      <c r="AP58" s="122"/>
      <c r="AQ58" s="124" t="s">
        <v>84</v>
      </c>
      <c r="AR58" s="125"/>
      <c r="AS58" s="131">
        <v>0</v>
      </c>
      <c r="AT58" s="132">
        <f>ROUND(SUM(AV58:AW58),2)</f>
        <v>0</v>
      </c>
      <c r="AU58" s="133">
        <f>'SO-802 - SO 802 - LBK 83'!P81</f>
        <v>0</v>
      </c>
      <c r="AV58" s="132">
        <f>'SO-802 - SO 802 - LBK 83'!J30</f>
        <v>0</v>
      </c>
      <c r="AW58" s="132">
        <f>'SO-802 - SO 802 - LBK 83'!J31</f>
        <v>0</v>
      </c>
      <c r="AX58" s="132">
        <f>'SO-802 - SO 802 - LBK 83'!J32</f>
        <v>0</v>
      </c>
      <c r="AY58" s="132">
        <f>'SO-802 - SO 802 - LBK 83'!J33</f>
        <v>0</v>
      </c>
      <c r="AZ58" s="132">
        <f>'SO-802 - SO 802 - LBK 83'!F30</f>
        <v>0</v>
      </c>
      <c r="BA58" s="132">
        <f>'SO-802 - SO 802 - LBK 83'!F31</f>
        <v>0</v>
      </c>
      <c r="BB58" s="132">
        <f>'SO-802 - SO 802 - LBK 83'!F32</f>
        <v>0</v>
      </c>
      <c r="BC58" s="132">
        <f>'SO-802 - SO 802 - LBK 83'!F33</f>
        <v>0</v>
      </c>
      <c r="BD58" s="134">
        <f>'SO-802 - SO 802 - LBK 83'!F34</f>
        <v>0</v>
      </c>
      <c r="BT58" s="130" t="s">
        <v>24</v>
      </c>
      <c r="BV58" s="130" t="s">
        <v>79</v>
      </c>
      <c r="BW58" s="130" t="s">
        <v>104</v>
      </c>
      <c r="BX58" s="130" t="s">
        <v>7</v>
      </c>
      <c r="CL58" s="130" t="s">
        <v>22</v>
      </c>
      <c r="CM58" s="130" t="s">
        <v>86</v>
      </c>
    </row>
    <row r="59" spans="2:44" s="1" customFormat="1" ht="30" customHeight="1">
      <c r="B59" s="45"/>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1"/>
    </row>
    <row r="60" spans="2:44" s="1" customFormat="1" ht="6.95" customHeight="1">
      <c r="B60" s="66"/>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71"/>
    </row>
  </sheetData>
  <sheetProtection password="CC35" sheet="1" objects="1" scenarios="1" formatColumns="0" formatRows="0"/>
  <mergeCells count="65">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N54:AP54"/>
    <mergeCell ref="AG54:AM54"/>
    <mergeCell ref="D54:H54"/>
    <mergeCell ref="J54:AF54"/>
    <mergeCell ref="AN55:AP55"/>
    <mergeCell ref="AG55:AM55"/>
    <mergeCell ref="D55:H55"/>
    <mergeCell ref="J55:AF55"/>
    <mergeCell ref="AN56:AP56"/>
    <mergeCell ref="AG56:AM56"/>
    <mergeCell ref="D56:H56"/>
    <mergeCell ref="J56:AF56"/>
    <mergeCell ref="AN57:AP57"/>
    <mergeCell ref="AG57:AM57"/>
    <mergeCell ref="D57:H57"/>
    <mergeCell ref="J57:AF57"/>
    <mergeCell ref="AN58:AP58"/>
    <mergeCell ref="AG58:AM58"/>
    <mergeCell ref="D58:H58"/>
    <mergeCell ref="J58:AF58"/>
    <mergeCell ref="AG51:AM51"/>
    <mergeCell ref="AN51:AP51"/>
    <mergeCell ref="AR2:BE2"/>
  </mergeCells>
  <hyperlinks>
    <hyperlink ref="K1:S1" location="C2" display="1) Rekapitulace stavby"/>
    <hyperlink ref="W1:AI1" location="C51" display="2) Rekapitulace objektů stavby a soupisů prací"/>
    <hyperlink ref="A52" location="'SO-101 - SO 101 - Polní c...'!C2" display="/"/>
    <hyperlink ref="A53" location="'SO-102 - SO 102 - Polní c...'!C2" display="/"/>
    <hyperlink ref="A54" location="'SO-103 - SO 103 - Polní c...'!C2" display="/"/>
    <hyperlink ref="A55" location="'SO-301 - SO 301 - Odvodňo...'!C2" display="/"/>
    <hyperlink ref="A56" location="'SO-302 - SO 302 - Odvodňo...'!C2" display="/"/>
    <hyperlink ref="A57" location="'SO-801 - SO 801 - LBC 290'!C2" display="/"/>
    <hyperlink ref="A58" location="'SO-802 - SO 802 - LBK 83'!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19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105</v>
      </c>
      <c r="G1" s="138" t="s">
        <v>106</v>
      </c>
      <c r="H1" s="138"/>
      <c r="I1" s="139"/>
      <c r="J1" s="138" t="s">
        <v>107</v>
      </c>
      <c r="K1" s="137" t="s">
        <v>108</v>
      </c>
      <c r="L1" s="138" t="s">
        <v>109</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56" ht="36.95" customHeight="1">
      <c r="AT2" s="23" t="s">
        <v>85</v>
      </c>
      <c r="AZ2" s="140" t="s">
        <v>110</v>
      </c>
      <c r="BA2" s="140" t="s">
        <v>22</v>
      </c>
      <c r="BB2" s="140" t="s">
        <v>22</v>
      </c>
      <c r="BC2" s="140" t="s">
        <v>111</v>
      </c>
      <c r="BD2" s="140" t="s">
        <v>86</v>
      </c>
    </row>
    <row r="3" spans="2:56" ht="6.95" customHeight="1">
      <c r="B3" s="24"/>
      <c r="C3" s="25"/>
      <c r="D3" s="25"/>
      <c r="E3" s="25"/>
      <c r="F3" s="25"/>
      <c r="G3" s="25"/>
      <c r="H3" s="25"/>
      <c r="I3" s="141"/>
      <c r="J3" s="25"/>
      <c r="K3" s="26"/>
      <c r="AT3" s="23" t="s">
        <v>86</v>
      </c>
      <c r="AZ3" s="140" t="s">
        <v>112</v>
      </c>
      <c r="BA3" s="140" t="s">
        <v>22</v>
      </c>
      <c r="BB3" s="140" t="s">
        <v>22</v>
      </c>
      <c r="BC3" s="140" t="s">
        <v>113</v>
      </c>
      <c r="BD3" s="140" t="s">
        <v>86</v>
      </c>
    </row>
    <row r="4" spans="2:46" ht="36.95" customHeight="1">
      <c r="B4" s="27"/>
      <c r="C4" s="28"/>
      <c r="D4" s="29" t="s">
        <v>114</v>
      </c>
      <c r="E4" s="28"/>
      <c r="F4" s="28"/>
      <c r="G4" s="28"/>
      <c r="H4" s="28"/>
      <c r="I4" s="142"/>
      <c r="J4" s="28"/>
      <c r="K4" s="30"/>
      <c r="M4" s="31" t="s">
        <v>12</v>
      </c>
      <c r="AT4" s="23" t="s">
        <v>6</v>
      </c>
    </row>
    <row r="5" spans="2:11" ht="6.95" customHeight="1">
      <c r="B5" s="27"/>
      <c r="C5" s="28"/>
      <c r="D5" s="28"/>
      <c r="E5" s="28"/>
      <c r="F5" s="28"/>
      <c r="G5" s="28"/>
      <c r="H5" s="28"/>
      <c r="I5" s="142"/>
      <c r="J5" s="28"/>
      <c r="K5" s="30"/>
    </row>
    <row r="6" spans="2:11" ht="13.5">
      <c r="B6" s="27"/>
      <c r="C6" s="28"/>
      <c r="D6" s="39" t="s">
        <v>18</v>
      </c>
      <c r="E6" s="28"/>
      <c r="F6" s="28"/>
      <c r="G6" s="28"/>
      <c r="H6" s="28"/>
      <c r="I6" s="142"/>
      <c r="J6" s="28"/>
      <c r="K6" s="30"/>
    </row>
    <row r="7" spans="2:11" ht="16.5" customHeight="1">
      <c r="B7" s="27"/>
      <c r="C7" s="28"/>
      <c r="D7" s="28"/>
      <c r="E7" s="143" t="str">
        <f>'Rekapitulace stavby'!K6</f>
        <v>K.ú. Vysoká Libeň - dokumentace II</v>
      </c>
      <c r="F7" s="39"/>
      <c r="G7" s="39"/>
      <c r="H7" s="39"/>
      <c r="I7" s="142"/>
      <c r="J7" s="28"/>
      <c r="K7" s="30"/>
    </row>
    <row r="8" spans="2:11" s="1" customFormat="1" ht="13.5">
      <c r="B8" s="45"/>
      <c r="C8" s="46"/>
      <c r="D8" s="39" t="s">
        <v>115</v>
      </c>
      <c r="E8" s="46"/>
      <c r="F8" s="46"/>
      <c r="G8" s="46"/>
      <c r="H8" s="46"/>
      <c r="I8" s="144"/>
      <c r="J8" s="46"/>
      <c r="K8" s="50"/>
    </row>
    <row r="9" spans="2:11" s="1" customFormat="1" ht="36.95" customHeight="1">
      <c r="B9" s="45"/>
      <c r="C9" s="46"/>
      <c r="D9" s="46"/>
      <c r="E9" s="145" t="s">
        <v>116</v>
      </c>
      <c r="F9" s="46"/>
      <c r="G9" s="46"/>
      <c r="H9" s="46"/>
      <c r="I9" s="144"/>
      <c r="J9" s="46"/>
      <c r="K9" s="50"/>
    </row>
    <row r="10" spans="2:11" s="1" customFormat="1" ht="13.5">
      <c r="B10" s="45"/>
      <c r="C10" s="46"/>
      <c r="D10" s="46"/>
      <c r="E10" s="46"/>
      <c r="F10" s="46"/>
      <c r="G10" s="46"/>
      <c r="H10" s="46"/>
      <c r="I10" s="144"/>
      <c r="J10" s="46"/>
      <c r="K10" s="50"/>
    </row>
    <row r="11" spans="2:11" s="1" customFormat="1" ht="14.4" customHeight="1">
      <c r="B11" s="45"/>
      <c r="C11" s="46"/>
      <c r="D11" s="39" t="s">
        <v>21</v>
      </c>
      <c r="E11" s="46"/>
      <c r="F11" s="34" t="s">
        <v>22</v>
      </c>
      <c r="G11" s="46"/>
      <c r="H11" s="46"/>
      <c r="I11" s="146" t="s">
        <v>23</v>
      </c>
      <c r="J11" s="34" t="s">
        <v>22</v>
      </c>
      <c r="K11" s="50"/>
    </row>
    <row r="12" spans="2:11" s="1" customFormat="1" ht="14.4" customHeight="1">
      <c r="B12" s="45"/>
      <c r="C12" s="46"/>
      <c r="D12" s="39" t="s">
        <v>25</v>
      </c>
      <c r="E12" s="46"/>
      <c r="F12" s="34" t="s">
        <v>26</v>
      </c>
      <c r="G12" s="46"/>
      <c r="H12" s="46"/>
      <c r="I12" s="146" t="s">
        <v>27</v>
      </c>
      <c r="J12" s="147" t="str">
        <f>'Rekapitulace stavby'!AN8</f>
        <v>27. 11. 2016</v>
      </c>
      <c r="K12" s="50"/>
    </row>
    <row r="13" spans="2:11" s="1" customFormat="1" ht="10.8" customHeight="1">
      <c r="B13" s="45"/>
      <c r="C13" s="46"/>
      <c r="D13" s="46"/>
      <c r="E13" s="46"/>
      <c r="F13" s="46"/>
      <c r="G13" s="46"/>
      <c r="H13" s="46"/>
      <c r="I13" s="144"/>
      <c r="J13" s="46"/>
      <c r="K13" s="50"/>
    </row>
    <row r="14" spans="2:11" s="1" customFormat="1" ht="14.4" customHeight="1">
      <c r="B14" s="45"/>
      <c r="C14" s="46"/>
      <c r="D14" s="39" t="s">
        <v>31</v>
      </c>
      <c r="E14" s="46"/>
      <c r="F14" s="46"/>
      <c r="G14" s="46"/>
      <c r="H14" s="46"/>
      <c r="I14" s="146" t="s">
        <v>32</v>
      </c>
      <c r="J14" s="34" t="s">
        <v>22</v>
      </c>
      <c r="K14" s="50"/>
    </row>
    <row r="15" spans="2:11" s="1" customFormat="1" ht="18" customHeight="1">
      <c r="B15" s="45"/>
      <c r="C15" s="46"/>
      <c r="D15" s="46"/>
      <c r="E15" s="34" t="s">
        <v>33</v>
      </c>
      <c r="F15" s="46"/>
      <c r="G15" s="46"/>
      <c r="H15" s="46"/>
      <c r="I15" s="146" t="s">
        <v>34</v>
      </c>
      <c r="J15" s="34" t="s">
        <v>22</v>
      </c>
      <c r="K15" s="50"/>
    </row>
    <row r="16" spans="2:11" s="1" customFormat="1" ht="6.95" customHeight="1">
      <c r="B16" s="45"/>
      <c r="C16" s="46"/>
      <c r="D16" s="46"/>
      <c r="E16" s="46"/>
      <c r="F16" s="46"/>
      <c r="G16" s="46"/>
      <c r="H16" s="46"/>
      <c r="I16" s="144"/>
      <c r="J16" s="46"/>
      <c r="K16" s="50"/>
    </row>
    <row r="17" spans="2:11" s="1" customFormat="1" ht="14.4" customHeight="1">
      <c r="B17" s="45"/>
      <c r="C17" s="46"/>
      <c r="D17" s="39" t="s">
        <v>35</v>
      </c>
      <c r="E17" s="46"/>
      <c r="F17" s="46"/>
      <c r="G17" s="46"/>
      <c r="H17" s="46"/>
      <c r="I17" s="146" t="s">
        <v>32</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6" t="s">
        <v>34</v>
      </c>
      <c r="J18" s="34" t="str">
        <f>IF('Rekapitulace stavby'!AN14="Vyplň údaj","",IF('Rekapitulace stavby'!AN14="","",'Rekapitulace stavby'!AN14))</f>
        <v/>
      </c>
      <c r="K18" s="50"/>
    </row>
    <row r="19" spans="2:11" s="1" customFormat="1" ht="6.95" customHeight="1">
      <c r="B19" s="45"/>
      <c r="C19" s="46"/>
      <c r="D19" s="46"/>
      <c r="E19" s="46"/>
      <c r="F19" s="46"/>
      <c r="G19" s="46"/>
      <c r="H19" s="46"/>
      <c r="I19" s="144"/>
      <c r="J19" s="46"/>
      <c r="K19" s="50"/>
    </row>
    <row r="20" spans="2:11" s="1" customFormat="1" ht="14.4" customHeight="1">
      <c r="B20" s="45"/>
      <c r="C20" s="46"/>
      <c r="D20" s="39" t="s">
        <v>37</v>
      </c>
      <c r="E20" s="46"/>
      <c r="F20" s="46"/>
      <c r="G20" s="46"/>
      <c r="H20" s="46"/>
      <c r="I20" s="146" t="s">
        <v>32</v>
      </c>
      <c r="J20" s="34" t="s">
        <v>38</v>
      </c>
      <c r="K20" s="50"/>
    </row>
    <row r="21" spans="2:11" s="1" customFormat="1" ht="18" customHeight="1">
      <c r="B21" s="45"/>
      <c r="C21" s="46"/>
      <c r="D21" s="46"/>
      <c r="E21" s="34" t="s">
        <v>39</v>
      </c>
      <c r="F21" s="46"/>
      <c r="G21" s="46"/>
      <c r="H21" s="46"/>
      <c r="I21" s="146" t="s">
        <v>34</v>
      </c>
      <c r="J21" s="34" t="s">
        <v>22</v>
      </c>
      <c r="K21" s="50"/>
    </row>
    <row r="22" spans="2:11" s="1" customFormat="1" ht="6.95" customHeight="1">
      <c r="B22" s="45"/>
      <c r="C22" s="46"/>
      <c r="D22" s="46"/>
      <c r="E22" s="46"/>
      <c r="F22" s="46"/>
      <c r="G22" s="46"/>
      <c r="H22" s="46"/>
      <c r="I22" s="144"/>
      <c r="J22" s="46"/>
      <c r="K22" s="50"/>
    </row>
    <row r="23" spans="2:11" s="1" customFormat="1" ht="14.4" customHeight="1">
      <c r="B23" s="45"/>
      <c r="C23" s="46"/>
      <c r="D23" s="39" t="s">
        <v>41</v>
      </c>
      <c r="E23" s="46"/>
      <c r="F23" s="46"/>
      <c r="G23" s="46"/>
      <c r="H23" s="46"/>
      <c r="I23" s="144"/>
      <c r="J23" s="46"/>
      <c r="K23" s="50"/>
    </row>
    <row r="24" spans="2:11" s="6" customFormat="1" ht="16.5" customHeight="1">
      <c r="B24" s="148"/>
      <c r="C24" s="149"/>
      <c r="D24" s="149"/>
      <c r="E24" s="43" t="s">
        <v>22</v>
      </c>
      <c r="F24" s="43"/>
      <c r="G24" s="43"/>
      <c r="H24" s="43"/>
      <c r="I24" s="150"/>
      <c r="J24" s="149"/>
      <c r="K24" s="151"/>
    </row>
    <row r="25" spans="2:11" s="1" customFormat="1" ht="6.95" customHeight="1">
      <c r="B25" s="45"/>
      <c r="C25" s="46"/>
      <c r="D25" s="46"/>
      <c r="E25" s="46"/>
      <c r="F25" s="46"/>
      <c r="G25" s="46"/>
      <c r="H25" s="46"/>
      <c r="I25" s="144"/>
      <c r="J25" s="46"/>
      <c r="K25" s="50"/>
    </row>
    <row r="26" spans="2:11" s="1" customFormat="1" ht="6.95" customHeight="1">
      <c r="B26" s="45"/>
      <c r="C26" s="46"/>
      <c r="D26" s="105"/>
      <c r="E26" s="105"/>
      <c r="F26" s="105"/>
      <c r="G26" s="105"/>
      <c r="H26" s="105"/>
      <c r="I26" s="152"/>
      <c r="J26" s="105"/>
      <c r="K26" s="153"/>
    </row>
    <row r="27" spans="2:11" s="1" customFormat="1" ht="25.4" customHeight="1">
      <c r="B27" s="45"/>
      <c r="C27" s="46"/>
      <c r="D27" s="154" t="s">
        <v>43</v>
      </c>
      <c r="E27" s="46"/>
      <c r="F27" s="46"/>
      <c r="G27" s="46"/>
      <c r="H27" s="46"/>
      <c r="I27" s="144"/>
      <c r="J27" s="155">
        <f>ROUND(J84,2)</f>
        <v>0</v>
      </c>
      <c r="K27" s="50"/>
    </row>
    <row r="28" spans="2:11" s="1" customFormat="1" ht="6.95" customHeight="1">
      <c r="B28" s="45"/>
      <c r="C28" s="46"/>
      <c r="D28" s="105"/>
      <c r="E28" s="105"/>
      <c r="F28" s="105"/>
      <c r="G28" s="105"/>
      <c r="H28" s="105"/>
      <c r="I28" s="152"/>
      <c r="J28" s="105"/>
      <c r="K28" s="153"/>
    </row>
    <row r="29" spans="2:11" s="1" customFormat="1" ht="14.4" customHeight="1">
      <c r="B29" s="45"/>
      <c r="C29" s="46"/>
      <c r="D29" s="46"/>
      <c r="E29" s="46"/>
      <c r="F29" s="51" t="s">
        <v>45</v>
      </c>
      <c r="G29" s="46"/>
      <c r="H29" s="46"/>
      <c r="I29" s="156" t="s">
        <v>44</v>
      </c>
      <c r="J29" s="51" t="s">
        <v>46</v>
      </c>
      <c r="K29" s="50"/>
    </row>
    <row r="30" spans="2:11" s="1" customFormat="1" ht="14.4" customHeight="1">
      <c r="B30" s="45"/>
      <c r="C30" s="46"/>
      <c r="D30" s="54" t="s">
        <v>47</v>
      </c>
      <c r="E30" s="54" t="s">
        <v>48</v>
      </c>
      <c r="F30" s="157">
        <f>ROUND(SUM(BE84:BE192),2)</f>
        <v>0</v>
      </c>
      <c r="G30" s="46"/>
      <c r="H30" s="46"/>
      <c r="I30" s="158">
        <v>0.21</v>
      </c>
      <c r="J30" s="157">
        <f>ROUND(ROUND((SUM(BE84:BE192)),2)*I30,2)</f>
        <v>0</v>
      </c>
      <c r="K30" s="50"/>
    </row>
    <row r="31" spans="2:11" s="1" customFormat="1" ht="14.4" customHeight="1">
      <c r="B31" s="45"/>
      <c r="C31" s="46"/>
      <c r="D31" s="46"/>
      <c r="E31" s="54" t="s">
        <v>49</v>
      </c>
      <c r="F31" s="157">
        <f>ROUND(SUM(BF84:BF192),2)</f>
        <v>0</v>
      </c>
      <c r="G31" s="46"/>
      <c r="H31" s="46"/>
      <c r="I31" s="158">
        <v>0.15</v>
      </c>
      <c r="J31" s="157">
        <f>ROUND(ROUND((SUM(BF84:BF192)),2)*I31,2)</f>
        <v>0</v>
      </c>
      <c r="K31" s="50"/>
    </row>
    <row r="32" spans="2:11" s="1" customFormat="1" ht="14.4" customHeight="1" hidden="1">
      <c r="B32" s="45"/>
      <c r="C32" s="46"/>
      <c r="D32" s="46"/>
      <c r="E32" s="54" t="s">
        <v>50</v>
      </c>
      <c r="F32" s="157">
        <f>ROUND(SUM(BG84:BG192),2)</f>
        <v>0</v>
      </c>
      <c r="G32" s="46"/>
      <c r="H32" s="46"/>
      <c r="I32" s="158">
        <v>0.21</v>
      </c>
      <c r="J32" s="157">
        <v>0</v>
      </c>
      <c r="K32" s="50"/>
    </row>
    <row r="33" spans="2:11" s="1" customFormat="1" ht="14.4" customHeight="1" hidden="1">
      <c r="B33" s="45"/>
      <c r="C33" s="46"/>
      <c r="D33" s="46"/>
      <c r="E33" s="54" t="s">
        <v>51</v>
      </c>
      <c r="F33" s="157">
        <f>ROUND(SUM(BH84:BH192),2)</f>
        <v>0</v>
      </c>
      <c r="G33" s="46"/>
      <c r="H33" s="46"/>
      <c r="I33" s="158">
        <v>0.15</v>
      </c>
      <c r="J33" s="157">
        <v>0</v>
      </c>
      <c r="K33" s="50"/>
    </row>
    <row r="34" spans="2:11" s="1" customFormat="1" ht="14.4" customHeight="1" hidden="1">
      <c r="B34" s="45"/>
      <c r="C34" s="46"/>
      <c r="D34" s="46"/>
      <c r="E34" s="54" t="s">
        <v>52</v>
      </c>
      <c r="F34" s="157">
        <f>ROUND(SUM(BI84:BI192),2)</f>
        <v>0</v>
      </c>
      <c r="G34" s="46"/>
      <c r="H34" s="46"/>
      <c r="I34" s="158">
        <v>0</v>
      </c>
      <c r="J34" s="157">
        <v>0</v>
      </c>
      <c r="K34" s="50"/>
    </row>
    <row r="35" spans="2:11" s="1" customFormat="1" ht="6.95" customHeight="1">
      <c r="B35" s="45"/>
      <c r="C35" s="46"/>
      <c r="D35" s="46"/>
      <c r="E35" s="46"/>
      <c r="F35" s="46"/>
      <c r="G35" s="46"/>
      <c r="H35" s="46"/>
      <c r="I35" s="144"/>
      <c r="J35" s="46"/>
      <c r="K35" s="50"/>
    </row>
    <row r="36" spans="2:11" s="1" customFormat="1" ht="25.4" customHeight="1">
      <c r="B36" s="45"/>
      <c r="C36" s="159"/>
      <c r="D36" s="160" t="s">
        <v>53</v>
      </c>
      <c r="E36" s="97"/>
      <c r="F36" s="97"/>
      <c r="G36" s="161" t="s">
        <v>54</v>
      </c>
      <c r="H36" s="162" t="s">
        <v>55</v>
      </c>
      <c r="I36" s="163"/>
      <c r="J36" s="164">
        <f>SUM(J27:J34)</f>
        <v>0</v>
      </c>
      <c r="K36" s="165"/>
    </row>
    <row r="37" spans="2:11" s="1" customFormat="1" ht="14.4" customHeight="1">
      <c r="B37" s="66"/>
      <c r="C37" s="67"/>
      <c r="D37" s="67"/>
      <c r="E37" s="67"/>
      <c r="F37" s="67"/>
      <c r="G37" s="67"/>
      <c r="H37" s="67"/>
      <c r="I37" s="166"/>
      <c r="J37" s="67"/>
      <c r="K37" s="68"/>
    </row>
    <row r="41" spans="2:11" s="1" customFormat="1" ht="6.95" customHeight="1">
      <c r="B41" s="167"/>
      <c r="C41" s="168"/>
      <c r="D41" s="168"/>
      <c r="E41" s="168"/>
      <c r="F41" s="168"/>
      <c r="G41" s="168"/>
      <c r="H41" s="168"/>
      <c r="I41" s="169"/>
      <c r="J41" s="168"/>
      <c r="K41" s="170"/>
    </row>
    <row r="42" spans="2:11" s="1" customFormat="1" ht="36.95" customHeight="1">
      <c r="B42" s="45"/>
      <c r="C42" s="29" t="s">
        <v>117</v>
      </c>
      <c r="D42" s="46"/>
      <c r="E42" s="46"/>
      <c r="F42" s="46"/>
      <c r="G42" s="46"/>
      <c r="H42" s="46"/>
      <c r="I42" s="144"/>
      <c r="J42" s="46"/>
      <c r="K42" s="50"/>
    </row>
    <row r="43" spans="2:11" s="1" customFormat="1" ht="6.95" customHeight="1">
      <c r="B43" s="45"/>
      <c r="C43" s="46"/>
      <c r="D43" s="46"/>
      <c r="E43" s="46"/>
      <c r="F43" s="46"/>
      <c r="G43" s="46"/>
      <c r="H43" s="46"/>
      <c r="I43" s="144"/>
      <c r="J43" s="46"/>
      <c r="K43" s="50"/>
    </row>
    <row r="44" spans="2:11" s="1" customFormat="1" ht="14.4" customHeight="1">
      <c r="B44" s="45"/>
      <c r="C44" s="39" t="s">
        <v>18</v>
      </c>
      <c r="D44" s="46"/>
      <c r="E44" s="46"/>
      <c r="F44" s="46"/>
      <c r="G44" s="46"/>
      <c r="H44" s="46"/>
      <c r="I44" s="144"/>
      <c r="J44" s="46"/>
      <c r="K44" s="50"/>
    </row>
    <row r="45" spans="2:11" s="1" customFormat="1" ht="16.5" customHeight="1">
      <c r="B45" s="45"/>
      <c r="C45" s="46"/>
      <c r="D45" s="46"/>
      <c r="E45" s="143" t="str">
        <f>E7</f>
        <v>K.ú. Vysoká Libeň - dokumentace II</v>
      </c>
      <c r="F45" s="39"/>
      <c r="G45" s="39"/>
      <c r="H45" s="39"/>
      <c r="I45" s="144"/>
      <c r="J45" s="46"/>
      <c r="K45" s="50"/>
    </row>
    <row r="46" spans="2:11" s="1" customFormat="1" ht="14.4" customHeight="1">
      <c r="B46" s="45"/>
      <c r="C46" s="39" t="s">
        <v>115</v>
      </c>
      <c r="D46" s="46"/>
      <c r="E46" s="46"/>
      <c r="F46" s="46"/>
      <c r="G46" s="46"/>
      <c r="H46" s="46"/>
      <c r="I46" s="144"/>
      <c r="J46" s="46"/>
      <c r="K46" s="50"/>
    </row>
    <row r="47" spans="2:11" s="1" customFormat="1" ht="17.25" customHeight="1">
      <c r="B47" s="45"/>
      <c r="C47" s="46"/>
      <c r="D47" s="46"/>
      <c r="E47" s="145" t="str">
        <f>E9</f>
        <v>SO-101 - SO 101 - Polní cesta VPC6a k.ú. Vysoká Libeň</v>
      </c>
      <c r="F47" s="46"/>
      <c r="G47" s="46"/>
      <c r="H47" s="46"/>
      <c r="I47" s="144"/>
      <c r="J47" s="46"/>
      <c r="K47" s="50"/>
    </row>
    <row r="48" spans="2:11" s="1" customFormat="1" ht="6.95" customHeight="1">
      <c r="B48" s="45"/>
      <c r="C48" s="46"/>
      <c r="D48" s="46"/>
      <c r="E48" s="46"/>
      <c r="F48" s="46"/>
      <c r="G48" s="46"/>
      <c r="H48" s="46"/>
      <c r="I48" s="144"/>
      <c r="J48" s="46"/>
      <c r="K48" s="50"/>
    </row>
    <row r="49" spans="2:11" s="1" customFormat="1" ht="18" customHeight="1">
      <c r="B49" s="45"/>
      <c r="C49" s="39" t="s">
        <v>25</v>
      </c>
      <c r="D49" s="46"/>
      <c r="E49" s="46"/>
      <c r="F49" s="34" t="str">
        <f>F12</f>
        <v xml:space="preserve"> </v>
      </c>
      <c r="G49" s="46"/>
      <c r="H49" s="46"/>
      <c r="I49" s="146" t="s">
        <v>27</v>
      </c>
      <c r="J49" s="147" t="str">
        <f>IF(J12="","",J12)</f>
        <v>27. 11. 2016</v>
      </c>
      <c r="K49" s="50"/>
    </row>
    <row r="50" spans="2:11" s="1" customFormat="1" ht="6.95" customHeight="1">
      <c r="B50" s="45"/>
      <c r="C50" s="46"/>
      <c r="D50" s="46"/>
      <c r="E50" s="46"/>
      <c r="F50" s="46"/>
      <c r="G50" s="46"/>
      <c r="H50" s="46"/>
      <c r="I50" s="144"/>
      <c r="J50" s="46"/>
      <c r="K50" s="50"/>
    </row>
    <row r="51" spans="2:11" s="1" customFormat="1" ht="13.5">
      <c r="B51" s="45"/>
      <c r="C51" s="39" t="s">
        <v>31</v>
      </c>
      <c r="D51" s="46"/>
      <c r="E51" s="46"/>
      <c r="F51" s="34" t="str">
        <f>E15</f>
        <v>ČR-Státní pozemkový úřad, Mělník</v>
      </c>
      <c r="G51" s="46"/>
      <c r="H51" s="46"/>
      <c r="I51" s="146" t="s">
        <v>37</v>
      </c>
      <c r="J51" s="43" t="str">
        <f>E21</f>
        <v>Artech spol. s r.o.</v>
      </c>
      <c r="K51" s="50"/>
    </row>
    <row r="52" spans="2:11" s="1" customFormat="1" ht="14.4" customHeight="1">
      <c r="B52" s="45"/>
      <c r="C52" s="39" t="s">
        <v>35</v>
      </c>
      <c r="D52" s="46"/>
      <c r="E52" s="46"/>
      <c r="F52" s="34" t="str">
        <f>IF(E18="","",E18)</f>
        <v/>
      </c>
      <c r="G52" s="46"/>
      <c r="H52" s="46"/>
      <c r="I52" s="144"/>
      <c r="J52" s="171"/>
      <c r="K52" s="50"/>
    </row>
    <row r="53" spans="2:11" s="1" customFormat="1" ht="10.3" customHeight="1">
      <c r="B53" s="45"/>
      <c r="C53" s="46"/>
      <c r="D53" s="46"/>
      <c r="E53" s="46"/>
      <c r="F53" s="46"/>
      <c r="G53" s="46"/>
      <c r="H53" s="46"/>
      <c r="I53" s="144"/>
      <c r="J53" s="46"/>
      <c r="K53" s="50"/>
    </row>
    <row r="54" spans="2:11" s="1" customFormat="1" ht="29.25" customHeight="1">
      <c r="B54" s="45"/>
      <c r="C54" s="172" t="s">
        <v>118</v>
      </c>
      <c r="D54" s="159"/>
      <c r="E54" s="159"/>
      <c r="F54" s="159"/>
      <c r="G54" s="159"/>
      <c r="H54" s="159"/>
      <c r="I54" s="173"/>
      <c r="J54" s="174" t="s">
        <v>119</v>
      </c>
      <c r="K54" s="175"/>
    </row>
    <row r="55" spans="2:11" s="1" customFormat="1" ht="10.3" customHeight="1">
      <c r="B55" s="45"/>
      <c r="C55" s="46"/>
      <c r="D55" s="46"/>
      <c r="E55" s="46"/>
      <c r="F55" s="46"/>
      <c r="G55" s="46"/>
      <c r="H55" s="46"/>
      <c r="I55" s="144"/>
      <c r="J55" s="46"/>
      <c r="K55" s="50"/>
    </row>
    <row r="56" spans="2:47" s="1" customFormat="1" ht="29.25" customHeight="1">
      <c r="B56" s="45"/>
      <c r="C56" s="176" t="s">
        <v>120</v>
      </c>
      <c r="D56" s="46"/>
      <c r="E56" s="46"/>
      <c r="F56" s="46"/>
      <c r="G56" s="46"/>
      <c r="H56" s="46"/>
      <c r="I56" s="144"/>
      <c r="J56" s="155">
        <f>J84</f>
        <v>0</v>
      </c>
      <c r="K56" s="50"/>
      <c r="AU56" s="23" t="s">
        <v>121</v>
      </c>
    </row>
    <row r="57" spans="2:11" s="7" customFormat="1" ht="24.95" customHeight="1">
      <c r="B57" s="177"/>
      <c r="C57" s="178"/>
      <c r="D57" s="179" t="s">
        <v>122</v>
      </c>
      <c r="E57" s="180"/>
      <c r="F57" s="180"/>
      <c r="G57" s="180"/>
      <c r="H57" s="180"/>
      <c r="I57" s="181"/>
      <c r="J57" s="182">
        <f>J85</f>
        <v>0</v>
      </c>
      <c r="K57" s="183"/>
    </row>
    <row r="58" spans="2:11" s="8" customFormat="1" ht="19.9" customHeight="1">
      <c r="B58" s="184"/>
      <c r="C58" s="185"/>
      <c r="D58" s="186" t="s">
        <v>123</v>
      </c>
      <c r="E58" s="187"/>
      <c r="F58" s="187"/>
      <c r="G58" s="187"/>
      <c r="H58" s="187"/>
      <c r="I58" s="188"/>
      <c r="J58" s="189">
        <f>J86</f>
        <v>0</v>
      </c>
      <c r="K58" s="190"/>
    </row>
    <row r="59" spans="2:11" s="8" customFormat="1" ht="19.9" customHeight="1">
      <c r="B59" s="184"/>
      <c r="C59" s="185"/>
      <c r="D59" s="186" t="s">
        <v>124</v>
      </c>
      <c r="E59" s="187"/>
      <c r="F59" s="187"/>
      <c r="G59" s="187"/>
      <c r="H59" s="187"/>
      <c r="I59" s="188"/>
      <c r="J59" s="189">
        <f>J131</f>
        <v>0</v>
      </c>
      <c r="K59" s="190"/>
    </row>
    <row r="60" spans="2:11" s="8" customFormat="1" ht="19.9" customHeight="1">
      <c r="B60" s="184"/>
      <c r="C60" s="185"/>
      <c r="D60" s="186" t="s">
        <v>125</v>
      </c>
      <c r="E60" s="187"/>
      <c r="F60" s="187"/>
      <c r="G60" s="187"/>
      <c r="H60" s="187"/>
      <c r="I60" s="188"/>
      <c r="J60" s="189">
        <f>J158</f>
        <v>0</v>
      </c>
      <c r="K60" s="190"/>
    </row>
    <row r="61" spans="2:11" s="7" customFormat="1" ht="24.95" customHeight="1">
      <c r="B61" s="177"/>
      <c r="C61" s="178"/>
      <c r="D61" s="179" t="s">
        <v>126</v>
      </c>
      <c r="E61" s="180"/>
      <c r="F61" s="180"/>
      <c r="G61" s="180"/>
      <c r="H61" s="180"/>
      <c r="I61" s="181"/>
      <c r="J61" s="182">
        <f>J171</f>
        <v>0</v>
      </c>
      <c r="K61" s="183"/>
    </row>
    <row r="62" spans="2:11" s="8" customFormat="1" ht="19.9" customHeight="1">
      <c r="B62" s="184"/>
      <c r="C62" s="185"/>
      <c r="D62" s="186" t="s">
        <v>127</v>
      </c>
      <c r="E62" s="187"/>
      <c r="F62" s="187"/>
      <c r="G62" s="187"/>
      <c r="H62" s="187"/>
      <c r="I62" s="188"/>
      <c r="J62" s="189">
        <f>J172</f>
        <v>0</v>
      </c>
      <c r="K62" s="190"/>
    </row>
    <row r="63" spans="2:11" s="7" customFormat="1" ht="24.95" customHeight="1">
      <c r="B63" s="177"/>
      <c r="C63" s="178"/>
      <c r="D63" s="179" t="s">
        <v>128</v>
      </c>
      <c r="E63" s="180"/>
      <c r="F63" s="180"/>
      <c r="G63" s="180"/>
      <c r="H63" s="180"/>
      <c r="I63" s="181"/>
      <c r="J63" s="182">
        <f>J180</f>
        <v>0</v>
      </c>
      <c r="K63" s="183"/>
    </row>
    <row r="64" spans="2:11" s="8" customFormat="1" ht="19.9" customHeight="1">
      <c r="B64" s="184"/>
      <c r="C64" s="185"/>
      <c r="D64" s="186" t="s">
        <v>129</v>
      </c>
      <c r="E64" s="187"/>
      <c r="F64" s="187"/>
      <c r="G64" s="187"/>
      <c r="H64" s="187"/>
      <c r="I64" s="188"/>
      <c r="J64" s="189">
        <f>J187</f>
        <v>0</v>
      </c>
      <c r="K64" s="190"/>
    </row>
    <row r="65" spans="2:11" s="1" customFormat="1" ht="21.8" customHeight="1">
      <c r="B65" s="45"/>
      <c r="C65" s="46"/>
      <c r="D65" s="46"/>
      <c r="E65" s="46"/>
      <c r="F65" s="46"/>
      <c r="G65" s="46"/>
      <c r="H65" s="46"/>
      <c r="I65" s="144"/>
      <c r="J65" s="46"/>
      <c r="K65" s="50"/>
    </row>
    <row r="66" spans="2:11" s="1" customFormat="1" ht="6.95" customHeight="1">
      <c r="B66" s="66"/>
      <c r="C66" s="67"/>
      <c r="D66" s="67"/>
      <c r="E66" s="67"/>
      <c r="F66" s="67"/>
      <c r="G66" s="67"/>
      <c r="H66" s="67"/>
      <c r="I66" s="166"/>
      <c r="J66" s="67"/>
      <c r="K66" s="68"/>
    </row>
    <row r="70" spans="2:12" s="1" customFormat="1" ht="6.95" customHeight="1">
      <c r="B70" s="69"/>
      <c r="C70" s="70"/>
      <c r="D70" s="70"/>
      <c r="E70" s="70"/>
      <c r="F70" s="70"/>
      <c r="G70" s="70"/>
      <c r="H70" s="70"/>
      <c r="I70" s="169"/>
      <c r="J70" s="70"/>
      <c r="K70" s="70"/>
      <c r="L70" s="71"/>
    </row>
    <row r="71" spans="2:12" s="1" customFormat="1" ht="36.95" customHeight="1">
      <c r="B71" s="45"/>
      <c r="C71" s="72" t="s">
        <v>130</v>
      </c>
      <c r="D71" s="73"/>
      <c r="E71" s="73"/>
      <c r="F71" s="73"/>
      <c r="G71" s="73"/>
      <c r="H71" s="73"/>
      <c r="I71" s="191"/>
      <c r="J71" s="73"/>
      <c r="K71" s="73"/>
      <c r="L71" s="71"/>
    </row>
    <row r="72" spans="2:12" s="1" customFormat="1" ht="6.95" customHeight="1">
      <c r="B72" s="45"/>
      <c r="C72" s="73"/>
      <c r="D72" s="73"/>
      <c r="E72" s="73"/>
      <c r="F72" s="73"/>
      <c r="G72" s="73"/>
      <c r="H72" s="73"/>
      <c r="I72" s="191"/>
      <c r="J72" s="73"/>
      <c r="K72" s="73"/>
      <c r="L72" s="71"/>
    </row>
    <row r="73" spans="2:12" s="1" customFormat="1" ht="14.4" customHeight="1">
      <c r="B73" s="45"/>
      <c r="C73" s="75" t="s">
        <v>18</v>
      </c>
      <c r="D73" s="73"/>
      <c r="E73" s="73"/>
      <c r="F73" s="73"/>
      <c r="G73" s="73"/>
      <c r="H73" s="73"/>
      <c r="I73" s="191"/>
      <c r="J73" s="73"/>
      <c r="K73" s="73"/>
      <c r="L73" s="71"/>
    </row>
    <row r="74" spans="2:12" s="1" customFormat="1" ht="16.5" customHeight="1">
      <c r="B74" s="45"/>
      <c r="C74" s="73"/>
      <c r="D74" s="73"/>
      <c r="E74" s="192" t="str">
        <f>E7</f>
        <v>K.ú. Vysoká Libeň - dokumentace II</v>
      </c>
      <c r="F74" s="75"/>
      <c r="G74" s="75"/>
      <c r="H74" s="75"/>
      <c r="I74" s="191"/>
      <c r="J74" s="73"/>
      <c r="K74" s="73"/>
      <c r="L74" s="71"/>
    </row>
    <row r="75" spans="2:12" s="1" customFormat="1" ht="14.4" customHeight="1">
      <c r="B75" s="45"/>
      <c r="C75" s="75" t="s">
        <v>115</v>
      </c>
      <c r="D75" s="73"/>
      <c r="E75" s="73"/>
      <c r="F75" s="73"/>
      <c r="G75" s="73"/>
      <c r="H75" s="73"/>
      <c r="I75" s="191"/>
      <c r="J75" s="73"/>
      <c r="K75" s="73"/>
      <c r="L75" s="71"/>
    </row>
    <row r="76" spans="2:12" s="1" customFormat="1" ht="17.25" customHeight="1">
      <c r="B76" s="45"/>
      <c r="C76" s="73"/>
      <c r="D76" s="73"/>
      <c r="E76" s="81" t="str">
        <f>E9</f>
        <v>SO-101 - SO 101 - Polní cesta VPC6a k.ú. Vysoká Libeň</v>
      </c>
      <c r="F76" s="73"/>
      <c r="G76" s="73"/>
      <c r="H76" s="73"/>
      <c r="I76" s="191"/>
      <c r="J76" s="73"/>
      <c r="K76" s="73"/>
      <c r="L76" s="71"/>
    </row>
    <row r="77" spans="2:12" s="1" customFormat="1" ht="6.95" customHeight="1">
      <c r="B77" s="45"/>
      <c r="C77" s="73"/>
      <c r="D77" s="73"/>
      <c r="E77" s="73"/>
      <c r="F77" s="73"/>
      <c r="G77" s="73"/>
      <c r="H77" s="73"/>
      <c r="I77" s="191"/>
      <c r="J77" s="73"/>
      <c r="K77" s="73"/>
      <c r="L77" s="71"/>
    </row>
    <row r="78" spans="2:12" s="1" customFormat="1" ht="18" customHeight="1">
      <c r="B78" s="45"/>
      <c r="C78" s="75" t="s">
        <v>25</v>
      </c>
      <c r="D78" s="73"/>
      <c r="E78" s="73"/>
      <c r="F78" s="193" t="str">
        <f>F12</f>
        <v xml:space="preserve"> </v>
      </c>
      <c r="G78" s="73"/>
      <c r="H78" s="73"/>
      <c r="I78" s="194" t="s">
        <v>27</v>
      </c>
      <c r="J78" s="84" t="str">
        <f>IF(J12="","",J12)</f>
        <v>27. 11. 2016</v>
      </c>
      <c r="K78" s="73"/>
      <c r="L78" s="71"/>
    </row>
    <row r="79" spans="2:12" s="1" customFormat="1" ht="6.95" customHeight="1">
      <c r="B79" s="45"/>
      <c r="C79" s="73"/>
      <c r="D79" s="73"/>
      <c r="E79" s="73"/>
      <c r="F79" s="73"/>
      <c r="G79" s="73"/>
      <c r="H79" s="73"/>
      <c r="I79" s="191"/>
      <c r="J79" s="73"/>
      <c r="K79" s="73"/>
      <c r="L79" s="71"/>
    </row>
    <row r="80" spans="2:12" s="1" customFormat="1" ht="13.5">
      <c r="B80" s="45"/>
      <c r="C80" s="75" t="s">
        <v>31</v>
      </c>
      <c r="D80" s="73"/>
      <c r="E80" s="73"/>
      <c r="F80" s="193" t="str">
        <f>E15</f>
        <v>ČR-Státní pozemkový úřad, Mělník</v>
      </c>
      <c r="G80" s="73"/>
      <c r="H80" s="73"/>
      <c r="I80" s="194" t="s">
        <v>37</v>
      </c>
      <c r="J80" s="193" t="str">
        <f>E21</f>
        <v>Artech spol. s r.o.</v>
      </c>
      <c r="K80" s="73"/>
      <c r="L80" s="71"/>
    </row>
    <row r="81" spans="2:12" s="1" customFormat="1" ht="14.4" customHeight="1">
      <c r="B81" s="45"/>
      <c r="C81" s="75" t="s">
        <v>35</v>
      </c>
      <c r="D81" s="73"/>
      <c r="E81" s="73"/>
      <c r="F81" s="193" t="str">
        <f>IF(E18="","",E18)</f>
        <v/>
      </c>
      <c r="G81" s="73"/>
      <c r="H81" s="73"/>
      <c r="I81" s="191"/>
      <c r="J81" s="73"/>
      <c r="K81" s="73"/>
      <c r="L81" s="71"/>
    </row>
    <row r="82" spans="2:12" s="1" customFormat="1" ht="10.3" customHeight="1">
      <c r="B82" s="45"/>
      <c r="C82" s="73"/>
      <c r="D82" s="73"/>
      <c r="E82" s="73"/>
      <c r="F82" s="73"/>
      <c r="G82" s="73"/>
      <c r="H82" s="73"/>
      <c r="I82" s="191"/>
      <c r="J82" s="73"/>
      <c r="K82" s="73"/>
      <c r="L82" s="71"/>
    </row>
    <row r="83" spans="2:20" s="9" customFormat="1" ht="29.25" customHeight="1">
      <c r="B83" s="195"/>
      <c r="C83" s="196" t="s">
        <v>131</v>
      </c>
      <c r="D83" s="197" t="s">
        <v>62</v>
      </c>
      <c r="E83" s="197" t="s">
        <v>58</v>
      </c>
      <c r="F83" s="197" t="s">
        <v>132</v>
      </c>
      <c r="G83" s="197" t="s">
        <v>133</v>
      </c>
      <c r="H83" s="197" t="s">
        <v>134</v>
      </c>
      <c r="I83" s="198" t="s">
        <v>135</v>
      </c>
      <c r="J83" s="197" t="s">
        <v>119</v>
      </c>
      <c r="K83" s="199" t="s">
        <v>136</v>
      </c>
      <c r="L83" s="200"/>
      <c r="M83" s="101" t="s">
        <v>137</v>
      </c>
      <c r="N83" s="102" t="s">
        <v>47</v>
      </c>
      <c r="O83" s="102" t="s">
        <v>138</v>
      </c>
      <c r="P83" s="102" t="s">
        <v>139</v>
      </c>
      <c r="Q83" s="102" t="s">
        <v>140</v>
      </c>
      <c r="R83" s="102" t="s">
        <v>141</v>
      </c>
      <c r="S83" s="102" t="s">
        <v>142</v>
      </c>
      <c r="T83" s="103" t="s">
        <v>143</v>
      </c>
    </row>
    <row r="84" spans="2:63" s="1" customFormat="1" ht="29.25" customHeight="1">
      <c r="B84" s="45"/>
      <c r="C84" s="107" t="s">
        <v>120</v>
      </c>
      <c r="D84" s="73"/>
      <c r="E84" s="73"/>
      <c r="F84" s="73"/>
      <c r="G84" s="73"/>
      <c r="H84" s="73"/>
      <c r="I84" s="191"/>
      <c r="J84" s="201">
        <f>BK84</f>
        <v>0</v>
      </c>
      <c r="K84" s="73"/>
      <c r="L84" s="71"/>
      <c r="M84" s="104"/>
      <c r="N84" s="105"/>
      <c r="O84" s="105"/>
      <c r="P84" s="202">
        <f>P85+P171+P180</f>
        <v>0</v>
      </c>
      <c r="Q84" s="105"/>
      <c r="R84" s="202">
        <f>R85+R171+R180</f>
        <v>856.252619</v>
      </c>
      <c r="S84" s="105"/>
      <c r="T84" s="203">
        <f>T85+T171+T180</f>
        <v>0</v>
      </c>
      <c r="AT84" s="23" t="s">
        <v>76</v>
      </c>
      <c r="AU84" s="23" t="s">
        <v>121</v>
      </c>
      <c r="BK84" s="204">
        <f>BK85+BK171+BK180</f>
        <v>0</v>
      </c>
    </row>
    <row r="85" spans="2:63" s="10" customFormat="1" ht="37.4" customHeight="1">
      <c r="B85" s="205"/>
      <c r="C85" s="206"/>
      <c r="D85" s="207" t="s">
        <v>76</v>
      </c>
      <c r="E85" s="208" t="s">
        <v>144</v>
      </c>
      <c r="F85" s="208" t="s">
        <v>145</v>
      </c>
      <c r="G85" s="206"/>
      <c r="H85" s="206"/>
      <c r="I85" s="209"/>
      <c r="J85" s="210">
        <f>BK85</f>
        <v>0</v>
      </c>
      <c r="K85" s="206"/>
      <c r="L85" s="211"/>
      <c r="M85" s="212"/>
      <c r="N85" s="213"/>
      <c r="O85" s="213"/>
      <c r="P85" s="214">
        <f>P86+P131+P158</f>
        <v>0</v>
      </c>
      <c r="Q85" s="213"/>
      <c r="R85" s="214">
        <f>R86+R131+R158</f>
        <v>855.167119</v>
      </c>
      <c r="S85" s="213"/>
      <c r="T85" s="215">
        <f>T86+T131+T158</f>
        <v>0</v>
      </c>
      <c r="AR85" s="216" t="s">
        <v>24</v>
      </c>
      <c r="AT85" s="217" t="s">
        <v>76</v>
      </c>
      <c r="AU85" s="217" t="s">
        <v>77</v>
      </c>
      <c r="AY85" s="216" t="s">
        <v>146</v>
      </c>
      <c r="BK85" s="218">
        <f>BK86+BK131+BK158</f>
        <v>0</v>
      </c>
    </row>
    <row r="86" spans="2:63" s="10" customFormat="1" ht="19.9" customHeight="1">
      <c r="B86" s="205"/>
      <c r="C86" s="206"/>
      <c r="D86" s="207" t="s">
        <v>76</v>
      </c>
      <c r="E86" s="219" t="s">
        <v>24</v>
      </c>
      <c r="F86" s="219" t="s">
        <v>147</v>
      </c>
      <c r="G86" s="206"/>
      <c r="H86" s="206"/>
      <c r="I86" s="209"/>
      <c r="J86" s="220">
        <f>BK86</f>
        <v>0</v>
      </c>
      <c r="K86" s="206"/>
      <c r="L86" s="211"/>
      <c r="M86" s="212"/>
      <c r="N86" s="213"/>
      <c r="O86" s="213"/>
      <c r="P86" s="214">
        <f>SUM(P87:P130)</f>
        <v>0</v>
      </c>
      <c r="Q86" s="213"/>
      <c r="R86" s="214">
        <f>SUM(R87:R130)</f>
        <v>462.178022</v>
      </c>
      <c r="S86" s="213"/>
      <c r="T86" s="215">
        <f>SUM(T87:T130)</f>
        <v>0</v>
      </c>
      <c r="AR86" s="216" t="s">
        <v>24</v>
      </c>
      <c r="AT86" s="217" t="s">
        <v>76</v>
      </c>
      <c r="AU86" s="217" t="s">
        <v>24</v>
      </c>
      <c r="AY86" s="216" t="s">
        <v>146</v>
      </c>
      <c r="BK86" s="218">
        <f>SUM(BK87:BK130)</f>
        <v>0</v>
      </c>
    </row>
    <row r="87" spans="2:65" s="1" customFormat="1" ht="38.25" customHeight="1">
      <c r="B87" s="45"/>
      <c r="C87" s="221" t="s">
        <v>24</v>
      </c>
      <c r="D87" s="221" t="s">
        <v>148</v>
      </c>
      <c r="E87" s="222" t="s">
        <v>149</v>
      </c>
      <c r="F87" s="223" t="s">
        <v>150</v>
      </c>
      <c r="G87" s="224" t="s">
        <v>151</v>
      </c>
      <c r="H87" s="225">
        <v>2029.6</v>
      </c>
      <c r="I87" s="226"/>
      <c r="J87" s="227">
        <f>ROUND(I87*H87,2)</f>
        <v>0</v>
      </c>
      <c r="K87" s="223" t="s">
        <v>152</v>
      </c>
      <c r="L87" s="71"/>
      <c r="M87" s="228" t="s">
        <v>22</v>
      </c>
      <c r="N87" s="229" t="s">
        <v>48</v>
      </c>
      <c r="O87" s="46"/>
      <c r="P87" s="230">
        <f>O87*H87</f>
        <v>0</v>
      </c>
      <c r="Q87" s="230">
        <v>0</v>
      </c>
      <c r="R87" s="230">
        <f>Q87*H87</f>
        <v>0</v>
      </c>
      <c r="S87" s="230">
        <v>0</v>
      </c>
      <c r="T87" s="231">
        <f>S87*H87</f>
        <v>0</v>
      </c>
      <c r="AR87" s="23" t="s">
        <v>153</v>
      </c>
      <c r="AT87" s="23" t="s">
        <v>148</v>
      </c>
      <c r="AU87" s="23" t="s">
        <v>86</v>
      </c>
      <c r="AY87" s="23" t="s">
        <v>146</v>
      </c>
      <c r="BE87" s="232">
        <f>IF(N87="základní",J87,0)</f>
        <v>0</v>
      </c>
      <c r="BF87" s="232">
        <f>IF(N87="snížená",J87,0)</f>
        <v>0</v>
      </c>
      <c r="BG87" s="232">
        <f>IF(N87="zákl. přenesená",J87,0)</f>
        <v>0</v>
      </c>
      <c r="BH87" s="232">
        <f>IF(N87="sníž. přenesená",J87,0)</f>
        <v>0</v>
      </c>
      <c r="BI87" s="232">
        <f>IF(N87="nulová",J87,0)</f>
        <v>0</v>
      </c>
      <c r="BJ87" s="23" t="s">
        <v>24</v>
      </c>
      <c r="BK87" s="232">
        <f>ROUND(I87*H87,2)</f>
        <v>0</v>
      </c>
      <c r="BL87" s="23" t="s">
        <v>153</v>
      </c>
      <c r="BM87" s="23" t="s">
        <v>154</v>
      </c>
    </row>
    <row r="88" spans="2:47" s="1" customFormat="1" ht="13.5">
      <c r="B88" s="45"/>
      <c r="C88" s="73"/>
      <c r="D88" s="233" t="s">
        <v>155</v>
      </c>
      <c r="E88" s="73"/>
      <c r="F88" s="234" t="s">
        <v>156</v>
      </c>
      <c r="G88" s="73"/>
      <c r="H88" s="73"/>
      <c r="I88" s="191"/>
      <c r="J88" s="73"/>
      <c r="K88" s="73"/>
      <c r="L88" s="71"/>
      <c r="M88" s="235"/>
      <c r="N88" s="46"/>
      <c r="O88" s="46"/>
      <c r="P88" s="46"/>
      <c r="Q88" s="46"/>
      <c r="R88" s="46"/>
      <c r="S88" s="46"/>
      <c r="T88" s="94"/>
      <c r="AT88" s="23" t="s">
        <v>155</v>
      </c>
      <c r="AU88" s="23" t="s">
        <v>86</v>
      </c>
    </row>
    <row r="89" spans="2:65" s="1" customFormat="1" ht="38.25" customHeight="1">
      <c r="B89" s="45"/>
      <c r="C89" s="221" t="s">
        <v>86</v>
      </c>
      <c r="D89" s="221" t="s">
        <v>148</v>
      </c>
      <c r="E89" s="222" t="s">
        <v>157</v>
      </c>
      <c r="F89" s="223" t="s">
        <v>158</v>
      </c>
      <c r="G89" s="224" t="s">
        <v>151</v>
      </c>
      <c r="H89" s="225">
        <v>1014.8</v>
      </c>
      <c r="I89" s="226"/>
      <c r="J89" s="227">
        <f>ROUND(I89*H89,2)</f>
        <v>0</v>
      </c>
      <c r="K89" s="223" t="s">
        <v>152</v>
      </c>
      <c r="L89" s="71"/>
      <c r="M89" s="228" t="s">
        <v>22</v>
      </c>
      <c r="N89" s="229" t="s">
        <v>48</v>
      </c>
      <c r="O89" s="46"/>
      <c r="P89" s="230">
        <f>O89*H89</f>
        <v>0</v>
      </c>
      <c r="Q89" s="230">
        <v>0</v>
      </c>
      <c r="R89" s="230">
        <f>Q89*H89</f>
        <v>0</v>
      </c>
      <c r="S89" s="230">
        <v>0</v>
      </c>
      <c r="T89" s="231">
        <f>S89*H89</f>
        <v>0</v>
      </c>
      <c r="AR89" s="23" t="s">
        <v>153</v>
      </c>
      <c r="AT89" s="23" t="s">
        <v>148</v>
      </c>
      <c r="AU89" s="23" t="s">
        <v>86</v>
      </c>
      <c r="AY89" s="23" t="s">
        <v>146</v>
      </c>
      <c r="BE89" s="232">
        <f>IF(N89="základní",J89,0)</f>
        <v>0</v>
      </c>
      <c r="BF89" s="232">
        <f>IF(N89="snížená",J89,0)</f>
        <v>0</v>
      </c>
      <c r="BG89" s="232">
        <f>IF(N89="zákl. přenesená",J89,0)</f>
        <v>0</v>
      </c>
      <c r="BH89" s="232">
        <f>IF(N89="sníž. přenesená",J89,0)</f>
        <v>0</v>
      </c>
      <c r="BI89" s="232">
        <f>IF(N89="nulová",J89,0)</f>
        <v>0</v>
      </c>
      <c r="BJ89" s="23" t="s">
        <v>24</v>
      </c>
      <c r="BK89" s="232">
        <f>ROUND(I89*H89,2)</f>
        <v>0</v>
      </c>
      <c r="BL89" s="23" t="s">
        <v>153</v>
      </c>
      <c r="BM89" s="23" t="s">
        <v>159</v>
      </c>
    </row>
    <row r="90" spans="2:47" s="1" customFormat="1" ht="13.5">
      <c r="B90" s="45"/>
      <c r="C90" s="73"/>
      <c r="D90" s="233" t="s">
        <v>155</v>
      </c>
      <c r="E90" s="73"/>
      <c r="F90" s="234" t="s">
        <v>156</v>
      </c>
      <c r="G90" s="73"/>
      <c r="H90" s="73"/>
      <c r="I90" s="191"/>
      <c r="J90" s="73"/>
      <c r="K90" s="73"/>
      <c r="L90" s="71"/>
      <c r="M90" s="235"/>
      <c r="N90" s="46"/>
      <c r="O90" s="46"/>
      <c r="P90" s="46"/>
      <c r="Q90" s="46"/>
      <c r="R90" s="46"/>
      <c r="S90" s="46"/>
      <c r="T90" s="94"/>
      <c r="AT90" s="23" t="s">
        <v>155</v>
      </c>
      <c r="AU90" s="23" t="s">
        <v>86</v>
      </c>
    </row>
    <row r="91" spans="2:51" s="11" customFormat="1" ht="13.5">
      <c r="B91" s="236"/>
      <c r="C91" s="237"/>
      <c r="D91" s="233" t="s">
        <v>160</v>
      </c>
      <c r="E91" s="238" t="s">
        <v>22</v>
      </c>
      <c r="F91" s="239" t="s">
        <v>161</v>
      </c>
      <c r="G91" s="237"/>
      <c r="H91" s="240">
        <v>1014.8</v>
      </c>
      <c r="I91" s="241"/>
      <c r="J91" s="237"/>
      <c r="K91" s="237"/>
      <c r="L91" s="242"/>
      <c r="M91" s="243"/>
      <c r="N91" s="244"/>
      <c r="O91" s="244"/>
      <c r="P91" s="244"/>
      <c r="Q91" s="244"/>
      <c r="R91" s="244"/>
      <c r="S91" s="244"/>
      <c r="T91" s="245"/>
      <c r="AT91" s="246" t="s">
        <v>160</v>
      </c>
      <c r="AU91" s="246" t="s">
        <v>86</v>
      </c>
      <c r="AV91" s="11" t="s">
        <v>86</v>
      </c>
      <c r="AW91" s="11" t="s">
        <v>40</v>
      </c>
      <c r="AX91" s="11" t="s">
        <v>24</v>
      </c>
      <c r="AY91" s="246" t="s">
        <v>146</v>
      </c>
    </row>
    <row r="92" spans="2:65" s="1" customFormat="1" ht="51" customHeight="1">
      <c r="B92" s="45"/>
      <c r="C92" s="221" t="s">
        <v>162</v>
      </c>
      <c r="D92" s="221" t="s">
        <v>148</v>
      </c>
      <c r="E92" s="222" t="s">
        <v>163</v>
      </c>
      <c r="F92" s="223" t="s">
        <v>164</v>
      </c>
      <c r="G92" s="224" t="s">
        <v>151</v>
      </c>
      <c r="H92" s="225">
        <v>193.5</v>
      </c>
      <c r="I92" s="226"/>
      <c r="J92" s="227">
        <f>ROUND(I92*H92,2)</f>
        <v>0</v>
      </c>
      <c r="K92" s="223" t="s">
        <v>22</v>
      </c>
      <c r="L92" s="71"/>
      <c r="M92" s="228" t="s">
        <v>22</v>
      </c>
      <c r="N92" s="229" t="s">
        <v>48</v>
      </c>
      <c r="O92" s="46"/>
      <c r="P92" s="230">
        <f>O92*H92</f>
        <v>0</v>
      </c>
      <c r="Q92" s="230">
        <v>0</v>
      </c>
      <c r="R92" s="230">
        <f>Q92*H92</f>
        <v>0</v>
      </c>
      <c r="S92" s="230">
        <v>0</v>
      </c>
      <c r="T92" s="231">
        <f>S92*H92</f>
        <v>0</v>
      </c>
      <c r="AR92" s="23" t="s">
        <v>153</v>
      </c>
      <c r="AT92" s="23" t="s">
        <v>148</v>
      </c>
      <c r="AU92" s="23" t="s">
        <v>86</v>
      </c>
      <c r="AY92" s="23" t="s">
        <v>146</v>
      </c>
      <c r="BE92" s="232">
        <f>IF(N92="základní",J92,0)</f>
        <v>0</v>
      </c>
      <c r="BF92" s="232">
        <f>IF(N92="snížená",J92,0)</f>
        <v>0</v>
      </c>
      <c r="BG92" s="232">
        <f>IF(N92="zákl. přenesená",J92,0)</f>
        <v>0</v>
      </c>
      <c r="BH92" s="232">
        <f>IF(N92="sníž. přenesená",J92,0)</f>
        <v>0</v>
      </c>
      <c r="BI92" s="232">
        <f>IF(N92="nulová",J92,0)</f>
        <v>0</v>
      </c>
      <c r="BJ92" s="23" t="s">
        <v>24</v>
      </c>
      <c r="BK92" s="232">
        <f>ROUND(I92*H92,2)</f>
        <v>0</v>
      </c>
      <c r="BL92" s="23" t="s">
        <v>153</v>
      </c>
      <c r="BM92" s="23" t="s">
        <v>165</v>
      </c>
    </row>
    <row r="93" spans="2:47" s="1" customFormat="1" ht="13.5">
      <c r="B93" s="45"/>
      <c r="C93" s="73"/>
      <c r="D93" s="233" t="s">
        <v>155</v>
      </c>
      <c r="E93" s="73"/>
      <c r="F93" s="234" t="s">
        <v>166</v>
      </c>
      <c r="G93" s="73"/>
      <c r="H93" s="73"/>
      <c r="I93" s="191"/>
      <c r="J93" s="73"/>
      <c r="K93" s="73"/>
      <c r="L93" s="71"/>
      <c r="M93" s="235"/>
      <c r="N93" s="46"/>
      <c r="O93" s="46"/>
      <c r="P93" s="46"/>
      <c r="Q93" s="46"/>
      <c r="R93" s="46"/>
      <c r="S93" s="46"/>
      <c r="T93" s="94"/>
      <c r="AT93" s="23" t="s">
        <v>155</v>
      </c>
      <c r="AU93" s="23" t="s">
        <v>86</v>
      </c>
    </row>
    <row r="94" spans="2:51" s="12" customFormat="1" ht="13.5">
      <c r="B94" s="247"/>
      <c r="C94" s="248"/>
      <c r="D94" s="233" t="s">
        <v>160</v>
      </c>
      <c r="E94" s="249" t="s">
        <v>22</v>
      </c>
      <c r="F94" s="250" t="s">
        <v>167</v>
      </c>
      <c r="G94" s="248"/>
      <c r="H94" s="249" t="s">
        <v>22</v>
      </c>
      <c r="I94" s="251"/>
      <c r="J94" s="248"/>
      <c r="K94" s="248"/>
      <c r="L94" s="252"/>
      <c r="M94" s="253"/>
      <c r="N94" s="254"/>
      <c r="O94" s="254"/>
      <c r="P94" s="254"/>
      <c r="Q94" s="254"/>
      <c r="R94" s="254"/>
      <c r="S94" s="254"/>
      <c r="T94" s="255"/>
      <c r="AT94" s="256" t="s">
        <v>160</v>
      </c>
      <c r="AU94" s="256" t="s">
        <v>86</v>
      </c>
      <c r="AV94" s="12" t="s">
        <v>24</v>
      </c>
      <c r="AW94" s="12" t="s">
        <v>40</v>
      </c>
      <c r="AX94" s="12" t="s">
        <v>77</v>
      </c>
      <c r="AY94" s="256" t="s">
        <v>146</v>
      </c>
    </row>
    <row r="95" spans="2:51" s="11" customFormat="1" ht="13.5">
      <c r="B95" s="236"/>
      <c r="C95" s="237"/>
      <c r="D95" s="233" t="s">
        <v>160</v>
      </c>
      <c r="E95" s="238" t="s">
        <v>22</v>
      </c>
      <c r="F95" s="239" t="s">
        <v>168</v>
      </c>
      <c r="G95" s="237"/>
      <c r="H95" s="240">
        <v>193.5</v>
      </c>
      <c r="I95" s="241"/>
      <c r="J95" s="237"/>
      <c r="K95" s="237"/>
      <c r="L95" s="242"/>
      <c r="M95" s="243"/>
      <c r="N95" s="244"/>
      <c r="O95" s="244"/>
      <c r="P95" s="244"/>
      <c r="Q95" s="244"/>
      <c r="R95" s="244"/>
      <c r="S95" s="244"/>
      <c r="T95" s="245"/>
      <c r="AT95" s="246" t="s">
        <v>160</v>
      </c>
      <c r="AU95" s="246" t="s">
        <v>86</v>
      </c>
      <c r="AV95" s="11" t="s">
        <v>86</v>
      </c>
      <c r="AW95" s="11" t="s">
        <v>40</v>
      </c>
      <c r="AX95" s="11" t="s">
        <v>24</v>
      </c>
      <c r="AY95" s="246" t="s">
        <v>146</v>
      </c>
    </row>
    <row r="96" spans="2:65" s="1" customFormat="1" ht="51" customHeight="1">
      <c r="B96" s="45"/>
      <c r="C96" s="221" t="s">
        <v>153</v>
      </c>
      <c r="D96" s="221" t="s">
        <v>148</v>
      </c>
      <c r="E96" s="222" t="s">
        <v>169</v>
      </c>
      <c r="F96" s="223" t="s">
        <v>170</v>
      </c>
      <c r="G96" s="224" t="s">
        <v>151</v>
      </c>
      <c r="H96" s="225">
        <v>193.5</v>
      </c>
      <c r="I96" s="226"/>
      <c r="J96" s="227">
        <f>ROUND(I96*H96,2)</f>
        <v>0</v>
      </c>
      <c r="K96" s="223" t="s">
        <v>152</v>
      </c>
      <c r="L96" s="71"/>
      <c r="M96" s="228" t="s">
        <v>22</v>
      </c>
      <c r="N96" s="229" t="s">
        <v>48</v>
      </c>
      <c r="O96" s="46"/>
      <c r="P96" s="230">
        <f>O96*H96</f>
        <v>0</v>
      </c>
      <c r="Q96" s="230">
        <v>0</v>
      </c>
      <c r="R96" s="230">
        <f>Q96*H96</f>
        <v>0</v>
      </c>
      <c r="S96" s="230">
        <v>0</v>
      </c>
      <c r="T96" s="231">
        <f>S96*H96</f>
        <v>0</v>
      </c>
      <c r="AR96" s="23" t="s">
        <v>153</v>
      </c>
      <c r="AT96" s="23" t="s">
        <v>148</v>
      </c>
      <c r="AU96" s="23" t="s">
        <v>86</v>
      </c>
      <c r="AY96" s="23" t="s">
        <v>146</v>
      </c>
      <c r="BE96" s="232">
        <f>IF(N96="základní",J96,0)</f>
        <v>0</v>
      </c>
      <c r="BF96" s="232">
        <f>IF(N96="snížená",J96,0)</f>
        <v>0</v>
      </c>
      <c r="BG96" s="232">
        <f>IF(N96="zákl. přenesená",J96,0)</f>
        <v>0</v>
      </c>
      <c r="BH96" s="232">
        <f>IF(N96="sníž. přenesená",J96,0)</f>
        <v>0</v>
      </c>
      <c r="BI96" s="232">
        <f>IF(N96="nulová",J96,0)</f>
        <v>0</v>
      </c>
      <c r="BJ96" s="23" t="s">
        <v>24</v>
      </c>
      <c r="BK96" s="232">
        <f>ROUND(I96*H96,2)</f>
        <v>0</v>
      </c>
      <c r="BL96" s="23" t="s">
        <v>153</v>
      </c>
      <c r="BM96" s="23" t="s">
        <v>171</v>
      </c>
    </row>
    <row r="97" spans="2:47" s="1" customFormat="1" ht="13.5">
      <c r="B97" s="45"/>
      <c r="C97" s="73"/>
      <c r="D97" s="233" t="s">
        <v>155</v>
      </c>
      <c r="E97" s="73"/>
      <c r="F97" s="234" t="s">
        <v>166</v>
      </c>
      <c r="G97" s="73"/>
      <c r="H97" s="73"/>
      <c r="I97" s="191"/>
      <c r="J97" s="73"/>
      <c r="K97" s="73"/>
      <c r="L97" s="71"/>
      <c r="M97" s="235"/>
      <c r="N97" s="46"/>
      <c r="O97" s="46"/>
      <c r="P97" s="46"/>
      <c r="Q97" s="46"/>
      <c r="R97" s="46"/>
      <c r="S97" s="46"/>
      <c r="T97" s="94"/>
      <c r="AT97" s="23" t="s">
        <v>155</v>
      </c>
      <c r="AU97" s="23" t="s">
        <v>86</v>
      </c>
    </row>
    <row r="98" spans="2:65" s="1" customFormat="1" ht="25.5" customHeight="1">
      <c r="B98" s="45"/>
      <c r="C98" s="221" t="s">
        <v>172</v>
      </c>
      <c r="D98" s="221" t="s">
        <v>148</v>
      </c>
      <c r="E98" s="222" t="s">
        <v>173</v>
      </c>
      <c r="F98" s="223" t="s">
        <v>174</v>
      </c>
      <c r="G98" s="224" t="s">
        <v>151</v>
      </c>
      <c r="H98" s="225">
        <v>538.6</v>
      </c>
      <c r="I98" s="226"/>
      <c r="J98" s="227">
        <f>ROUND(I98*H98,2)</f>
        <v>0</v>
      </c>
      <c r="K98" s="223" t="s">
        <v>22</v>
      </c>
      <c r="L98" s="71"/>
      <c r="M98" s="228" t="s">
        <v>22</v>
      </c>
      <c r="N98" s="229" t="s">
        <v>48</v>
      </c>
      <c r="O98" s="46"/>
      <c r="P98" s="230">
        <f>O98*H98</f>
        <v>0</v>
      </c>
      <c r="Q98" s="230">
        <v>0</v>
      </c>
      <c r="R98" s="230">
        <f>Q98*H98</f>
        <v>0</v>
      </c>
      <c r="S98" s="230">
        <v>0</v>
      </c>
      <c r="T98" s="231">
        <f>S98*H98</f>
        <v>0</v>
      </c>
      <c r="AR98" s="23" t="s">
        <v>153</v>
      </c>
      <c r="AT98" s="23" t="s">
        <v>148</v>
      </c>
      <c r="AU98" s="23" t="s">
        <v>86</v>
      </c>
      <c r="AY98" s="23" t="s">
        <v>146</v>
      </c>
      <c r="BE98" s="232">
        <f>IF(N98="základní",J98,0)</f>
        <v>0</v>
      </c>
      <c r="BF98" s="232">
        <f>IF(N98="snížená",J98,0)</f>
        <v>0</v>
      </c>
      <c r="BG98" s="232">
        <f>IF(N98="zákl. přenesená",J98,0)</f>
        <v>0</v>
      </c>
      <c r="BH98" s="232">
        <f>IF(N98="sníž. přenesená",J98,0)</f>
        <v>0</v>
      </c>
      <c r="BI98" s="232">
        <f>IF(N98="nulová",J98,0)</f>
        <v>0</v>
      </c>
      <c r="BJ98" s="23" t="s">
        <v>24</v>
      </c>
      <c r="BK98" s="232">
        <f>ROUND(I98*H98,2)</f>
        <v>0</v>
      </c>
      <c r="BL98" s="23" t="s">
        <v>153</v>
      </c>
      <c r="BM98" s="23" t="s">
        <v>175</v>
      </c>
    </row>
    <row r="99" spans="2:51" s="12" customFormat="1" ht="13.5">
      <c r="B99" s="247"/>
      <c r="C99" s="248"/>
      <c r="D99" s="233" t="s">
        <v>160</v>
      </c>
      <c r="E99" s="249" t="s">
        <v>22</v>
      </c>
      <c r="F99" s="250" t="s">
        <v>176</v>
      </c>
      <c r="G99" s="248"/>
      <c r="H99" s="249" t="s">
        <v>22</v>
      </c>
      <c r="I99" s="251"/>
      <c r="J99" s="248"/>
      <c r="K99" s="248"/>
      <c r="L99" s="252"/>
      <c r="M99" s="253"/>
      <c r="N99" s="254"/>
      <c r="O99" s="254"/>
      <c r="P99" s="254"/>
      <c r="Q99" s="254"/>
      <c r="R99" s="254"/>
      <c r="S99" s="254"/>
      <c r="T99" s="255"/>
      <c r="AT99" s="256" t="s">
        <v>160</v>
      </c>
      <c r="AU99" s="256" t="s">
        <v>86</v>
      </c>
      <c r="AV99" s="12" t="s">
        <v>24</v>
      </c>
      <c r="AW99" s="12" t="s">
        <v>40</v>
      </c>
      <c r="AX99" s="12" t="s">
        <v>77</v>
      </c>
      <c r="AY99" s="256" t="s">
        <v>146</v>
      </c>
    </row>
    <row r="100" spans="2:51" s="11" customFormat="1" ht="13.5">
      <c r="B100" s="236"/>
      <c r="C100" s="237"/>
      <c r="D100" s="233" t="s">
        <v>160</v>
      </c>
      <c r="E100" s="238" t="s">
        <v>22</v>
      </c>
      <c r="F100" s="239" t="s">
        <v>177</v>
      </c>
      <c r="G100" s="237"/>
      <c r="H100" s="240">
        <v>538.6</v>
      </c>
      <c r="I100" s="241"/>
      <c r="J100" s="237"/>
      <c r="K100" s="237"/>
      <c r="L100" s="242"/>
      <c r="M100" s="243"/>
      <c r="N100" s="244"/>
      <c r="O100" s="244"/>
      <c r="P100" s="244"/>
      <c r="Q100" s="244"/>
      <c r="R100" s="244"/>
      <c r="S100" s="244"/>
      <c r="T100" s="245"/>
      <c r="AT100" s="246" t="s">
        <v>160</v>
      </c>
      <c r="AU100" s="246" t="s">
        <v>86</v>
      </c>
      <c r="AV100" s="11" t="s">
        <v>86</v>
      </c>
      <c r="AW100" s="11" t="s">
        <v>40</v>
      </c>
      <c r="AX100" s="11" t="s">
        <v>24</v>
      </c>
      <c r="AY100" s="246" t="s">
        <v>146</v>
      </c>
    </row>
    <row r="101" spans="2:65" s="1" customFormat="1" ht="25.5" customHeight="1">
      <c r="B101" s="45"/>
      <c r="C101" s="221" t="s">
        <v>178</v>
      </c>
      <c r="D101" s="221" t="s">
        <v>148</v>
      </c>
      <c r="E101" s="222" t="s">
        <v>179</v>
      </c>
      <c r="F101" s="223" t="s">
        <v>180</v>
      </c>
      <c r="G101" s="224" t="s">
        <v>181</v>
      </c>
      <c r="H101" s="225">
        <v>3590.8</v>
      </c>
      <c r="I101" s="226"/>
      <c r="J101" s="227">
        <f>ROUND(I101*H101,2)</f>
        <v>0</v>
      </c>
      <c r="K101" s="223" t="s">
        <v>22</v>
      </c>
      <c r="L101" s="71"/>
      <c r="M101" s="228" t="s">
        <v>22</v>
      </c>
      <c r="N101" s="229" t="s">
        <v>48</v>
      </c>
      <c r="O101" s="46"/>
      <c r="P101" s="230">
        <f>O101*H101</f>
        <v>0</v>
      </c>
      <c r="Q101" s="230">
        <v>0.0002</v>
      </c>
      <c r="R101" s="230">
        <f>Q101*H101</f>
        <v>0.71816</v>
      </c>
      <c r="S101" s="230">
        <v>0</v>
      </c>
      <c r="T101" s="231">
        <f>S101*H101</f>
        <v>0</v>
      </c>
      <c r="AR101" s="23" t="s">
        <v>153</v>
      </c>
      <c r="AT101" s="23" t="s">
        <v>148</v>
      </c>
      <c r="AU101" s="23" t="s">
        <v>86</v>
      </c>
      <c r="AY101" s="23" t="s">
        <v>146</v>
      </c>
      <c r="BE101" s="232">
        <f>IF(N101="základní",J101,0)</f>
        <v>0</v>
      </c>
      <c r="BF101" s="232">
        <f>IF(N101="snížená",J101,0)</f>
        <v>0</v>
      </c>
      <c r="BG101" s="232">
        <f>IF(N101="zákl. přenesená",J101,0)</f>
        <v>0</v>
      </c>
      <c r="BH101" s="232">
        <f>IF(N101="sníž. přenesená",J101,0)</f>
        <v>0</v>
      </c>
      <c r="BI101" s="232">
        <f>IF(N101="nulová",J101,0)</f>
        <v>0</v>
      </c>
      <c r="BJ101" s="23" t="s">
        <v>24</v>
      </c>
      <c r="BK101" s="232">
        <f>ROUND(I101*H101,2)</f>
        <v>0</v>
      </c>
      <c r="BL101" s="23" t="s">
        <v>153</v>
      </c>
      <c r="BM101" s="23" t="s">
        <v>182</v>
      </c>
    </row>
    <row r="102" spans="2:51" s="11" customFormat="1" ht="13.5">
      <c r="B102" s="236"/>
      <c r="C102" s="237"/>
      <c r="D102" s="233" t="s">
        <v>160</v>
      </c>
      <c r="E102" s="238" t="s">
        <v>22</v>
      </c>
      <c r="F102" s="239" t="s">
        <v>183</v>
      </c>
      <c r="G102" s="237"/>
      <c r="H102" s="240">
        <v>3590.8</v>
      </c>
      <c r="I102" s="241"/>
      <c r="J102" s="237"/>
      <c r="K102" s="237"/>
      <c r="L102" s="242"/>
      <c r="M102" s="243"/>
      <c r="N102" s="244"/>
      <c r="O102" s="244"/>
      <c r="P102" s="244"/>
      <c r="Q102" s="244"/>
      <c r="R102" s="244"/>
      <c r="S102" s="244"/>
      <c r="T102" s="245"/>
      <c r="AT102" s="246" t="s">
        <v>160</v>
      </c>
      <c r="AU102" s="246" t="s">
        <v>86</v>
      </c>
      <c r="AV102" s="11" t="s">
        <v>86</v>
      </c>
      <c r="AW102" s="11" t="s">
        <v>40</v>
      </c>
      <c r="AX102" s="11" t="s">
        <v>24</v>
      </c>
      <c r="AY102" s="246" t="s">
        <v>146</v>
      </c>
    </row>
    <row r="103" spans="2:65" s="1" customFormat="1" ht="16.5" customHeight="1">
      <c r="B103" s="45"/>
      <c r="C103" s="257" t="s">
        <v>184</v>
      </c>
      <c r="D103" s="257" t="s">
        <v>185</v>
      </c>
      <c r="E103" s="258" t="s">
        <v>186</v>
      </c>
      <c r="F103" s="259" t="s">
        <v>187</v>
      </c>
      <c r="G103" s="260" t="s">
        <v>188</v>
      </c>
      <c r="H103" s="261">
        <v>53.862</v>
      </c>
      <c r="I103" s="262"/>
      <c r="J103" s="263">
        <f>ROUND(I103*H103,2)</f>
        <v>0</v>
      </c>
      <c r="K103" s="259" t="s">
        <v>22</v>
      </c>
      <c r="L103" s="264"/>
      <c r="M103" s="265" t="s">
        <v>22</v>
      </c>
      <c r="N103" s="266" t="s">
        <v>48</v>
      </c>
      <c r="O103" s="46"/>
      <c r="P103" s="230">
        <f>O103*H103</f>
        <v>0</v>
      </c>
      <c r="Q103" s="230">
        <v>0.001</v>
      </c>
      <c r="R103" s="230">
        <f>Q103*H103</f>
        <v>0.053862</v>
      </c>
      <c r="S103" s="230">
        <v>0</v>
      </c>
      <c r="T103" s="231">
        <f>S103*H103</f>
        <v>0</v>
      </c>
      <c r="AR103" s="23" t="s">
        <v>189</v>
      </c>
      <c r="AT103" s="23" t="s">
        <v>185</v>
      </c>
      <c r="AU103" s="23" t="s">
        <v>86</v>
      </c>
      <c r="AY103" s="23" t="s">
        <v>146</v>
      </c>
      <c r="BE103" s="232">
        <f>IF(N103="základní",J103,0)</f>
        <v>0</v>
      </c>
      <c r="BF103" s="232">
        <f>IF(N103="snížená",J103,0)</f>
        <v>0</v>
      </c>
      <c r="BG103" s="232">
        <f>IF(N103="zákl. přenesená",J103,0)</f>
        <v>0</v>
      </c>
      <c r="BH103" s="232">
        <f>IF(N103="sníž. přenesená",J103,0)</f>
        <v>0</v>
      </c>
      <c r="BI103" s="232">
        <f>IF(N103="nulová",J103,0)</f>
        <v>0</v>
      </c>
      <c r="BJ103" s="23" t="s">
        <v>24</v>
      </c>
      <c r="BK103" s="232">
        <f>ROUND(I103*H103,2)</f>
        <v>0</v>
      </c>
      <c r="BL103" s="23" t="s">
        <v>153</v>
      </c>
      <c r="BM103" s="23" t="s">
        <v>190</v>
      </c>
    </row>
    <row r="104" spans="2:51" s="11" customFormat="1" ht="13.5">
      <c r="B104" s="236"/>
      <c r="C104" s="237"/>
      <c r="D104" s="233" t="s">
        <v>160</v>
      </c>
      <c r="E104" s="237"/>
      <c r="F104" s="239" t="s">
        <v>191</v>
      </c>
      <c r="G104" s="237"/>
      <c r="H104" s="240">
        <v>53.862</v>
      </c>
      <c r="I104" s="241"/>
      <c r="J104" s="237"/>
      <c r="K104" s="237"/>
      <c r="L104" s="242"/>
      <c r="M104" s="243"/>
      <c r="N104" s="244"/>
      <c r="O104" s="244"/>
      <c r="P104" s="244"/>
      <c r="Q104" s="244"/>
      <c r="R104" s="244"/>
      <c r="S104" s="244"/>
      <c r="T104" s="245"/>
      <c r="AT104" s="246" t="s">
        <v>160</v>
      </c>
      <c r="AU104" s="246" t="s">
        <v>86</v>
      </c>
      <c r="AV104" s="11" t="s">
        <v>86</v>
      </c>
      <c r="AW104" s="11" t="s">
        <v>6</v>
      </c>
      <c r="AX104" s="11" t="s">
        <v>24</v>
      </c>
      <c r="AY104" s="246" t="s">
        <v>146</v>
      </c>
    </row>
    <row r="105" spans="2:65" s="1" customFormat="1" ht="25.5" customHeight="1">
      <c r="B105" s="45"/>
      <c r="C105" s="221" t="s">
        <v>189</v>
      </c>
      <c r="D105" s="221" t="s">
        <v>148</v>
      </c>
      <c r="E105" s="222" t="s">
        <v>192</v>
      </c>
      <c r="F105" s="223" t="s">
        <v>193</v>
      </c>
      <c r="G105" s="224" t="s">
        <v>181</v>
      </c>
      <c r="H105" s="225">
        <v>7646.6</v>
      </c>
      <c r="I105" s="226"/>
      <c r="J105" s="227">
        <f>ROUND(I105*H105,2)</f>
        <v>0</v>
      </c>
      <c r="K105" s="223" t="s">
        <v>152</v>
      </c>
      <c r="L105" s="71"/>
      <c r="M105" s="228" t="s">
        <v>22</v>
      </c>
      <c r="N105" s="229" t="s">
        <v>48</v>
      </c>
      <c r="O105" s="46"/>
      <c r="P105" s="230">
        <f>O105*H105</f>
        <v>0</v>
      </c>
      <c r="Q105" s="230">
        <v>0</v>
      </c>
      <c r="R105" s="230">
        <f>Q105*H105</f>
        <v>0</v>
      </c>
      <c r="S105" s="230">
        <v>0</v>
      </c>
      <c r="T105" s="231">
        <f>S105*H105</f>
        <v>0</v>
      </c>
      <c r="AR105" s="23" t="s">
        <v>153</v>
      </c>
      <c r="AT105" s="23" t="s">
        <v>148</v>
      </c>
      <c r="AU105" s="23" t="s">
        <v>86</v>
      </c>
      <c r="AY105" s="23" t="s">
        <v>146</v>
      </c>
      <c r="BE105" s="232">
        <f>IF(N105="základní",J105,0)</f>
        <v>0</v>
      </c>
      <c r="BF105" s="232">
        <f>IF(N105="snížená",J105,0)</f>
        <v>0</v>
      </c>
      <c r="BG105" s="232">
        <f>IF(N105="zákl. přenesená",J105,0)</f>
        <v>0</v>
      </c>
      <c r="BH105" s="232">
        <f>IF(N105="sníž. přenesená",J105,0)</f>
        <v>0</v>
      </c>
      <c r="BI105" s="232">
        <f>IF(N105="nulová",J105,0)</f>
        <v>0</v>
      </c>
      <c r="BJ105" s="23" t="s">
        <v>24</v>
      </c>
      <c r="BK105" s="232">
        <f>ROUND(I105*H105,2)</f>
        <v>0</v>
      </c>
      <c r="BL105" s="23" t="s">
        <v>153</v>
      </c>
      <c r="BM105" s="23" t="s">
        <v>194</v>
      </c>
    </row>
    <row r="106" spans="2:47" s="1" customFormat="1" ht="13.5">
      <c r="B106" s="45"/>
      <c r="C106" s="73"/>
      <c r="D106" s="233" t="s">
        <v>155</v>
      </c>
      <c r="E106" s="73"/>
      <c r="F106" s="234" t="s">
        <v>195</v>
      </c>
      <c r="G106" s="73"/>
      <c r="H106" s="73"/>
      <c r="I106" s="191"/>
      <c r="J106" s="73"/>
      <c r="K106" s="73"/>
      <c r="L106" s="71"/>
      <c r="M106" s="235"/>
      <c r="N106" s="46"/>
      <c r="O106" s="46"/>
      <c r="P106" s="46"/>
      <c r="Q106" s="46"/>
      <c r="R106" s="46"/>
      <c r="S106" s="46"/>
      <c r="T106" s="94"/>
      <c r="AT106" s="23" t="s">
        <v>155</v>
      </c>
      <c r="AU106" s="23" t="s">
        <v>86</v>
      </c>
    </row>
    <row r="107" spans="2:65" s="1" customFormat="1" ht="25.5" customHeight="1">
      <c r="B107" s="45"/>
      <c r="C107" s="221" t="s">
        <v>196</v>
      </c>
      <c r="D107" s="221" t="s">
        <v>148</v>
      </c>
      <c r="E107" s="222" t="s">
        <v>197</v>
      </c>
      <c r="F107" s="223" t="s">
        <v>198</v>
      </c>
      <c r="G107" s="224" t="s">
        <v>181</v>
      </c>
      <c r="H107" s="225">
        <v>1795.4</v>
      </c>
      <c r="I107" s="226"/>
      <c r="J107" s="227">
        <f>ROUND(I107*H107,2)</f>
        <v>0</v>
      </c>
      <c r="K107" s="223" t="s">
        <v>199</v>
      </c>
      <c r="L107" s="71"/>
      <c r="M107" s="228" t="s">
        <v>22</v>
      </c>
      <c r="N107" s="229" t="s">
        <v>48</v>
      </c>
      <c r="O107" s="46"/>
      <c r="P107" s="230">
        <f>O107*H107</f>
        <v>0</v>
      </c>
      <c r="Q107" s="230">
        <v>0</v>
      </c>
      <c r="R107" s="230">
        <f>Q107*H107</f>
        <v>0</v>
      </c>
      <c r="S107" s="230">
        <v>0</v>
      </c>
      <c r="T107" s="231">
        <f>S107*H107</f>
        <v>0</v>
      </c>
      <c r="AR107" s="23" t="s">
        <v>153</v>
      </c>
      <c r="AT107" s="23" t="s">
        <v>148</v>
      </c>
      <c r="AU107" s="23" t="s">
        <v>86</v>
      </c>
      <c r="AY107" s="23" t="s">
        <v>146</v>
      </c>
      <c r="BE107" s="232">
        <f>IF(N107="základní",J107,0)</f>
        <v>0</v>
      </c>
      <c r="BF107" s="232">
        <f>IF(N107="snížená",J107,0)</f>
        <v>0</v>
      </c>
      <c r="BG107" s="232">
        <f>IF(N107="zákl. přenesená",J107,0)</f>
        <v>0</v>
      </c>
      <c r="BH107" s="232">
        <f>IF(N107="sníž. přenesená",J107,0)</f>
        <v>0</v>
      </c>
      <c r="BI107" s="232">
        <f>IF(N107="nulová",J107,0)</f>
        <v>0</v>
      </c>
      <c r="BJ107" s="23" t="s">
        <v>24</v>
      </c>
      <c r="BK107" s="232">
        <f>ROUND(I107*H107,2)</f>
        <v>0</v>
      </c>
      <c r="BL107" s="23" t="s">
        <v>153</v>
      </c>
      <c r="BM107" s="23" t="s">
        <v>200</v>
      </c>
    </row>
    <row r="108" spans="2:47" s="1" customFormat="1" ht="13.5">
      <c r="B108" s="45"/>
      <c r="C108" s="73"/>
      <c r="D108" s="233" t="s">
        <v>155</v>
      </c>
      <c r="E108" s="73"/>
      <c r="F108" s="234" t="s">
        <v>201</v>
      </c>
      <c r="G108" s="73"/>
      <c r="H108" s="73"/>
      <c r="I108" s="191"/>
      <c r="J108" s="73"/>
      <c r="K108" s="73"/>
      <c r="L108" s="71"/>
      <c r="M108" s="235"/>
      <c r="N108" s="46"/>
      <c r="O108" s="46"/>
      <c r="P108" s="46"/>
      <c r="Q108" s="46"/>
      <c r="R108" s="46"/>
      <c r="S108" s="46"/>
      <c r="T108" s="94"/>
      <c r="AT108" s="23" t="s">
        <v>155</v>
      </c>
      <c r="AU108" s="23" t="s">
        <v>86</v>
      </c>
    </row>
    <row r="109" spans="2:51" s="11" customFormat="1" ht="13.5">
      <c r="B109" s="236"/>
      <c r="C109" s="237"/>
      <c r="D109" s="233" t="s">
        <v>160</v>
      </c>
      <c r="E109" s="238" t="s">
        <v>22</v>
      </c>
      <c r="F109" s="239" t="s">
        <v>202</v>
      </c>
      <c r="G109" s="237"/>
      <c r="H109" s="240">
        <v>1795.4</v>
      </c>
      <c r="I109" s="241"/>
      <c r="J109" s="237"/>
      <c r="K109" s="237"/>
      <c r="L109" s="242"/>
      <c r="M109" s="243"/>
      <c r="N109" s="244"/>
      <c r="O109" s="244"/>
      <c r="P109" s="244"/>
      <c r="Q109" s="244"/>
      <c r="R109" s="244"/>
      <c r="S109" s="244"/>
      <c r="T109" s="245"/>
      <c r="AT109" s="246" t="s">
        <v>160</v>
      </c>
      <c r="AU109" s="246" t="s">
        <v>86</v>
      </c>
      <c r="AV109" s="11" t="s">
        <v>86</v>
      </c>
      <c r="AW109" s="11" t="s">
        <v>40</v>
      </c>
      <c r="AX109" s="11" t="s">
        <v>24</v>
      </c>
      <c r="AY109" s="246" t="s">
        <v>146</v>
      </c>
    </row>
    <row r="110" spans="2:65" s="1" customFormat="1" ht="25.5" customHeight="1">
      <c r="B110" s="45"/>
      <c r="C110" s="221" t="s">
        <v>29</v>
      </c>
      <c r="D110" s="221" t="s">
        <v>148</v>
      </c>
      <c r="E110" s="222" t="s">
        <v>203</v>
      </c>
      <c r="F110" s="223" t="s">
        <v>204</v>
      </c>
      <c r="G110" s="224" t="s">
        <v>181</v>
      </c>
      <c r="H110" s="225">
        <v>1795.4</v>
      </c>
      <c r="I110" s="226"/>
      <c r="J110" s="227">
        <f>ROUND(I110*H110,2)</f>
        <v>0</v>
      </c>
      <c r="K110" s="223" t="s">
        <v>22</v>
      </c>
      <c r="L110" s="71"/>
      <c r="M110" s="228" t="s">
        <v>22</v>
      </c>
      <c r="N110" s="229" t="s">
        <v>48</v>
      </c>
      <c r="O110" s="46"/>
      <c r="P110" s="230">
        <f>O110*H110</f>
        <v>0</v>
      </c>
      <c r="Q110" s="230">
        <v>0</v>
      </c>
      <c r="R110" s="230">
        <f>Q110*H110</f>
        <v>0</v>
      </c>
      <c r="S110" s="230">
        <v>0</v>
      </c>
      <c r="T110" s="231">
        <f>S110*H110</f>
        <v>0</v>
      </c>
      <c r="AR110" s="23" t="s">
        <v>153</v>
      </c>
      <c r="AT110" s="23" t="s">
        <v>148</v>
      </c>
      <c r="AU110" s="23" t="s">
        <v>86</v>
      </c>
      <c r="AY110" s="23" t="s">
        <v>146</v>
      </c>
      <c r="BE110" s="232">
        <f>IF(N110="základní",J110,0)</f>
        <v>0</v>
      </c>
      <c r="BF110" s="232">
        <f>IF(N110="snížená",J110,0)</f>
        <v>0</v>
      </c>
      <c r="BG110" s="232">
        <f>IF(N110="zákl. přenesená",J110,0)</f>
        <v>0</v>
      </c>
      <c r="BH110" s="232">
        <f>IF(N110="sníž. přenesená",J110,0)</f>
        <v>0</v>
      </c>
      <c r="BI110" s="232">
        <f>IF(N110="nulová",J110,0)</f>
        <v>0</v>
      </c>
      <c r="BJ110" s="23" t="s">
        <v>24</v>
      </c>
      <c r="BK110" s="232">
        <f>ROUND(I110*H110,2)</f>
        <v>0</v>
      </c>
      <c r="BL110" s="23" t="s">
        <v>153</v>
      </c>
      <c r="BM110" s="23" t="s">
        <v>205</v>
      </c>
    </row>
    <row r="111" spans="2:65" s="1" customFormat="1" ht="16.5" customHeight="1">
      <c r="B111" s="45"/>
      <c r="C111" s="221" t="s">
        <v>206</v>
      </c>
      <c r="D111" s="221" t="s">
        <v>148</v>
      </c>
      <c r="E111" s="222" t="s">
        <v>207</v>
      </c>
      <c r="F111" s="223" t="s">
        <v>208</v>
      </c>
      <c r="G111" s="224" t="s">
        <v>151</v>
      </c>
      <c r="H111" s="225">
        <v>193.5</v>
      </c>
      <c r="I111" s="226"/>
      <c r="J111" s="227">
        <f>ROUND(I111*H111,2)</f>
        <v>0</v>
      </c>
      <c r="K111" s="223" t="s">
        <v>22</v>
      </c>
      <c r="L111" s="71"/>
      <c r="M111" s="228" t="s">
        <v>22</v>
      </c>
      <c r="N111" s="229" t="s">
        <v>48</v>
      </c>
      <c r="O111" s="46"/>
      <c r="P111" s="230">
        <f>O111*H111</f>
        <v>0</v>
      </c>
      <c r="Q111" s="230">
        <v>1.8</v>
      </c>
      <c r="R111" s="230">
        <f>Q111*H111</f>
        <v>348.3</v>
      </c>
      <c r="S111" s="230">
        <v>0</v>
      </c>
      <c r="T111" s="231">
        <f>S111*H111</f>
        <v>0</v>
      </c>
      <c r="AR111" s="23" t="s">
        <v>153</v>
      </c>
      <c r="AT111" s="23" t="s">
        <v>148</v>
      </c>
      <c r="AU111" s="23" t="s">
        <v>86</v>
      </c>
      <c r="AY111" s="23" t="s">
        <v>146</v>
      </c>
      <c r="BE111" s="232">
        <f>IF(N111="základní",J111,0)</f>
        <v>0</v>
      </c>
      <c r="BF111" s="232">
        <f>IF(N111="snížená",J111,0)</f>
        <v>0</v>
      </c>
      <c r="BG111" s="232">
        <f>IF(N111="zákl. přenesená",J111,0)</f>
        <v>0</v>
      </c>
      <c r="BH111" s="232">
        <f>IF(N111="sníž. přenesená",J111,0)</f>
        <v>0</v>
      </c>
      <c r="BI111" s="232">
        <f>IF(N111="nulová",J111,0)</f>
        <v>0</v>
      </c>
      <c r="BJ111" s="23" t="s">
        <v>24</v>
      </c>
      <c r="BK111" s="232">
        <f>ROUND(I111*H111,2)</f>
        <v>0</v>
      </c>
      <c r="BL111" s="23" t="s">
        <v>153</v>
      </c>
      <c r="BM111" s="23" t="s">
        <v>209</v>
      </c>
    </row>
    <row r="112" spans="2:51" s="11" customFormat="1" ht="13.5">
      <c r="B112" s="236"/>
      <c r="C112" s="237"/>
      <c r="D112" s="233" t="s">
        <v>160</v>
      </c>
      <c r="E112" s="238" t="s">
        <v>22</v>
      </c>
      <c r="F112" s="239" t="s">
        <v>168</v>
      </c>
      <c r="G112" s="237"/>
      <c r="H112" s="240">
        <v>193.5</v>
      </c>
      <c r="I112" s="241"/>
      <c r="J112" s="237"/>
      <c r="K112" s="237"/>
      <c r="L112" s="242"/>
      <c r="M112" s="243"/>
      <c r="N112" s="244"/>
      <c r="O112" s="244"/>
      <c r="P112" s="244"/>
      <c r="Q112" s="244"/>
      <c r="R112" s="244"/>
      <c r="S112" s="244"/>
      <c r="T112" s="245"/>
      <c r="AT112" s="246" t="s">
        <v>160</v>
      </c>
      <c r="AU112" s="246" t="s">
        <v>86</v>
      </c>
      <c r="AV112" s="11" t="s">
        <v>86</v>
      </c>
      <c r="AW112" s="11" t="s">
        <v>40</v>
      </c>
      <c r="AX112" s="11" t="s">
        <v>24</v>
      </c>
      <c r="AY112" s="246" t="s">
        <v>146</v>
      </c>
    </row>
    <row r="113" spans="2:51" s="12" customFormat="1" ht="13.5">
      <c r="B113" s="247"/>
      <c r="C113" s="248"/>
      <c r="D113" s="233" t="s">
        <v>160</v>
      </c>
      <c r="E113" s="249" t="s">
        <v>22</v>
      </c>
      <c r="F113" s="250" t="s">
        <v>210</v>
      </c>
      <c r="G113" s="248"/>
      <c r="H113" s="249" t="s">
        <v>22</v>
      </c>
      <c r="I113" s="251"/>
      <c r="J113" s="248"/>
      <c r="K113" s="248"/>
      <c r="L113" s="252"/>
      <c r="M113" s="253"/>
      <c r="N113" s="254"/>
      <c r="O113" s="254"/>
      <c r="P113" s="254"/>
      <c r="Q113" s="254"/>
      <c r="R113" s="254"/>
      <c r="S113" s="254"/>
      <c r="T113" s="255"/>
      <c r="AT113" s="256" t="s">
        <v>160</v>
      </c>
      <c r="AU113" s="256" t="s">
        <v>86</v>
      </c>
      <c r="AV113" s="12" t="s">
        <v>24</v>
      </c>
      <c r="AW113" s="12" t="s">
        <v>40</v>
      </c>
      <c r="AX113" s="12" t="s">
        <v>77</v>
      </c>
      <c r="AY113" s="256" t="s">
        <v>146</v>
      </c>
    </row>
    <row r="114" spans="2:65" s="1" customFormat="1" ht="16.5" customHeight="1">
      <c r="B114" s="45"/>
      <c r="C114" s="221" t="s">
        <v>211</v>
      </c>
      <c r="D114" s="221" t="s">
        <v>148</v>
      </c>
      <c r="E114" s="222" t="s">
        <v>212</v>
      </c>
      <c r="F114" s="223" t="s">
        <v>213</v>
      </c>
      <c r="G114" s="224" t="s">
        <v>151</v>
      </c>
      <c r="H114" s="225">
        <v>538.6</v>
      </c>
      <c r="I114" s="226"/>
      <c r="J114" s="227">
        <f>ROUND(I114*H114,2)</f>
        <v>0</v>
      </c>
      <c r="K114" s="223" t="s">
        <v>22</v>
      </c>
      <c r="L114" s="71"/>
      <c r="M114" s="228" t="s">
        <v>22</v>
      </c>
      <c r="N114" s="229" t="s">
        <v>48</v>
      </c>
      <c r="O114" s="46"/>
      <c r="P114" s="230">
        <f>O114*H114</f>
        <v>0</v>
      </c>
      <c r="Q114" s="230">
        <v>0.21</v>
      </c>
      <c r="R114" s="230">
        <f>Q114*H114</f>
        <v>113.106</v>
      </c>
      <c r="S114" s="230">
        <v>0</v>
      </c>
      <c r="T114" s="231">
        <f>S114*H114</f>
        <v>0</v>
      </c>
      <c r="AR114" s="23" t="s">
        <v>153</v>
      </c>
      <c r="AT114" s="23" t="s">
        <v>148</v>
      </c>
      <c r="AU114" s="23" t="s">
        <v>86</v>
      </c>
      <c r="AY114" s="23" t="s">
        <v>146</v>
      </c>
      <c r="BE114" s="232">
        <f>IF(N114="základní",J114,0)</f>
        <v>0</v>
      </c>
      <c r="BF114" s="232">
        <f>IF(N114="snížená",J114,0)</f>
        <v>0</v>
      </c>
      <c r="BG114" s="232">
        <f>IF(N114="zákl. přenesená",J114,0)</f>
        <v>0</v>
      </c>
      <c r="BH114" s="232">
        <f>IF(N114="sníž. přenesená",J114,0)</f>
        <v>0</v>
      </c>
      <c r="BI114" s="232">
        <f>IF(N114="nulová",J114,0)</f>
        <v>0</v>
      </c>
      <c r="BJ114" s="23" t="s">
        <v>24</v>
      </c>
      <c r="BK114" s="232">
        <f>ROUND(I114*H114,2)</f>
        <v>0</v>
      </c>
      <c r="BL114" s="23" t="s">
        <v>153</v>
      </c>
      <c r="BM114" s="23" t="s">
        <v>214</v>
      </c>
    </row>
    <row r="115" spans="2:51" s="11" customFormat="1" ht="13.5">
      <c r="B115" s="236"/>
      <c r="C115" s="237"/>
      <c r="D115" s="233" t="s">
        <v>160</v>
      </c>
      <c r="E115" s="238" t="s">
        <v>22</v>
      </c>
      <c r="F115" s="239" t="s">
        <v>177</v>
      </c>
      <c r="G115" s="237"/>
      <c r="H115" s="240">
        <v>538.6</v>
      </c>
      <c r="I115" s="241"/>
      <c r="J115" s="237"/>
      <c r="K115" s="237"/>
      <c r="L115" s="242"/>
      <c r="M115" s="243"/>
      <c r="N115" s="244"/>
      <c r="O115" s="244"/>
      <c r="P115" s="244"/>
      <c r="Q115" s="244"/>
      <c r="R115" s="244"/>
      <c r="S115" s="244"/>
      <c r="T115" s="245"/>
      <c r="AT115" s="246" t="s">
        <v>160</v>
      </c>
      <c r="AU115" s="246" t="s">
        <v>86</v>
      </c>
      <c r="AV115" s="11" t="s">
        <v>86</v>
      </c>
      <c r="AW115" s="11" t="s">
        <v>40</v>
      </c>
      <c r="AX115" s="11" t="s">
        <v>24</v>
      </c>
      <c r="AY115" s="246" t="s">
        <v>146</v>
      </c>
    </row>
    <row r="116" spans="2:51" s="12" customFormat="1" ht="13.5">
      <c r="B116" s="247"/>
      <c r="C116" s="248"/>
      <c r="D116" s="233" t="s">
        <v>160</v>
      </c>
      <c r="E116" s="249" t="s">
        <v>22</v>
      </c>
      <c r="F116" s="250" t="s">
        <v>215</v>
      </c>
      <c r="G116" s="248"/>
      <c r="H116" s="249" t="s">
        <v>22</v>
      </c>
      <c r="I116" s="251"/>
      <c r="J116" s="248"/>
      <c r="K116" s="248"/>
      <c r="L116" s="252"/>
      <c r="M116" s="253"/>
      <c r="N116" s="254"/>
      <c r="O116" s="254"/>
      <c r="P116" s="254"/>
      <c r="Q116" s="254"/>
      <c r="R116" s="254"/>
      <c r="S116" s="254"/>
      <c r="T116" s="255"/>
      <c r="AT116" s="256" t="s">
        <v>160</v>
      </c>
      <c r="AU116" s="256" t="s">
        <v>86</v>
      </c>
      <c r="AV116" s="12" t="s">
        <v>24</v>
      </c>
      <c r="AW116" s="12" t="s">
        <v>40</v>
      </c>
      <c r="AX116" s="12" t="s">
        <v>77</v>
      </c>
      <c r="AY116" s="256" t="s">
        <v>146</v>
      </c>
    </row>
    <row r="117" spans="2:65" s="1" customFormat="1" ht="25.5" customHeight="1">
      <c r="B117" s="45"/>
      <c r="C117" s="221" t="s">
        <v>216</v>
      </c>
      <c r="D117" s="221" t="s">
        <v>148</v>
      </c>
      <c r="E117" s="222" t="s">
        <v>217</v>
      </c>
      <c r="F117" s="223" t="s">
        <v>218</v>
      </c>
      <c r="G117" s="224" t="s">
        <v>151</v>
      </c>
      <c r="H117" s="225">
        <v>2761.7</v>
      </c>
      <c r="I117" s="226"/>
      <c r="J117" s="227">
        <f>ROUND(I117*H117,2)</f>
        <v>0</v>
      </c>
      <c r="K117" s="223" t="s">
        <v>22</v>
      </c>
      <c r="L117" s="71"/>
      <c r="M117" s="228" t="s">
        <v>22</v>
      </c>
      <c r="N117" s="229" t="s">
        <v>48</v>
      </c>
      <c r="O117" s="46"/>
      <c r="P117" s="230">
        <f>O117*H117</f>
        <v>0</v>
      </c>
      <c r="Q117" s="230">
        <v>0</v>
      </c>
      <c r="R117" s="230">
        <f>Q117*H117</f>
        <v>0</v>
      </c>
      <c r="S117" s="230">
        <v>0</v>
      </c>
      <c r="T117" s="231">
        <f>S117*H117</f>
        <v>0</v>
      </c>
      <c r="AR117" s="23" t="s">
        <v>153</v>
      </c>
      <c r="AT117" s="23" t="s">
        <v>148</v>
      </c>
      <c r="AU117" s="23" t="s">
        <v>86</v>
      </c>
      <c r="AY117" s="23" t="s">
        <v>146</v>
      </c>
      <c r="BE117" s="232">
        <f>IF(N117="základní",J117,0)</f>
        <v>0</v>
      </c>
      <c r="BF117" s="232">
        <f>IF(N117="snížená",J117,0)</f>
        <v>0</v>
      </c>
      <c r="BG117" s="232">
        <f>IF(N117="zákl. přenesená",J117,0)</f>
        <v>0</v>
      </c>
      <c r="BH117" s="232">
        <f>IF(N117="sníž. přenesená",J117,0)</f>
        <v>0</v>
      </c>
      <c r="BI117" s="232">
        <f>IF(N117="nulová",J117,0)</f>
        <v>0</v>
      </c>
      <c r="BJ117" s="23" t="s">
        <v>24</v>
      </c>
      <c r="BK117" s="232">
        <f>ROUND(I117*H117,2)</f>
        <v>0</v>
      </c>
      <c r="BL117" s="23" t="s">
        <v>153</v>
      </c>
      <c r="BM117" s="23" t="s">
        <v>219</v>
      </c>
    </row>
    <row r="118" spans="2:47" s="1" customFormat="1" ht="13.5">
      <c r="B118" s="45"/>
      <c r="C118" s="73"/>
      <c r="D118" s="233" t="s">
        <v>155</v>
      </c>
      <c r="E118" s="73"/>
      <c r="F118" s="234" t="s">
        <v>220</v>
      </c>
      <c r="G118" s="73"/>
      <c r="H118" s="73"/>
      <c r="I118" s="191"/>
      <c r="J118" s="73"/>
      <c r="K118" s="73"/>
      <c r="L118" s="71"/>
      <c r="M118" s="235"/>
      <c r="N118" s="46"/>
      <c r="O118" s="46"/>
      <c r="P118" s="46"/>
      <c r="Q118" s="46"/>
      <c r="R118" s="46"/>
      <c r="S118" s="46"/>
      <c r="T118" s="94"/>
      <c r="AT118" s="23" t="s">
        <v>155</v>
      </c>
      <c r="AU118" s="23" t="s">
        <v>86</v>
      </c>
    </row>
    <row r="119" spans="2:51" s="12" customFormat="1" ht="13.5">
      <c r="B119" s="247"/>
      <c r="C119" s="248"/>
      <c r="D119" s="233" t="s">
        <v>160</v>
      </c>
      <c r="E119" s="249" t="s">
        <v>22</v>
      </c>
      <c r="F119" s="250" t="s">
        <v>221</v>
      </c>
      <c r="G119" s="248"/>
      <c r="H119" s="249" t="s">
        <v>22</v>
      </c>
      <c r="I119" s="251"/>
      <c r="J119" s="248"/>
      <c r="K119" s="248"/>
      <c r="L119" s="252"/>
      <c r="M119" s="253"/>
      <c r="N119" s="254"/>
      <c r="O119" s="254"/>
      <c r="P119" s="254"/>
      <c r="Q119" s="254"/>
      <c r="R119" s="254"/>
      <c r="S119" s="254"/>
      <c r="T119" s="255"/>
      <c r="AT119" s="256" t="s">
        <v>160</v>
      </c>
      <c r="AU119" s="256" t="s">
        <v>86</v>
      </c>
      <c r="AV119" s="12" t="s">
        <v>24</v>
      </c>
      <c r="AW119" s="12" t="s">
        <v>40</v>
      </c>
      <c r="AX119" s="12" t="s">
        <v>77</v>
      </c>
      <c r="AY119" s="256" t="s">
        <v>146</v>
      </c>
    </row>
    <row r="120" spans="2:51" s="12" customFormat="1" ht="13.5">
      <c r="B120" s="247"/>
      <c r="C120" s="248"/>
      <c r="D120" s="233" t="s">
        <v>160</v>
      </c>
      <c r="E120" s="249" t="s">
        <v>22</v>
      </c>
      <c r="F120" s="250" t="s">
        <v>222</v>
      </c>
      <c r="G120" s="248"/>
      <c r="H120" s="249" t="s">
        <v>22</v>
      </c>
      <c r="I120" s="251"/>
      <c r="J120" s="248"/>
      <c r="K120" s="248"/>
      <c r="L120" s="252"/>
      <c r="M120" s="253"/>
      <c r="N120" s="254"/>
      <c r="O120" s="254"/>
      <c r="P120" s="254"/>
      <c r="Q120" s="254"/>
      <c r="R120" s="254"/>
      <c r="S120" s="254"/>
      <c r="T120" s="255"/>
      <c r="AT120" s="256" t="s">
        <v>160</v>
      </c>
      <c r="AU120" s="256" t="s">
        <v>86</v>
      </c>
      <c r="AV120" s="12" t="s">
        <v>24</v>
      </c>
      <c r="AW120" s="12" t="s">
        <v>40</v>
      </c>
      <c r="AX120" s="12" t="s">
        <v>77</v>
      </c>
      <c r="AY120" s="256" t="s">
        <v>146</v>
      </c>
    </row>
    <row r="121" spans="2:51" s="11" customFormat="1" ht="13.5">
      <c r="B121" s="236"/>
      <c r="C121" s="237"/>
      <c r="D121" s="233" t="s">
        <v>160</v>
      </c>
      <c r="E121" s="238" t="s">
        <v>22</v>
      </c>
      <c r="F121" s="239" t="s">
        <v>223</v>
      </c>
      <c r="G121" s="237"/>
      <c r="H121" s="240">
        <v>2029.6</v>
      </c>
      <c r="I121" s="241"/>
      <c r="J121" s="237"/>
      <c r="K121" s="237"/>
      <c r="L121" s="242"/>
      <c r="M121" s="243"/>
      <c r="N121" s="244"/>
      <c r="O121" s="244"/>
      <c r="P121" s="244"/>
      <c r="Q121" s="244"/>
      <c r="R121" s="244"/>
      <c r="S121" s="244"/>
      <c r="T121" s="245"/>
      <c r="AT121" s="246" t="s">
        <v>160</v>
      </c>
      <c r="AU121" s="246" t="s">
        <v>86</v>
      </c>
      <c r="AV121" s="11" t="s">
        <v>86</v>
      </c>
      <c r="AW121" s="11" t="s">
        <v>40</v>
      </c>
      <c r="AX121" s="11" t="s">
        <v>77</v>
      </c>
      <c r="AY121" s="246" t="s">
        <v>146</v>
      </c>
    </row>
    <row r="122" spans="2:51" s="12" customFormat="1" ht="13.5">
      <c r="B122" s="247"/>
      <c r="C122" s="248"/>
      <c r="D122" s="233" t="s">
        <v>160</v>
      </c>
      <c r="E122" s="249" t="s">
        <v>22</v>
      </c>
      <c r="F122" s="250" t="s">
        <v>224</v>
      </c>
      <c r="G122" s="248"/>
      <c r="H122" s="249" t="s">
        <v>22</v>
      </c>
      <c r="I122" s="251"/>
      <c r="J122" s="248"/>
      <c r="K122" s="248"/>
      <c r="L122" s="252"/>
      <c r="M122" s="253"/>
      <c r="N122" s="254"/>
      <c r="O122" s="254"/>
      <c r="P122" s="254"/>
      <c r="Q122" s="254"/>
      <c r="R122" s="254"/>
      <c r="S122" s="254"/>
      <c r="T122" s="255"/>
      <c r="AT122" s="256" t="s">
        <v>160</v>
      </c>
      <c r="AU122" s="256" t="s">
        <v>86</v>
      </c>
      <c r="AV122" s="12" t="s">
        <v>24</v>
      </c>
      <c r="AW122" s="12" t="s">
        <v>40</v>
      </c>
      <c r="AX122" s="12" t="s">
        <v>77</v>
      </c>
      <c r="AY122" s="256" t="s">
        <v>146</v>
      </c>
    </row>
    <row r="123" spans="2:51" s="11" customFormat="1" ht="13.5">
      <c r="B123" s="236"/>
      <c r="C123" s="237"/>
      <c r="D123" s="233" t="s">
        <v>160</v>
      </c>
      <c r="E123" s="238" t="s">
        <v>22</v>
      </c>
      <c r="F123" s="239" t="s">
        <v>168</v>
      </c>
      <c r="G123" s="237"/>
      <c r="H123" s="240">
        <v>193.5</v>
      </c>
      <c r="I123" s="241"/>
      <c r="J123" s="237"/>
      <c r="K123" s="237"/>
      <c r="L123" s="242"/>
      <c r="M123" s="243"/>
      <c r="N123" s="244"/>
      <c r="O123" s="244"/>
      <c r="P123" s="244"/>
      <c r="Q123" s="244"/>
      <c r="R123" s="244"/>
      <c r="S123" s="244"/>
      <c r="T123" s="245"/>
      <c r="AT123" s="246" t="s">
        <v>160</v>
      </c>
      <c r="AU123" s="246" t="s">
        <v>86</v>
      </c>
      <c r="AV123" s="11" t="s">
        <v>86</v>
      </c>
      <c r="AW123" s="11" t="s">
        <v>40</v>
      </c>
      <c r="AX123" s="11" t="s">
        <v>77</v>
      </c>
      <c r="AY123" s="246" t="s">
        <v>146</v>
      </c>
    </row>
    <row r="124" spans="2:51" s="12" customFormat="1" ht="13.5">
      <c r="B124" s="247"/>
      <c r="C124" s="248"/>
      <c r="D124" s="233" t="s">
        <v>160</v>
      </c>
      <c r="E124" s="249" t="s">
        <v>22</v>
      </c>
      <c r="F124" s="250" t="s">
        <v>225</v>
      </c>
      <c r="G124" s="248"/>
      <c r="H124" s="249" t="s">
        <v>22</v>
      </c>
      <c r="I124" s="251"/>
      <c r="J124" s="248"/>
      <c r="K124" s="248"/>
      <c r="L124" s="252"/>
      <c r="M124" s="253"/>
      <c r="N124" s="254"/>
      <c r="O124" s="254"/>
      <c r="P124" s="254"/>
      <c r="Q124" s="254"/>
      <c r="R124" s="254"/>
      <c r="S124" s="254"/>
      <c r="T124" s="255"/>
      <c r="AT124" s="256" t="s">
        <v>160</v>
      </c>
      <c r="AU124" s="256" t="s">
        <v>86</v>
      </c>
      <c r="AV124" s="12" t="s">
        <v>24</v>
      </c>
      <c r="AW124" s="12" t="s">
        <v>40</v>
      </c>
      <c r="AX124" s="12" t="s">
        <v>77</v>
      </c>
      <c r="AY124" s="256" t="s">
        <v>146</v>
      </c>
    </row>
    <row r="125" spans="2:51" s="11" customFormat="1" ht="13.5">
      <c r="B125" s="236"/>
      <c r="C125" s="237"/>
      <c r="D125" s="233" t="s">
        <v>160</v>
      </c>
      <c r="E125" s="238" t="s">
        <v>22</v>
      </c>
      <c r="F125" s="239" t="s">
        <v>177</v>
      </c>
      <c r="G125" s="237"/>
      <c r="H125" s="240">
        <v>538.6</v>
      </c>
      <c r="I125" s="241"/>
      <c r="J125" s="237"/>
      <c r="K125" s="237"/>
      <c r="L125" s="242"/>
      <c r="M125" s="243"/>
      <c r="N125" s="244"/>
      <c r="O125" s="244"/>
      <c r="P125" s="244"/>
      <c r="Q125" s="244"/>
      <c r="R125" s="244"/>
      <c r="S125" s="244"/>
      <c r="T125" s="245"/>
      <c r="AT125" s="246" t="s">
        <v>160</v>
      </c>
      <c r="AU125" s="246" t="s">
        <v>86</v>
      </c>
      <c r="AV125" s="11" t="s">
        <v>86</v>
      </c>
      <c r="AW125" s="11" t="s">
        <v>40</v>
      </c>
      <c r="AX125" s="11" t="s">
        <v>77</v>
      </c>
      <c r="AY125" s="246" t="s">
        <v>146</v>
      </c>
    </row>
    <row r="126" spans="2:51" s="13" customFormat="1" ht="13.5">
      <c r="B126" s="267"/>
      <c r="C126" s="268"/>
      <c r="D126" s="233" t="s">
        <v>160</v>
      </c>
      <c r="E126" s="269" t="s">
        <v>22</v>
      </c>
      <c r="F126" s="270" t="s">
        <v>226</v>
      </c>
      <c r="G126" s="268"/>
      <c r="H126" s="271">
        <v>2761.7</v>
      </c>
      <c r="I126" s="272"/>
      <c r="J126" s="268"/>
      <c r="K126" s="268"/>
      <c r="L126" s="273"/>
      <c r="M126" s="274"/>
      <c r="N126" s="275"/>
      <c r="O126" s="275"/>
      <c r="P126" s="275"/>
      <c r="Q126" s="275"/>
      <c r="R126" s="275"/>
      <c r="S126" s="275"/>
      <c r="T126" s="276"/>
      <c r="AT126" s="277" t="s">
        <v>160</v>
      </c>
      <c r="AU126" s="277" t="s">
        <v>86</v>
      </c>
      <c r="AV126" s="13" t="s">
        <v>153</v>
      </c>
      <c r="AW126" s="13" t="s">
        <v>40</v>
      </c>
      <c r="AX126" s="13" t="s">
        <v>24</v>
      </c>
      <c r="AY126" s="277" t="s">
        <v>146</v>
      </c>
    </row>
    <row r="127" spans="2:65" s="1" customFormat="1" ht="16.5" customHeight="1">
      <c r="B127" s="45"/>
      <c r="C127" s="221" t="s">
        <v>227</v>
      </c>
      <c r="D127" s="221" t="s">
        <v>148</v>
      </c>
      <c r="E127" s="222" t="s">
        <v>228</v>
      </c>
      <c r="F127" s="223" t="s">
        <v>229</v>
      </c>
      <c r="G127" s="224" t="s">
        <v>151</v>
      </c>
      <c r="H127" s="225">
        <v>2029.6</v>
      </c>
      <c r="I127" s="226"/>
      <c r="J127" s="227">
        <f>ROUND(I127*H127,2)</f>
        <v>0</v>
      </c>
      <c r="K127" s="223" t="s">
        <v>22</v>
      </c>
      <c r="L127" s="71"/>
      <c r="M127" s="228" t="s">
        <v>22</v>
      </c>
      <c r="N127" s="229" t="s">
        <v>48</v>
      </c>
      <c r="O127" s="46"/>
      <c r="P127" s="230">
        <f>O127*H127</f>
        <v>0</v>
      </c>
      <c r="Q127" s="230">
        <v>0</v>
      </c>
      <c r="R127" s="230">
        <f>Q127*H127</f>
        <v>0</v>
      </c>
      <c r="S127" s="230">
        <v>0</v>
      </c>
      <c r="T127" s="231">
        <f>S127*H127</f>
        <v>0</v>
      </c>
      <c r="AR127" s="23" t="s">
        <v>153</v>
      </c>
      <c r="AT127" s="23" t="s">
        <v>148</v>
      </c>
      <c r="AU127" s="23" t="s">
        <v>86</v>
      </c>
      <c r="AY127" s="23" t="s">
        <v>146</v>
      </c>
      <c r="BE127" s="232">
        <f>IF(N127="základní",J127,0)</f>
        <v>0</v>
      </c>
      <c r="BF127" s="232">
        <f>IF(N127="snížená",J127,0)</f>
        <v>0</v>
      </c>
      <c r="BG127" s="232">
        <f>IF(N127="zákl. přenesená",J127,0)</f>
        <v>0</v>
      </c>
      <c r="BH127" s="232">
        <f>IF(N127="sníž. přenesená",J127,0)</f>
        <v>0</v>
      </c>
      <c r="BI127" s="232">
        <f>IF(N127="nulová",J127,0)</f>
        <v>0</v>
      </c>
      <c r="BJ127" s="23" t="s">
        <v>24</v>
      </c>
      <c r="BK127" s="232">
        <f>ROUND(I127*H127,2)</f>
        <v>0</v>
      </c>
      <c r="BL127" s="23" t="s">
        <v>153</v>
      </c>
      <c r="BM127" s="23" t="s">
        <v>230</v>
      </c>
    </row>
    <row r="128" spans="2:51" s="11" customFormat="1" ht="13.5">
      <c r="B128" s="236"/>
      <c r="C128" s="237"/>
      <c r="D128" s="233" t="s">
        <v>160</v>
      </c>
      <c r="E128" s="238" t="s">
        <v>22</v>
      </c>
      <c r="F128" s="239" t="s">
        <v>223</v>
      </c>
      <c r="G128" s="237"/>
      <c r="H128" s="240">
        <v>2029.6</v>
      </c>
      <c r="I128" s="241"/>
      <c r="J128" s="237"/>
      <c r="K128" s="237"/>
      <c r="L128" s="242"/>
      <c r="M128" s="243"/>
      <c r="N128" s="244"/>
      <c r="O128" s="244"/>
      <c r="P128" s="244"/>
      <c r="Q128" s="244"/>
      <c r="R128" s="244"/>
      <c r="S128" s="244"/>
      <c r="T128" s="245"/>
      <c r="AT128" s="246" t="s">
        <v>160</v>
      </c>
      <c r="AU128" s="246" t="s">
        <v>86</v>
      </c>
      <c r="AV128" s="11" t="s">
        <v>86</v>
      </c>
      <c r="AW128" s="11" t="s">
        <v>40</v>
      </c>
      <c r="AX128" s="11" t="s">
        <v>24</v>
      </c>
      <c r="AY128" s="246" t="s">
        <v>146</v>
      </c>
    </row>
    <row r="129" spans="2:51" s="12" customFormat="1" ht="13.5">
      <c r="B129" s="247"/>
      <c r="C129" s="248"/>
      <c r="D129" s="233" t="s">
        <v>160</v>
      </c>
      <c r="E129" s="249" t="s">
        <v>22</v>
      </c>
      <c r="F129" s="250" t="s">
        <v>231</v>
      </c>
      <c r="G129" s="248"/>
      <c r="H129" s="249" t="s">
        <v>22</v>
      </c>
      <c r="I129" s="251"/>
      <c r="J129" s="248"/>
      <c r="K129" s="248"/>
      <c r="L129" s="252"/>
      <c r="M129" s="253"/>
      <c r="N129" s="254"/>
      <c r="O129" s="254"/>
      <c r="P129" s="254"/>
      <c r="Q129" s="254"/>
      <c r="R129" s="254"/>
      <c r="S129" s="254"/>
      <c r="T129" s="255"/>
      <c r="AT129" s="256" t="s">
        <v>160</v>
      </c>
      <c r="AU129" s="256" t="s">
        <v>86</v>
      </c>
      <c r="AV129" s="12" t="s">
        <v>24</v>
      </c>
      <c r="AW129" s="12" t="s">
        <v>40</v>
      </c>
      <c r="AX129" s="12" t="s">
        <v>77</v>
      </c>
      <c r="AY129" s="256" t="s">
        <v>146</v>
      </c>
    </row>
    <row r="130" spans="2:51" s="12" customFormat="1" ht="13.5">
      <c r="B130" s="247"/>
      <c r="C130" s="248"/>
      <c r="D130" s="233" t="s">
        <v>160</v>
      </c>
      <c r="E130" s="249" t="s">
        <v>22</v>
      </c>
      <c r="F130" s="250" t="s">
        <v>232</v>
      </c>
      <c r="G130" s="248"/>
      <c r="H130" s="249" t="s">
        <v>22</v>
      </c>
      <c r="I130" s="251"/>
      <c r="J130" s="248"/>
      <c r="K130" s="248"/>
      <c r="L130" s="252"/>
      <c r="M130" s="253"/>
      <c r="N130" s="254"/>
      <c r="O130" s="254"/>
      <c r="P130" s="254"/>
      <c r="Q130" s="254"/>
      <c r="R130" s="254"/>
      <c r="S130" s="254"/>
      <c r="T130" s="255"/>
      <c r="AT130" s="256" t="s">
        <v>160</v>
      </c>
      <c r="AU130" s="256" t="s">
        <v>86</v>
      </c>
      <c r="AV130" s="12" t="s">
        <v>24</v>
      </c>
      <c r="AW130" s="12" t="s">
        <v>40</v>
      </c>
      <c r="AX130" s="12" t="s">
        <v>77</v>
      </c>
      <c r="AY130" s="256" t="s">
        <v>146</v>
      </c>
    </row>
    <row r="131" spans="2:63" s="10" customFormat="1" ht="29.85" customHeight="1">
      <c r="B131" s="205"/>
      <c r="C131" s="206"/>
      <c r="D131" s="207" t="s">
        <v>76</v>
      </c>
      <c r="E131" s="219" t="s">
        <v>172</v>
      </c>
      <c r="F131" s="219" t="s">
        <v>233</v>
      </c>
      <c r="G131" s="206"/>
      <c r="H131" s="206"/>
      <c r="I131" s="209"/>
      <c r="J131" s="220">
        <f>BK131</f>
        <v>0</v>
      </c>
      <c r="K131" s="206"/>
      <c r="L131" s="211"/>
      <c r="M131" s="212"/>
      <c r="N131" s="213"/>
      <c r="O131" s="213"/>
      <c r="P131" s="214">
        <f>SUM(P132:P157)</f>
        <v>0</v>
      </c>
      <c r="Q131" s="213"/>
      <c r="R131" s="214">
        <f>SUM(R132:R157)</f>
        <v>392.984697</v>
      </c>
      <c r="S131" s="213"/>
      <c r="T131" s="215">
        <f>SUM(T132:T157)</f>
        <v>0</v>
      </c>
      <c r="AR131" s="216" t="s">
        <v>24</v>
      </c>
      <c r="AT131" s="217" t="s">
        <v>76</v>
      </c>
      <c r="AU131" s="217" t="s">
        <v>24</v>
      </c>
      <c r="AY131" s="216" t="s">
        <v>146</v>
      </c>
      <c r="BK131" s="218">
        <f>SUM(BK132:BK157)</f>
        <v>0</v>
      </c>
    </row>
    <row r="132" spans="2:65" s="1" customFormat="1" ht="51" customHeight="1">
      <c r="B132" s="45"/>
      <c r="C132" s="221" t="s">
        <v>10</v>
      </c>
      <c r="D132" s="221" t="s">
        <v>148</v>
      </c>
      <c r="E132" s="222" t="s">
        <v>234</v>
      </c>
      <c r="F132" s="223" t="s">
        <v>235</v>
      </c>
      <c r="G132" s="224" t="s">
        <v>181</v>
      </c>
      <c r="H132" s="225">
        <v>7646.6</v>
      </c>
      <c r="I132" s="226"/>
      <c r="J132" s="227">
        <f>ROUND(I132*H132,2)</f>
        <v>0</v>
      </c>
      <c r="K132" s="223" t="s">
        <v>152</v>
      </c>
      <c r="L132" s="71"/>
      <c r="M132" s="228" t="s">
        <v>22</v>
      </c>
      <c r="N132" s="229" t="s">
        <v>48</v>
      </c>
      <c r="O132" s="46"/>
      <c r="P132" s="230">
        <f>O132*H132</f>
        <v>0</v>
      </c>
      <c r="Q132" s="230">
        <v>0</v>
      </c>
      <c r="R132" s="230">
        <f>Q132*H132</f>
        <v>0</v>
      </c>
      <c r="S132" s="230">
        <v>0</v>
      </c>
      <c r="T132" s="231">
        <f>S132*H132</f>
        <v>0</v>
      </c>
      <c r="AR132" s="23" t="s">
        <v>153</v>
      </c>
      <c r="AT132" s="23" t="s">
        <v>148</v>
      </c>
      <c r="AU132" s="23" t="s">
        <v>86</v>
      </c>
      <c r="AY132" s="23" t="s">
        <v>146</v>
      </c>
      <c r="BE132" s="232">
        <f>IF(N132="základní",J132,0)</f>
        <v>0</v>
      </c>
      <c r="BF132" s="232">
        <f>IF(N132="snížená",J132,0)</f>
        <v>0</v>
      </c>
      <c r="BG132" s="232">
        <f>IF(N132="zákl. přenesená",J132,0)</f>
        <v>0</v>
      </c>
      <c r="BH132" s="232">
        <f>IF(N132="sníž. přenesená",J132,0)</f>
        <v>0</v>
      </c>
      <c r="BI132" s="232">
        <f>IF(N132="nulová",J132,0)</f>
        <v>0</v>
      </c>
      <c r="BJ132" s="23" t="s">
        <v>24</v>
      </c>
      <c r="BK132" s="232">
        <f>ROUND(I132*H132,2)</f>
        <v>0</v>
      </c>
      <c r="BL132" s="23" t="s">
        <v>153</v>
      </c>
      <c r="BM132" s="23" t="s">
        <v>236</v>
      </c>
    </row>
    <row r="133" spans="2:47" s="1" customFormat="1" ht="13.5">
      <c r="B133" s="45"/>
      <c r="C133" s="73"/>
      <c r="D133" s="233" t="s">
        <v>155</v>
      </c>
      <c r="E133" s="73"/>
      <c r="F133" s="234" t="s">
        <v>237</v>
      </c>
      <c r="G133" s="73"/>
      <c r="H133" s="73"/>
      <c r="I133" s="191"/>
      <c r="J133" s="73"/>
      <c r="K133" s="73"/>
      <c r="L133" s="71"/>
      <c r="M133" s="235"/>
      <c r="N133" s="46"/>
      <c r="O133" s="46"/>
      <c r="P133" s="46"/>
      <c r="Q133" s="46"/>
      <c r="R133" s="46"/>
      <c r="S133" s="46"/>
      <c r="T133" s="94"/>
      <c r="AT133" s="23" t="s">
        <v>155</v>
      </c>
      <c r="AU133" s="23" t="s">
        <v>86</v>
      </c>
    </row>
    <row r="134" spans="2:65" s="1" customFormat="1" ht="16.5" customHeight="1">
      <c r="B134" s="45"/>
      <c r="C134" s="257" t="s">
        <v>238</v>
      </c>
      <c r="D134" s="257" t="s">
        <v>185</v>
      </c>
      <c r="E134" s="258" t="s">
        <v>239</v>
      </c>
      <c r="F134" s="259" t="s">
        <v>240</v>
      </c>
      <c r="G134" s="260" t="s">
        <v>241</v>
      </c>
      <c r="H134" s="261">
        <v>120.434</v>
      </c>
      <c r="I134" s="262"/>
      <c r="J134" s="263">
        <f>ROUND(I134*H134,2)</f>
        <v>0</v>
      </c>
      <c r="K134" s="259" t="s">
        <v>152</v>
      </c>
      <c r="L134" s="264"/>
      <c r="M134" s="265" t="s">
        <v>22</v>
      </c>
      <c r="N134" s="266" t="s">
        <v>48</v>
      </c>
      <c r="O134" s="46"/>
      <c r="P134" s="230">
        <f>O134*H134</f>
        <v>0</v>
      </c>
      <c r="Q134" s="230">
        <v>1</v>
      </c>
      <c r="R134" s="230">
        <f>Q134*H134</f>
        <v>120.434</v>
      </c>
      <c r="S134" s="230">
        <v>0</v>
      </c>
      <c r="T134" s="231">
        <f>S134*H134</f>
        <v>0</v>
      </c>
      <c r="AR134" s="23" t="s">
        <v>189</v>
      </c>
      <c r="AT134" s="23" t="s">
        <v>185</v>
      </c>
      <c r="AU134" s="23" t="s">
        <v>86</v>
      </c>
      <c r="AY134" s="23" t="s">
        <v>146</v>
      </c>
      <c r="BE134" s="232">
        <f>IF(N134="základní",J134,0)</f>
        <v>0</v>
      </c>
      <c r="BF134" s="232">
        <f>IF(N134="snížená",J134,0)</f>
        <v>0</v>
      </c>
      <c r="BG134" s="232">
        <f>IF(N134="zákl. přenesená",J134,0)</f>
        <v>0</v>
      </c>
      <c r="BH134" s="232">
        <f>IF(N134="sníž. přenesená",J134,0)</f>
        <v>0</v>
      </c>
      <c r="BI134" s="232">
        <f>IF(N134="nulová",J134,0)</f>
        <v>0</v>
      </c>
      <c r="BJ134" s="23" t="s">
        <v>24</v>
      </c>
      <c r="BK134" s="232">
        <f>ROUND(I134*H134,2)</f>
        <v>0</v>
      </c>
      <c r="BL134" s="23" t="s">
        <v>153</v>
      </c>
      <c r="BM134" s="23" t="s">
        <v>242</v>
      </c>
    </row>
    <row r="135" spans="2:51" s="11" customFormat="1" ht="13.5">
      <c r="B135" s="236"/>
      <c r="C135" s="237"/>
      <c r="D135" s="233" t="s">
        <v>160</v>
      </c>
      <c r="E135" s="238" t="s">
        <v>22</v>
      </c>
      <c r="F135" s="239" t="s">
        <v>243</v>
      </c>
      <c r="G135" s="237"/>
      <c r="H135" s="240">
        <v>120.434</v>
      </c>
      <c r="I135" s="241"/>
      <c r="J135" s="237"/>
      <c r="K135" s="237"/>
      <c r="L135" s="242"/>
      <c r="M135" s="243"/>
      <c r="N135" s="244"/>
      <c r="O135" s="244"/>
      <c r="P135" s="244"/>
      <c r="Q135" s="244"/>
      <c r="R135" s="244"/>
      <c r="S135" s="244"/>
      <c r="T135" s="245"/>
      <c r="AT135" s="246" t="s">
        <v>160</v>
      </c>
      <c r="AU135" s="246" t="s">
        <v>86</v>
      </c>
      <c r="AV135" s="11" t="s">
        <v>86</v>
      </c>
      <c r="AW135" s="11" t="s">
        <v>40</v>
      </c>
      <c r="AX135" s="11" t="s">
        <v>24</v>
      </c>
      <c r="AY135" s="246" t="s">
        <v>146</v>
      </c>
    </row>
    <row r="136" spans="2:65" s="1" customFormat="1" ht="25.5" customHeight="1">
      <c r="B136" s="45"/>
      <c r="C136" s="221" t="s">
        <v>244</v>
      </c>
      <c r="D136" s="221" t="s">
        <v>148</v>
      </c>
      <c r="E136" s="222" t="s">
        <v>245</v>
      </c>
      <c r="F136" s="223" t="s">
        <v>246</v>
      </c>
      <c r="G136" s="224" t="s">
        <v>181</v>
      </c>
      <c r="H136" s="225">
        <v>14410.9</v>
      </c>
      <c r="I136" s="226"/>
      <c r="J136" s="227">
        <f>ROUND(I136*H136,2)</f>
        <v>0</v>
      </c>
      <c r="K136" s="223" t="s">
        <v>152</v>
      </c>
      <c r="L136" s="71"/>
      <c r="M136" s="228" t="s">
        <v>22</v>
      </c>
      <c r="N136" s="229" t="s">
        <v>48</v>
      </c>
      <c r="O136" s="46"/>
      <c r="P136" s="230">
        <f>O136*H136</f>
        <v>0</v>
      </c>
      <c r="Q136" s="230">
        <v>0</v>
      </c>
      <c r="R136" s="230">
        <f>Q136*H136</f>
        <v>0</v>
      </c>
      <c r="S136" s="230">
        <v>0</v>
      </c>
      <c r="T136" s="231">
        <f>S136*H136</f>
        <v>0</v>
      </c>
      <c r="AR136" s="23" t="s">
        <v>153</v>
      </c>
      <c r="AT136" s="23" t="s">
        <v>148</v>
      </c>
      <c r="AU136" s="23" t="s">
        <v>86</v>
      </c>
      <c r="AY136" s="23" t="s">
        <v>146</v>
      </c>
      <c r="BE136" s="232">
        <f>IF(N136="základní",J136,0)</f>
        <v>0</v>
      </c>
      <c r="BF136" s="232">
        <f>IF(N136="snížená",J136,0)</f>
        <v>0</v>
      </c>
      <c r="BG136" s="232">
        <f>IF(N136="zákl. přenesená",J136,0)</f>
        <v>0</v>
      </c>
      <c r="BH136" s="232">
        <f>IF(N136="sníž. přenesená",J136,0)</f>
        <v>0</v>
      </c>
      <c r="BI136" s="232">
        <f>IF(N136="nulová",J136,0)</f>
        <v>0</v>
      </c>
      <c r="BJ136" s="23" t="s">
        <v>24</v>
      </c>
      <c r="BK136" s="232">
        <f>ROUND(I136*H136,2)</f>
        <v>0</v>
      </c>
      <c r="BL136" s="23" t="s">
        <v>153</v>
      </c>
      <c r="BM136" s="23" t="s">
        <v>247</v>
      </c>
    </row>
    <row r="137" spans="2:51" s="11" customFormat="1" ht="13.5">
      <c r="B137" s="236"/>
      <c r="C137" s="237"/>
      <c r="D137" s="233" t="s">
        <v>160</v>
      </c>
      <c r="E137" s="238" t="s">
        <v>22</v>
      </c>
      <c r="F137" s="239" t="s">
        <v>248</v>
      </c>
      <c r="G137" s="237"/>
      <c r="H137" s="240">
        <v>6764.3</v>
      </c>
      <c r="I137" s="241"/>
      <c r="J137" s="237"/>
      <c r="K137" s="237"/>
      <c r="L137" s="242"/>
      <c r="M137" s="243"/>
      <c r="N137" s="244"/>
      <c r="O137" s="244"/>
      <c r="P137" s="244"/>
      <c r="Q137" s="244"/>
      <c r="R137" s="244"/>
      <c r="S137" s="244"/>
      <c r="T137" s="245"/>
      <c r="AT137" s="246" t="s">
        <v>160</v>
      </c>
      <c r="AU137" s="246" t="s">
        <v>86</v>
      </c>
      <c r="AV137" s="11" t="s">
        <v>86</v>
      </c>
      <c r="AW137" s="11" t="s">
        <v>40</v>
      </c>
      <c r="AX137" s="11" t="s">
        <v>77</v>
      </c>
      <c r="AY137" s="246" t="s">
        <v>146</v>
      </c>
    </row>
    <row r="138" spans="2:51" s="11" customFormat="1" ht="13.5">
      <c r="B138" s="236"/>
      <c r="C138" s="237"/>
      <c r="D138" s="233" t="s">
        <v>160</v>
      </c>
      <c r="E138" s="238" t="s">
        <v>22</v>
      </c>
      <c r="F138" s="239" t="s">
        <v>249</v>
      </c>
      <c r="G138" s="237"/>
      <c r="H138" s="240">
        <v>7646.6</v>
      </c>
      <c r="I138" s="241"/>
      <c r="J138" s="237"/>
      <c r="K138" s="237"/>
      <c r="L138" s="242"/>
      <c r="M138" s="243"/>
      <c r="N138" s="244"/>
      <c r="O138" s="244"/>
      <c r="P138" s="244"/>
      <c r="Q138" s="244"/>
      <c r="R138" s="244"/>
      <c r="S138" s="244"/>
      <c r="T138" s="245"/>
      <c r="AT138" s="246" t="s">
        <v>160</v>
      </c>
      <c r="AU138" s="246" t="s">
        <v>86</v>
      </c>
      <c r="AV138" s="11" t="s">
        <v>86</v>
      </c>
      <c r="AW138" s="11" t="s">
        <v>40</v>
      </c>
      <c r="AX138" s="11" t="s">
        <v>77</v>
      </c>
      <c r="AY138" s="246" t="s">
        <v>146</v>
      </c>
    </row>
    <row r="139" spans="2:51" s="13" customFormat="1" ht="13.5">
      <c r="B139" s="267"/>
      <c r="C139" s="268"/>
      <c r="D139" s="233" t="s">
        <v>160</v>
      </c>
      <c r="E139" s="269" t="s">
        <v>22</v>
      </c>
      <c r="F139" s="270" t="s">
        <v>226</v>
      </c>
      <c r="G139" s="268"/>
      <c r="H139" s="271">
        <v>14410.9</v>
      </c>
      <c r="I139" s="272"/>
      <c r="J139" s="268"/>
      <c r="K139" s="268"/>
      <c r="L139" s="273"/>
      <c r="M139" s="274"/>
      <c r="N139" s="275"/>
      <c r="O139" s="275"/>
      <c r="P139" s="275"/>
      <c r="Q139" s="275"/>
      <c r="R139" s="275"/>
      <c r="S139" s="275"/>
      <c r="T139" s="276"/>
      <c r="AT139" s="277" t="s">
        <v>160</v>
      </c>
      <c r="AU139" s="277" t="s">
        <v>86</v>
      </c>
      <c r="AV139" s="13" t="s">
        <v>153</v>
      </c>
      <c r="AW139" s="13" t="s">
        <v>40</v>
      </c>
      <c r="AX139" s="13" t="s">
        <v>24</v>
      </c>
      <c r="AY139" s="277" t="s">
        <v>146</v>
      </c>
    </row>
    <row r="140" spans="2:65" s="1" customFormat="1" ht="38.25" customHeight="1">
      <c r="B140" s="45"/>
      <c r="C140" s="221" t="s">
        <v>250</v>
      </c>
      <c r="D140" s="221" t="s">
        <v>148</v>
      </c>
      <c r="E140" s="222" t="s">
        <v>251</v>
      </c>
      <c r="F140" s="223" t="s">
        <v>252</v>
      </c>
      <c r="G140" s="224" t="s">
        <v>181</v>
      </c>
      <c r="H140" s="225">
        <v>93</v>
      </c>
      <c r="I140" s="226"/>
      <c r="J140" s="227">
        <f>ROUND(I140*H140,2)</f>
        <v>0</v>
      </c>
      <c r="K140" s="223" t="s">
        <v>152</v>
      </c>
      <c r="L140" s="71"/>
      <c r="M140" s="228" t="s">
        <v>22</v>
      </c>
      <c r="N140" s="229" t="s">
        <v>48</v>
      </c>
      <c r="O140" s="46"/>
      <c r="P140" s="230">
        <f>O140*H140</f>
        <v>0</v>
      </c>
      <c r="Q140" s="230">
        <v>0</v>
      </c>
      <c r="R140" s="230">
        <f>Q140*H140</f>
        <v>0</v>
      </c>
      <c r="S140" s="230">
        <v>0</v>
      </c>
      <c r="T140" s="231">
        <f>S140*H140</f>
        <v>0</v>
      </c>
      <c r="AR140" s="23" t="s">
        <v>153</v>
      </c>
      <c r="AT140" s="23" t="s">
        <v>148</v>
      </c>
      <c r="AU140" s="23" t="s">
        <v>86</v>
      </c>
      <c r="AY140" s="23" t="s">
        <v>146</v>
      </c>
      <c r="BE140" s="232">
        <f>IF(N140="základní",J140,0)</f>
        <v>0</v>
      </c>
      <c r="BF140" s="232">
        <f>IF(N140="snížená",J140,0)</f>
        <v>0</v>
      </c>
      <c r="BG140" s="232">
        <f>IF(N140="zákl. přenesená",J140,0)</f>
        <v>0</v>
      </c>
      <c r="BH140" s="232">
        <f>IF(N140="sníž. přenesená",J140,0)</f>
        <v>0</v>
      </c>
      <c r="BI140" s="232">
        <f>IF(N140="nulová",J140,0)</f>
        <v>0</v>
      </c>
      <c r="BJ140" s="23" t="s">
        <v>24</v>
      </c>
      <c r="BK140" s="232">
        <f>ROUND(I140*H140,2)</f>
        <v>0</v>
      </c>
      <c r="BL140" s="23" t="s">
        <v>153</v>
      </c>
      <c r="BM140" s="23" t="s">
        <v>253</v>
      </c>
    </row>
    <row r="141" spans="2:47" s="1" customFormat="1" ht="13.5">
      <c r="B141" s="45"/>
      <c r="C141" s="73"/>
      <c r="D141" s="233" t="s">
        <v>155</v>
      </c>
      <c r="E141" s="73"/>
      <c r="F141" s="234" t="s">
        <v>254</v>
      </c>
      <c r="G141" s="73"/>
      <c r="H141" s="73"/>
      <c r="I141" s="191"/>
      <c r="J141" s="73"/>
      <c r="K141" s="73"/>
      <c r="L141" s="71"/>
      <c r="M141" s="235"/>
      <c r="N141" s="46"/>
      <c r="O141" s="46"/>
      <c r="P141" s="46"/>
      <c r="Q141" s="46"/>
      <c r="R141" s="46"/>
      <c r="S141" s="46"/>
      <c r="T141" s="94"/>
      <c r="AT141" s="23" t="s">
        <v>155</v>
      </c>
      <c r="AU141" s="23" t="s">
        <v>86</v>
      </c>
    </row>
    <row r="142" spans="2:51" s="11" customFormat="1" ht="13.5">
      <c r="B142" s="236"/>
      <c r="C142" s="237"/>
      <c r="D142" s="233" t="s">
        <v>160</v>
      </c>
      <c r="E142" s="238" t="s">
        <v>22</v>
      </c>
      <c r="F142" s="239" t="s">
        <v>112</v>
      </c>
      <c r="G142" s="237"/>
      <c r="H142" s="240">
        <v>93</v>
      </c>
      <c r="I142" s="241"/>
      <c r="J142" s="237"/>
      <c r="K142" s="237"/>
      <c r="L142" s="242"/>
      <c r="M142" s="243"/>
      <c r="N142" s="244"/>
      <c r="O142" s="244"/>
      <c r="P142" s="244"/>
      <c r="Q142" s="244"/>
      <c r="R142" s="244"/>
      <c r="S142" s="244"/>
      <c r="T142" s="245"/>
      <c r="AT142" s="246" t="s">
        <v>160</v>
      </c>
      <c r="AU142" s="246" t="s">
        <v>86</v>
      </c>
      <c r="AV142" s="11" t="s">
        <v>86</v>
      </c>
      <c r="AW142" s="11" t="s">
        <v>40</v>
      </c>
      <c r="AX142" s="11" t="s">
        <v>24</v>
      </c>
      <c r="AY142" s="246" t="s">
        <v>146</v>
      </c>
    </row>
    <row r="143" spans="2:65" s="1" customFormat="1" ht="25.5" customHeight="1">
      <c r="B143" s="45"/>
      <c r="C143" s="221" t="s">
        <v>255</v>
      </c>
      <c r="D143" s="221" t="s">
        <v>148</v>
      </c>
      <c r="E143" s="222" t="s">
        <v>256</v>
      </c>
      <c r="F143" s="223" t="s">
        <v>257</v>
      </c>
      <c r="G143" s="224" t="s">
        <v>181</v>
      </c>
      <c r="H143" s="225">
        <v>897.7</v>
      </c>
      <c r="I143" s="226"/>
      <c r="J143" s="227">
        <f>ROUND(I143*H143,2)</f>
        <v>0</v>
      </c>
      <c r="K143" s="223" t="s">
        <v>152</v>
      </c>
      <c r="L143" s="71"/>
      <c r="M143" s="228" t="s">
        <v>22</v>
      </c>
      <c r="N143" s="229" t="s">
        <v>48</v>
      </c>
      <c r="O143" s="46"/>
      <c r="P143" s="230">
        <f>O143*H143</f>
        <v>0</v>
      </c>
      <c r="Q143" s="230">
        <v>0.30361</v>
      </c>
      <c r="R143" s="230">
        <f>Q143*H143</f>
        <v>272.550697</v>
      </c>
      <c r="S143" s="230">
        <v>0</v>
      </c>
      <c r="T143" s="231">
        <f>S143*H143</f>
        <v>0</v>
      </c>
      <c r="AR143" s="23" t="s">
        <v>153</v>
      </c>
      <c r="AT143" s="23" t="s">
        <v>148</v>
      </c>
      <c r="AU143" s="23" t="s">
        <v>86</v>
      </c>
      <c r="AY143" s="23" t="s">
        <v>146</v>
      </c>
      <c r="BE143" s="232">
        <f>IF(N143="základní",J143,0)</f>
        <v>0</v>
      </c>
      <c r="BF143" s="232">
        <f>IF(N143="snížená",J143,0)</f>
        <v>0</v>
      </c>
      <c r="BG143" s="232">
        <f>IF(N143="zákl. přenesená",J143,0)</f>
        <v>0</v>
      </c>
      <c r="BH143" s="232">
        <f>IF(N143="sníž. přenesená",J143,0)</f>
        <v>0</v>
      </c>
      <c r="BI143" s="232">
        <f>IF(N143="nulová",J143,0)</f>
        <v>0</v>
      </c>
      <c r="BJ143" s="23" t="s">
        <v>24</v>
      </c>
      <c r="BK143" s="232">
        <f>ROUND(I143*H143,2)</f>
        <v>0</v>
      </c>
      <c r="BL143" s="23" t="s">
        <v>153</v>
      </c>
      <c r="BM143" s="23" t="s">
        <v>258</v>
      </c>
    </row>
    <row r="144" spans="2:47" s="1" customFormat="1" ht="13.5">
      <c r="B144" s="45"/>
      <c r="C144" s="73"/>
      <c r="D144" s="233" t="s">
        <v>155</v>
      </c>
      <c r="E144" s="73"/>
      <c r="F144" s="234" t="s">
        <v>259</v>
      </c>
      <c r="G144" s="73"/>
      <c r="H144" s="73"/>
      <c r="I144" s="191"/>
      <c r="J144" s="73"/>
      <c r="K144" s="73"/>
      <c r="L144" s="71"/>
      <c r="M144" s="235"/>
      <c r="N144" s="46"/>
      <c r="O144" s="46"/>
      <c r="P144" s="46"/>
      <c r="Q144" s="46"/>
      <c r="R144" s="46"/>
      <c r="S144" s="46"/>
      <c r="T144" s="94"/>
      <c r="AT144" s="23" t="s">
        <v>155</v>
      </c>
      <c r="AU144" s="23" t="s">
        <v>86</v>
      </c>
    </row>
    <row r="145" spans="2:65" s="1" customFormat="1" ht="16.5" customHeight="1">
      <c r="B145" s="45"/>
      <c r="C145" s="221" t="s">
        <v>260</v>
      </c>
      <c r="D145" s="221" t="s">
        <v>148</v>
      </c>
      <c r="E145" s="222" t="s">
        <v>261</v>
      </c>
      <c r="F145" s="223" t="s">
        <v>262</v>
      </c>
      <c r="G145" s="224" t="s">
        <v>181</v>
      </c>
      <c r="H145" s="225">
        <v>93</v>
      </c>
      <c r="I145" s="226"/>
      <c r="J145" s="227">
        <f>ROUND(I145*H145,2)</f>
        <v>0</v>
      </c>
      <c r="K145" s="223" t="s">
        <v>152</v>
      </c>
      <c r="L145" s="71"/>
      <c r="M145" s="228" t="s">
        <v>22</v>
      </c>
      <c r="N145" s="229" t="s">
        <v>48</v>
      </c>
      <c r="O145" s="46"/>
      <c r="P145" s="230">
        <f>O145*H145</f>
        <v>0</v>
      </c>
      <c r="Q145" s="230">
        <v>0</v>
      </c>
      <c r="R145" s="230">
        <f>Q145*H145</f>
        <v>0</v>
      </c>
      <c r="S145" s="230">
        <v>0</v>
      </c>
      <c r="T145" s="231">
        <f>S145*H145</f>
        <v>0</v>
      </c>
      <c r="AR145" s="23" t="s">
        <v>153</v>
      </c>
      <c r="AT145" s="23" t="s">
        <v>148</v>
      </c>
      <c r="AU145" s="23" t="s">
        <v>86</v>
      </c>
      <c r="AY145" s="23" t="s">
        <v>146</v>
      </c>
      <c r="BE145" s="232">
        <f>IF(N145="základní",J145,0)</f>
        <v>0</v>
      </c>
      <c r="BF145" s="232">
        <f>IF(N145="snížená",J145,0)</f>
        <v>0</v>
      </c>
      <c r="BG145" s="232">
        <f>IF(N145="zákl. přenesená",J145,0)</f>
        <v>0</v>
      </c>
      <c r="BH145" s="232">
        <f>IF(N145="sníž. přenesená",J145,0)</f>
        <v>0</v>
      </c>
      <c r="BI145" s="232">
        <f>IF(N145="nulová",J145,0)</f>
        <v>0</v>
      </c>
      <c r="BJ145" s="23" t="s">
        <v>24</v>
      </c>
      <c r="BK145" s="232">
        <f>ROUND(I145*H145,2)</f>
        <v>0</v>
      </c>
      <c r="BL145" s="23" t="s">
        <v>153</v>
      </c>
      <c r="BM145" s="23" t="s">
        <v>263</v>
      </c>
    </row>
    <row r="146" spans="2:47" s="1" customFormat="1" ht="13.5">
      <c r="B146" s="45"/>
      <c r="C146" s="73"/>
      <c r="D146" s="233" t="s">
        <v>155</v>
      </c>
      <c r="E146" s="73"/>
      <c r="F146" s="234" t="s">
        <v>264</v>
      </c>
      <c r="G146" s="73"/>
      <c r="H146" s="73"/>
      <c r="I146" s="191"/>
      <c r="J146" s="73"/>
      <c r="K146" s="73"/>
      <c r="L146" s="71"/>
      <c r="M146" s="235"/>
      <c r="N146" s="46"/>
      <c r="O146" s="46"/>
      <c r="P146" s="46"/>
      <c r="Q146" s="46"/>
      <c r="R146" s="46"/>
      <c r="S146" s="46"/>
      <c r="T146" s="94"/>
      <c r="AT146" s="23" t="s">
        <v>155</v>
      </c>
      <c r="AU146" s="23" t="s">
        <v>86</v>
      </c>
    </row>
    <row r="147" spans="2:51" s="11" customFormat="1" ht="13.5">
      <c r="B147" s="236"/>
      <c r="C147" s="237"/>
      <c r="D147" s="233" t="s">
        <v>160</v>
      </c>
      <c r="E147" s="238" t="s">
        <v>22</v>
      </c>
      <c r="F147" s="239" t="s">
        <v>112</v>
      </c>
      <c r="G147" s="237"/>
      <c r="H147" s="240">
        <v>93</v>
      </c>
      <c r="I147" s="241"/>
      <c r="J147" s="237"/>
      <c r="K147" s="237"/>
      <c r="L147" s="242"/>
      <c r="M147" s="243"/>
      <c r="N147" s="244"/>
      <c r="O147" s="244"/>
      <c r="P147" s="244"/>
      <c r="Q147" s="244"/>
      <c r="R147" s="244"/>
      <c r="S147" s="244"/>
      <c r="T147" s="245"/>
      <c r="AT147" s="246" t="s">
        <v>160</v>
      </c>
      <c r="AU147" s="246" t="s">
        <v>86</v>
      </c>
      <c r="AV147" s="11" t="s">
        <v>86</v>
      </c>
      <c r="AW147" s="11" t="s">
        <v>40</v>
      </c>
      <c r="AX147" s="11" t="s">
        <v>24</v>
      </c>
      <c r="AY147" s="246" t="s">
        <v>146</v>
      </c>
    </row>
    <row r="148" spans="2:65" s="1" customFormat="1" ht="25.5" customHeight="1">
      <c r="B148" s="45"/>
      <c r="C148" s="221" t="s">
        <v>9</v>
      </c>
      <c r="D148" s="221" t="s">
        <v>148</v>
      </c>
      <c r="E148" s="222" t="s">
        <v>265</v>
      </c>
      <c r="F148" s="223" t="s">
        <v>266</v>
      </c>
      <c r="G148" s="224" t="s">
        <v>181</v>
      </c>
      <c r="H148" s="225">
        <v>93</v>
      </c>
      <c r="I148" s="226"/>
      <c r="J148" s="227">
        <f>ROUND(I148*H148,2)</f>
        <v>0</v>
      </c>
      <c r="K148" s="223" t="s">
        <v>152</v>
      </c>
      <c r="L148" s="71"/>
      <c r="M148" s="228" t="s">
        <v>22</v>
      </c>
      <c r="N148" s="229" t="s">
        <v>48</v>
      </c>
      <c r="O148" s="46"/>
      <c r="P148" s="230">
        <f>O148*H148</f>
        <v>0</v>
      </c>
      <c r="Q148" s="230">
        <v>0</v>
      </c>
      <c r="R148" s="230">
        <f>Q148*H148</f>
        <v>0</v>
      </c>
      <c r="S148" s="230">
        <v>0</v>
      </c>
      <c r="T148" s="231">
        <f>S148*H148</f>
        <v>0</v>
      </c>
      <c r="AR148" s="23" t="s">
        <v>153</v>
      </c>
      <c r="AT148" s="23" t="s">
        <v>148</v>
      </c>
      <c r="AU148" s="23" t="s">
        <v>86</v>
      </c>
      <c r="AY148" s="23" t="s">
        <v>146</v>
      </c>
      <c r="BE148" s="232">
        <f>IF(N148="základní",J148,0)</f>
        <v>0</v>
      </c>
      <c r="BF148" s="232">
        <f>IF(N148="snížená",J148,0)</f>
        <v>0</v>
      </c>
      <c r="BG148" s="232">
        <f>IF(N148="zákl. přenesená",J148,0)</f>
        <v>0</v>
      </c>
      <c r="BH148" s="232">
        <f>IF(N148="sníž. přenesená",J148,0)</f>
        <v>0</v>
      </c>
      <c r="BI148" s="232">
        <f>IF(N148="nulová",J148,0)</f>
        <v>0</v>
      </c>
      <c r="BJ148" s="23" t="s">
        <v>24</v>
      </c>
      <c r="BK148" s="232">
        <f>ROUND(I148*H148,2)</f>
        <v>0</v>
      </c>
      <c r="BL148" s="23" t="s">
        <v>153</v>
      </c>
      <c r="BM148" s="23" t="s">
        <v>267</v>
      </c>
    </row>
    <row r="149" spans="2:51" s="11" customFormat="1" ht="13.5">
      <c r="B149" s="236"/>
      <c r="C149" s="237"/>
      <c r="D149" s="233" t="s">
        <v>160</v>
      </c>
      <c r="E149" s="238" t="s">
        <v>22</v>
      </c>
      <c r="F149" s="239" t="s">
        <v>112</v>
      </c>
      <c r="G149" s="237"/>
      <c r="H149" s="240">
        <v>93</v>
      </c>
      <c r="I149" s="241"/>
      <c r="J149" s="237"/>
      <c r="K149" s="237"/>
      <c r="L149" s="242"/>
      <c r="M149" s="243"/>
      <c r="N149" s="244"/>
      <c r="O149" s="244"/>
      <c r="P149" s="244"/>
      <c r="Q149" s="244"/>
      <c r="R149" s="244"/>
      <c r="S149" s="244"/>
      <c r="T149" s="245"/>
      <c r="AT149" s="246" t="s">
        <v>160</v>
      </c>
      <c r="AU149" s="246" t="s">
        <v>86</v>
      </c>
      <c r="AV149" s="11" t="s">
        <v>86</v>
      </c>
      <c r="AW149" s="11" t="s">
        <v>40</v>
      </c>
      <c r="AX149" s="11" t="s">
        <v>24</v>
      </c>
      <c r="AY149" s="246" t="s">
        <v>146</v>
      </c>
    </row>
    <row r="150" spans="2:65" s="1" customFormat="1" ht="25.5" customHeight="1">
      <c r="B150" s="45"/>
      <c r="C150" s="221" t="s">
        <v>268</v>
      </c>
      <c r="D150" s="221" t="s">
        <v>148</v>
      </c>
      <c r="E150" s="222" t="s">
        <v>269</v>
      </c>
      <c r="F150" s="223" t="s">
        <v>270</v>
      </c>
      <c r="G150" s="224" t="s">
        <v>181</v>
      </c>
      <c r="H150" s="225">
        <v>5789</v>
      </c>
      <c r="I150" s="226"/>
      <c r="J150" s="227">
        <f>ROUND(I150*H150,2)</f>
        <v>0</v>
      </c>
      <c r="K150" s="223" t="s">
        <v>152</v>
      </c>
      <c r="L150" s="71"/>
      <c r="M150" s="228" t="s">
        <v>22</v>
      </c>
      <c r="N150" s="229" t="s">
        <v>48</v>
      </c>
      <c r="O150" s="46"/>
      <c r="P150" s="230">
        <f>O150*H150</f>
        <v>0</v>
      </c>
      <c r="Q150" s="230">
        <v>0</v>
      </c>
      <c r="R150" s="230">
        <f>Q150*H150</f>
        <v>0</v>
      </c>
      <c r="S150" s="230">
        <v>0</v>
      </c>
      <c r="T150" s="231">
        <f>S150*H150</f>
        <v>0</v>
      </c>
      <c r="AR150" s="23" t="s">
        <v>153</v>
      </c>
      <c r="AT150" s="23" t="s">
        <v>148</v>
      </c>
      <c r="AU150" s="23" t="s">
        <v>86</v>
      </c>
      <c r="AY150" s="23" t="s">
        <v>146</v>
      </c>
      <c r="BE150" s="232">
        <f>IF(N150="základní",J150,0)</f>
        <v>0</v>
      </c>
      <c r="BF150" s="232">
        <f>IF(N150="snížená",J150,0)</f>
        <v>0</v>
      </c>
      <c r="BG150" s="232">
        <f>IF(N150="zákl. přenesená",J150,0)</f>
        <v>0</v>
      </c>
      <c r="BH150" s="232">
        <f>IF(N150="sníž. přenesená",J150,0)</f>
        <v>0</v>
      </c>
      <c r="BI150" s="232">
        <f>IF(N150="nulová",J150,0)</f>
        <v>0</v>
      </c>
      <c r="BJ150" s="23" t="s">
        <v>24</v>
      </c>
      <c r="BK150" s="232">
        <f>ROUND(I150*H150,2)</f>
        <v>0</v>
      </c>
      <c r="BL150" s="23" t="s">
        <v>153</v>
      </c>
      <c r="BM150" s="23" t="s">
        <v>271</v>
      </c>
    </row>
    <row r="151" spans="2:51" s="11" customFormat="1" ht="13.5">
      <c r="B151" s="236"/>
      <c r="C151" s="237"/>
      <c r="D151" s="233" t="s">
        <v>160</v>
      </c>
      <c r="E151" s="238" t="s">
        <v>22</v>
      </c>
      <c r="F151" s="239" t="s">
        <v>110</v>
      </c>
      <c r="G151" s="237"/>
      <c r="H151" s="240">
        <v>5789</v>
      </c>
      <c r="I151" s="241"/>
      <c r="J151" s="237"/>
      <c r="K151" s="237"/>
      <c r="L151" s="242"/>
      <c r="M151" s="243"/>
      <c r="N151" s="244"/>
      <c r="O151" s="244"/>
      <c r="P151" s="244"/>
      <c r="Q151" s="244"/>
      <c r="R151" s="244"/>
      <c r="S151" s="244"/>
      <c r="T151" s="245"/>
      <c r="AT151" s="246" t="s">
        <v>160</v>
      </c>
      <c r="AU151" s="246" t="s">
        <v>86</v>
      </c>
      <c r="AV151" s="11" t="s">
        <v>86</v>
      </c>
      <c r="AW151" s="11" t="s">
        <v>40</v>
      </c>
      <c r="AX151" s="11" t="s">
        <v>24</v>
      </c>
      <c r="AY151" s="246" t="s">
        <v>146</v>
      </c>
    </row>
    <row r="152" spans="2:65" s="1" customFormat="1" ht="38.25" customHeight="1">
      <c r="B152" s="45"/>
      <c r="C152" s="221" t="s">
        <v>272</v>
      </c>
      <c r="D152" s="221" t="s">
        <v>148</v>
      </c>
      <c r="E152" s="222" t="s">
        <v>273</v>
      </c>
      <c r="F152" s="223" t="s">
        <v>274</v>
      </c>
      <c r="G152" s="224" t="s">
        <v>181</v>
      </c>
      <c r="H152" s="225">
        <v>5789</v>
      </c>
      <c r="I152" s="226"/>
      <c r="J152" s="227">
        <f>ROUND(I152*H152,2)</f>
        <v>0</v>
      </c>
      <c r="K152" s="223" t="s">
        <v>152</v>
      </c>
      <c r="L152" s="71"/>
      <c r="M152" s="228" t="s">
        <v>22</v>
      </c>
      <c r="N152" s="229" t="s">
        <v>48</v>
      </c>
      <c r="O152" s="46"/>
      <c r="P152" s="230">
        <f>O152*H152</f>
        <v>0</v>
      </c>
      <c r="Q152" s="230">
        <v>0</v>
      </c>
      <c r="R152" s="230">
        <f>Q152*H152</f>
        <v>0</v>
      </c>
      <c r="S152" s="230">
        <v>0</v>
      </c>
      <c r="T152" s="231">
        <f>S152*H152</f>
        <v>0</v>
      </c>
      <c r="AR152" s="23" t="s">
        <v>153</v>
      </c>
      <c r="AT152" s="23" t="s">
        <v>148</v>
      </c>
      <c r="AU152" s="23" t="s">
        <v>86</v>
      </c>
      <c r="AY152" s="23" t="s">
        <v>146</v>
      </c>
      <c r="BE152" s="232">
        <f>IF(N152="základní",J152,0)</f>
        <v>0</v>
      </c>
      <c r="BF152" s="232">
        <f>IF(N152="snížená",J152,0)</f>
        <v>0</v>
      </c>
      <c r="BG152" s="232">
        <f>IF(N152="zákl. přenesená",J152,0)</f>
        <v>0</v>
      </c>
      <c r="BH152" s="232">
        <f>IF(N152="sníž. přenesená",J152,0)</f>
        <v>0</v>
      </c>
      <c r="BI152" s="232">
        <f>IF(N152="nulová",J152,0)</f>
        <v>0</v>
      </c>
      <c r="BJ152" s="23" t="s">
        <v>24</v>
      </c>
      <c r="BK152" s="232">
        <f>ROUND(I152*H152,2)</f>
        <v>0</v>
      </c>
      <c r="BL152" s="23" t="s">
        <v>153</v>
      </c>
      <c r="BM152" s="23" t="s">
        <v>275</v>
      </c>
    </row>
    <row r="153" spans="2:47" s="1" customFormat="1" ht="13.5">
      <c r="B153" s="45"/>
      <c r="C153" s="73"/>
      <c r="D153" s="233" t="s">
        <v>155</v>
      </c>
      <c r="E153" s="73"/>
      <c r="F153" s="234" t="s">
        <v>276</v>
      </c>
      <c r="G153" s="73"/>
      <c r="H153" s="73"/>
      <c r="I153" s="191"/>
      <c r="J153" s="73"/>
      <c r="K153" s="73"/>
      <c r="L153" s="71"/>
      <c r="M153" s="235"/>
      <c r="N153" s="46"/>
      <c r="O153" s="46"/>
      <c r="P153" s="46"/>
      <c r="Q153" s="46"/>
      <c r="R153" s="46"/>
      <c r="S153" s="46"/>
      <c r="T153" s="94"/>
      <c r="AT153" s="23" t="s">
        <v>155</v>
      </c>
      <c r="AU153" s="23" t="s">
        <v>86</v>
      </c>
    </row>
    <row r="154" spans="2:51" s="11" customFormat="1" ht="13.5">
      <c r="B154" s="236"/>
      <c r="C154" s="237"/>
      <c r="D154" s="233" t="s">
        <v>160</v>
      </c>
      <c r="E154" s="238" t="s">
        <v>110</v>
      </c>
      <c r="F154" s="239" t="s">
        <v>111</v>
      </c>
      <c r="G154" s="237"/>
      <c r="H154" s="240">
        <v>5789</v>
      </c>
      <c r="I154" s="241"/>
      <c r="J154" s="237"/>
      <c r="K154" s="237"/>
      <c r="L154" s="242"/>
      <c r="M154" s="243"/>
      <c r="N154" s="244"/>
      <c r="O154" s="244"/>
      <c r="P154" s="244"/>
      <c r="Q154" s="244"/>
      <c r="R154" s="244"/>
      <c r="S154" s="244"/>
      <c r="T154" s="245"/>
      <c r="AT154" s="246" t="s">
        <v>160</v>
      </c>
      <c r="AU154" s="246" t="s">
        <v>86</v>
      </c>
      <c r="AV154" s="11" t="s">
        <v>86</v>
      </c>
      <c r="AW154" s="11" t="s">
        <v>40</v>
      </c>
      <c r="AX154" s="11" t="s">
        <v>24</v>
      </c>
      <c r="AY154" s="246" t="s">
        <v>146</v>
      </c>
    </row>
    <row r="155" spans="2:65" s="1" customFormat="1" ht="38.25" customHeight="1">
      <c r="B155" s="45"/>
      <c r="C155" s="221" t="s">
        <v>277</v>
      </c>
      <c r="D155" s="221" t="s">
        <v>148</v>
      </c>
      <c r="E155" s="222" t="s">
        <v>278</v>
      </c>
      <c r="F155" s="223" t="s">
        <v>279</v>
      </c>
      <c r="G155" s="224" t="s">
        <v>181</v>
      </c>
      <c r="H155" s="225">
        <v>93</v>
      </c>
      <c r="I155" s="226"/>
      <c r="J155" s="227">
        <f>ROUND(I155*H155,2)</f>
        <v>0</v>
      </c>
      <c r="K155" s="223" t="s">
        <v>152</v>
      </c>
      <c r="L155" s="71"/>
      <c r="M155" s="228" t="s">
        <v>22</v>
      </c>
      <c r="N155" s="229" t="s">
        <v>48</v>
      </c>
      <c r="O155" s="46"/>
      <c r="P155" s="230">
        <f>O155*H155</f>
        <v>0</v>
      </c>
      <c r="Q155" s="230">
        <v>0</v>
      </c>
      <c r="R155" s="230">
        <f>Q155*H155</f>
        <v>0</v>
      </c>
      <c r="S155" s="230">
        <v>0</v>
      </c>
      <c r="T155" s="231">
        <f>S155*H155</f>
        <v>0</v>
      </c>
      <c r="AR155" s="23" t="s">
        <v>153</v>
      </c>
      <c r="AT155" s="23" t="s">
        <v>148</v>
      </c>
      <c r="AU155" s="23" t="s">
        <v>86</v>
      </c>
      <c r="AY155" s="23" t="s">
        <v>146</v>
      </c>
      <c r="BE155" s="232">
        <f>IF(N155="základní",J155,0)</f>
        <v>0</v>
      </c>
      <c r="BF155" s="232">
        <f>IF(N155="snížená",J155,0)</f>
        <v>0</v>
      </c>
      <c r="BG155" s="232">
        <f>IF(N155="zákl. přenesená",J155,0)</f>
        <v>0</v>
      </c>
      <c r="BH155" s="232">
        <f>IF(N155="sníž. přenesená",J155,0)</f>
        <v>0</v>
      </c>
      <c r="BI155" s="232">
        <f>IF(N155="nulová",J155,0)</f>
        <v>0</v>
      </c>
      <c r="BJ155" s="23" t="s">
        <v>24</v>
      </c>
      <c r="BK155" s="232">
        <f>ROUND(I155*H155,2)</f>
        <v>0</v>
      </c>
      <c r="BL155" s="23" t="s">
        <v>153</v>
      </c>
      <c r="BM155" s="23" t="s">
        <v>280</v>
      </c>
    </row>
    <row r="156" spans="2:47" s="1" customFormat="1" ht="13.5">
      <c r="B156" s="45"/>
      <c r="C156" s="73"/>
      <c r="D156" s="233" t="s">
        <v>155</v>
      </c>
      <c r="E156" s="73"/>
      <c r="F156" s="234" t="s">
        <v>281</v>
      </c>
      <c r="G156" s="73"/>
      <c r="H156" s="73"/>
      <c r="I156" s="191"/>
      <c r="J156" s="73"/>
      <c r="K156" s="73"/>
      <c r="L156" s="71"/>
      <c r="M156" s="235"/>
      <c r="N156" s="46"/>
      <c r="O156" s="46"/>
      <c r="P156" s="46"/>
      <c r="Q156" s="46"/>
      <c r="R156" s="46"/>
      <c r="S156" s="46"/>
      <c r="T156" s="94"/>
      <c r="AT156" s="23" t="s">
        <v>155</v>
      </c>
      <c r="AU156" s="23" t="s">
        <v>86</v>
      </c>
    </row>
    <row r="157" spans="2:51" s="11" customFormat="1" ht="13.5">
      <c r="B157" s="236"/>
      <c r="C157" s="237"/>
      <c r="D157" s="233" t="s">
        <v>160</v>
      </c>
      <c r="E157" s="238" t="s">
        <v>112</v>
      </c>
      <c r="F157" s="239" t="s">
        <v>113</v>
      </c>
      <c r="G157" s="237"/>
      <c r="H157" s="240">
        <v>93</v>
      </c>
      <c r="I157" s="241"/>
      <c r="J157" s="237"/>
      <c r="K157" s="237"/>
      <c r="L157" s="242"/>
      <c r="M157" s="243"/>
      <c r="N157" s="244"/>
      <c r="O157" s="244"/>
      <c r="P157" s="244"/>
      <c r="Q157" s="244"/>
      <c r="R157" s="244"/>
      <c r="S157" s="244"/>
      <c r="T157" s="245"/>
      <c r="AT157" s="246" t="s">
        <v>160</v>
      </c>
      <c r="AU157" s="246" t="s">
        <v>86</v>
      </c>
      <c r="AV157" s="11" t="s">
        <v>86</v>
      </c>
      <c r="AW157" s="11" t="s">
        <v>40</v>
      </c>
      <c r="AX157" s="11" t="s">
        <v>24</v>
      </c>
      <c r="AY157" s="246" t="s">
        <v>146</v>
      </c>
    </row>
    <row r="158" spans="2:63" s="10" customFormat="1" ht="29.85" customHeight="1">
      <c r="B158" s="205"/>
      <c r="C158" s="206"/>
      <c r="D158" s="207" t="s">
        <v>76</v>
      </c>
      <c r="E158" s="219" t="s">
        <v>196</v>
      </c>
      <c r="F158" s="219" t="s">
        <v>282</v>
      </c>
      <c r="G158" s="206"/>
      <c r="H158" s="206"/>
      <c r="I158" s="209"/>
      <c r="J158" s="220">
        <f>BK158</f>
        <v>0</v>
      </c>
      <c r="K158" s="206"/>
      <c r="L158" s="211"/>
      <c r="M158" s="212"/>
      <c r="N158" s="213"/>
      <c r="O158" s="213"/>
      <c r="P158" s="214">
        <f>SUM(P159:P170)</f>
        <v>0</v>
      </c>
      <c r="Q158" s="213"/>
      <c r="R158" s="214">
        <f>SUM(R159:R170)</f>
        <v>0.0044</v>
      </c>
      <c r="S158" s="213"/>
      <c r="T158" s="215">
        <f>SUM(T159:T170)</f>
        <v>0</v>
      </c>
      <c r="AR158" s="216" t="s">
        <v>24</v>
      </c>
      <c r="AT158" s="217" t="s">
        <v>76</v>
      </c>
      <c r="AU158" s="217" t="s">
        <v>24</v>
      </c>
      <c r="AY158" s="216" t="s">
        <v>146</v>
      </c>
      <c r="BK158" s="218">
        <f>SUM(BK159:BK170)</f>
        <v>0</v>
      </c>
    </row>
    <row r="159" spans="2:65" s="1" customFormat="1" ht="25.5" customHeight="1">
      <c r="B159" s="45"/>
      <c r="C159" s="221" t="s">
        <v>283</v>
      </c>
      <c r="D159" s="221" t="s">
        <v>148</v>
      </c>
      <c r="E159" s="222" t="s">
        <v>284</v>
      </c>
      <c r="F159" s="223" t="s">
        <v>285</v>
      </c>
      <c r="G159" s="224" t="s">
        <v>286</v>
      </c>
      <c r="H159" s="225">
        <v>2</v>
      </c>
      <c r="I159" s="226"/>
      <c r="J159" s="227">
        <f>ROUND(I159*H159,2)</f>
        <v>0</v>
      </c>
      <c r="K159" s="223" t="s">
        <v>152</v>
      </c>
      <c r="L159" s="71"/>
      <c r="M159" s="228" t="s">
        <v>22</v>
      </c>
      <c r="N159" s="229" t="s">
        <v>48</v>
      </c>
      <c r="O159" s="46"/>
      <c r="P159" s="230">
        <f>O159*H159</f>
        <v>0</v>
      </c>
      <c r="Q159" s="230">
        <v>0</v>
      </c>
      <c r="R159" s="230">
        <f>Q159*H159</f>
        <v>0</v>
      </c>
      <c r="S159" s="230">
        <v>0</v>
      </c>
      <c r="T159" s="231">
        <f>S159*H159</f>
        <v>0</v>
      </c>
      <c r="AR159" s="23" t="s">
        <v>153</v>
      </c>
      <c r="AT159" s="23" t="s">
        <v>148</v>
      </c>
      <c r="AU159" s="23" t="s">
        <v>86</v>
      </c>
      <c r="AY159" s="23" t="s">
        <v>146</v>
      </c>
      <c r="BE159" s="232">
        <f>IF(N159="základní",J159,0)</f>
        <v>0</v>
      </c>
      <c r="BF159" s="232">
        <f>IF(N159="snížená",J159,0)</f>
        <v>0</v>
      </c>
      <c r="BG159" s="232">
        <f>IF(N159="zákl. přenesená",J159,0)</f>
        <v>0</v>
      </c>
      <c r="BH159" s="232">
        <f>IF(N159="sníž. přenesená",J159,0)</f>
        <v>0</v>
      </c>
      <c r="BI159" s="232">
        <f>IF(N159="nulová",J159,0)</f>
        <v>0</v>
      </c>
      <c r="BJ159" s="23" t="s">
        <v>24</v>
      </c>
      <c r="BK159" s="232">
        <f>ROUND(I159*H159,2)</f>
        <v>0</v>
      </c>
      <c r="BL159" s="23" t="s">
        <v>153</v>
      </c>
      <c r="BM159" s="23" t="s">
        <v>287</v>
      </c>
    </row>
    <row r="160" spans="2:47" s="1" customFormat="1" ht="13.5">
      <c r="B160" s="45"/>
      <c r="C160" s="73"/>
      <c r="D160" s="233" t="s">
        <v>155</v>
      </c>
      <c r="E160" s="73"/>
      <c r="F160" s="234" t="s">
        <v>288</v>
      </c>
      <c r="G160" s="73"/>
      <c r="H160" s="73"/>
      <c r="I160" s="191"/>
      <c r="J160" s="73"/>
      <c r="K160" s="73"/>
      <c r="L160" s="71"/>
      <c r="M160" s="235"/>
      <c r="N160" s="46"/>
      <c r="O160" s="46"/>
      <c r="P160" s="46"/>
      <c r="Q160" s="46"/>
      <c r="R160" s="46"/>
      <c r="S160" s="46"/>
      <c r="T160" s="94"/>
      <c r="AT160" s="23" t="s">
        <v>155</v>
      </c>
      <c r="AU160" s="23" t="s">
        <v>86</v>
      </c>
    </row>
    <row r="161" spans="2:65" s="1" customFormat="1" ht="25.5" customHeight="1">
      <c r="B161" s="45"/>
      <c r="C161" s="257" t="s">
        <v>289</v>
      </c>
      <c r="D161" s="257" t="s">
        <v>185</v>
      </c>
      <c r="E161" s="258" t="s">
        <v>290</v>
      </c>
      <c r="F161" s="259" t="s">
        <v>291</v>
      </c>
      <c r="G161" s="260" t="s">
        <v>286</v>
      </c>
      <c r="H161" s="261">
        <v>2</v>
      </c>
      <c r="I161" s="262"/>
      <c r="J161" s="263">
        <f>ROUND(I161*H161,2)</f>
        <v>0</v>
      </c>
      <c r="K161" s="259" t="s">
        <v>152</v>
      </c>
      <c r="L161" s="264"/>
      <c r="M161" s="265" t="s">
        <v>22</v>
      </c>
      <c r="N161" s="266" t="s">
        <v>48</v>
      </c>
      <c r="O161" s="46"/>
      <c r="P161" s="230">
        <f>O161*H161</f>
        <v>0</v>
      </c>
      <c r="Q161" s="230">
        <v>0.0022</v>
      </c>
      <c r="R161" s="230">
        <f>Q161*H161</f>
        <v>0.0044</v>
      </c>
      <c r="S161" s="230">
        <v>0</v>
      </c>
      <c r="T161" s="231">
        <f>S161*H161</f>
        <v>0</v>
      </c>
      <c r="AR161" s="23" t="s">
        <v>189</v>
      </c>
      <c r="AT161" s="23" t="s">
        <v>185</v>
      </c>
      <c r="AU161" s="23" t="s">
        <v>86</v>
      </c>
      <c r="AY161" s="23" t="s">
        <v>146</v>
      </c>
      <c r="BE161" s="232">
        <f>IF(N161="základní",J161,0)</f>
        <v>0</v>
      </c>
      <c r="BF161" s="232">
        <f>IF(N161="snížená",J161,0)</f>
        <v>0</v>
      </c>
      <c r="BG161" s="232">
        <f>IF(N161="zákl. přenesená",J161,0)</f>
        <v>0</v>
      </c>
      <c r="BH161" s="232">
        <f>IF(N161="sníž. přenesená",J161,0)</f>
        <v>0</v>
      </c>
      <c r="BI161" s="232">
        <f>IF(N161="nulová",J161,0)</f>
        <v>0</v>
      </c>
      <c r="BJ161" s="23" t="s">
        <v>24</v>
      </c>
      <c r="BK161" s="232">
        <f>ROUND(I161*H161,2)</f>
        <v>0</v>
      </c>
      <c r="BL161" s="23" t="s">
        <v>153</v>
      </c>
      <c r="BM161" s="23" t="s">
        <v>292</v>
      </c>
    </row>
    <row r="162" spans="2:65" s="1" customFormat="1" ht="25.5" customHeight="1">
      <c r="B162" s="45"/>
      <c r="C162" s="221" t="s">
        <v>293</v>
      </c>
      <c r="D162" s="221" t="s">
        <v>148</v>
      </c>
      <c r="E162" s="222" t="s">
        <v>294</v>
      </c>
      <c r="F162" s="223" t="s">
        <v>295</v>
      </c>
      <c r="G162" s="224" t="s">
        <v>286</v>
      </c>
      <c r="H162" s="225">
        <v>4</v>
      </c>
      <c r="I162" s="226"/>
      <c r="J162" s="227">
        <f>ROUND(I162*H162,2)</f>
        <v>0</v>
      </c>
      <c r="K162" s="223" t="s">
        <v>152</v>
      </c>
      <c r="L162" s="71"/>
      <c r="M162" s="228" t="s">
        <v>22</v>
      </c>
      <c r="N162" s="229" t="s">
        <v>48</v>
      </c>
      <c r="O162" s="46"/>
      <c r="P162" s="230">
        <f>O162*H162</f>
        <v>0</v>
      </c>
      <c r="Q162" s="230">
        <v>0</v>
      </c>
      <c r="R162" s="230">
        <f>Q162*H162</f>
        <v>0</v>
      </c>
      <c r="S162" s="230">
        <v>0</v>
      </c>
      <c r="T162" s="231">
        <f>S162*H162</f>
        <v>0</v>
      </c>
      <c r="AR162" s="23" t="s">
        <v>153</v>
      </c>
      <c r="AT162" s="23" t="s">
        <v>148</v>
      </c>
      <c r="AU162" s="23" t="s">
        <v>86</v>
      </c>
      <c r="AY162" s="23" t="s">
        <v>146</v>
      </c>
      <c r="BE162" s="232">
        <f>IF(N162="základní",J162,0)</f>
        <v>0</v>
      </c>
      <c r="BF162" s="232">
        <f>IF(N162="snížená",J162,0)</f>
        <v>0</v>
      </c>
      <c r="BG162" s="232">
        <f>IF(N162="zákl. přenesená",J162,0)</f>
        <v>0</v>
      </c>
      <c r="BH162" s="232">
        <f>IF(N162="sníž. přenesená",J162,0)</f>
        <v>0</v>
      </c>
      <c r="BI162" s="232">
        <f>IF(N162="nulová",J162,0)</f>
        <v>0</v>
      </c>
      <c r="BJ162" s="23" t="s">
        <v>24</v>
      </c>
      <c r="BK162" s="232">
        <f>ROUND(I162*H162,2)</f>
        <v>0</v>
      </c>
      <c r="BL162" s="23" t="s">
        <v>153</v>
      </c>
      <c r="BM162" s="23" t="s">
        <v>296</v>
      </c>
    </row>
    <row r="163" spans="2:47" s="1" customFormat="1" ht="13.5">
      <c r="B163" s="45"/>
      <c r="C163" s="73"/>
      <c r="D163" s="233" t="s">
        <v>155</v>
      </c>
      <c r="E163" s="73"/>
      <c r="F163" s="234" t="s">
        <v>297</v>
      </c>
      <c r="G163" s="73"/>
      <c r="H163" s="73"/>
      <c r="I163" s="191"/>
      <c r="J163" s="73"/>
      <c r="K163" s="73"/>
      <c r="L163" s="71"/>
      <c r="M163" s="235"/>
      <c r="N163" s="46"/>
      <c r="O163" s="46"/>
      <c r="P163" s="46"/>
      <c r="Q163" s="46"/>
      <c r="R163" s="46"/>
      <c r="S163" s="46"/>
      <c r="T163" s="94"/>
      <c r="AT163" s="23" t="s">
        <v>155</v>
      </c>
      <c r="AU163" s="23" t="s">
        <v>86</v>
      </c>
    </row>
    <row r="164" spans="2:65" s="1" customFormat="1" ht="25.5" customHeight="1">
      <c r="B164" s="45"/>
      <c r="C164" s="221" t="s">
        <v>298</v>
      </c>
      <c r="D164" s="221" t="s">
        <v>148</v>
      </c>
      <c r="E164" s="222" t="s">
        <v>299</v>
      </c>
      <c r="F164" s="223" t="s">
        <v>300</v>
      </c>
      <c r="G164" s="224" t="s">
        <v>286</v>
      </c>
      <c r="H164" s="225">
        <v>360</v>
      </c>
      <c r="I164" s="226"/>
      <c r="J164" s="227">
        <f>ROUND(I164*H164,2)</f>
        <v>0</v>
      </c>
      <c r="K164" s="223" t="s">
        <v>152</v>
      </c>
      <c r="L164" s="71"/>
      <c r="M164" s="228" t="s">
        <v>22</v>
      </c>
      <c r="N164" s="229" t="s">
        <v>48</v>
      </c>
      <c r="O164" s="46"/>
      <c r="P164" s="230">
        <f>O164*H164</f>
        <v>0</v>
      </c>
      <c r="Q164" s="230">
        <v>0</v>
      </c>
      <c r="R164" s="230">
        <f>Q164*H164</f>
        <v>0</v>
      </c>
      <c r="S164" s="230">
        <v>0</v>
      </c>
      <c r="T164" s="231">
        <f>S164*H164</f>
        <v>0</v>
      </c>
      <c r="AR164" s="23" t="s">
        <v>153</v>
      </c>
      <c r="AT164" s="23" t="s">
        <v>148</v>
      </c>
      <c r="AU164" s="23" t="s">
        <v>86</v>
      </c>
      <c r="AY164" s="23" t="s">
        <v>146</v>
      </c>
      <c r="BE164" s="232">
        <f>IF(N164="základní",J164,0)</f>
        <v>0</v>
      </c>
      <c r="BF164" s="232">
        <f>IF(N164="snížená",J164,0)</f>
        <v>0</v>
      </c>
      <c r="BG164" s="232">
        <f>IF(N164="zákl. přenesená",J164,0)</f>
        <v>0</v>
      </c>
      <c r="BH164" s="232">
        <f>IF(N164="sníž. přenesená",J164,0)</f>
        <v>0</v>
      </c>
      <c r="BI164" s="232">
        <f>IF(N164="nulová",J164,0)</f>
        <v>0</v>
      </c>
      <c r="BJ164" s="23" t="s">
        <v>24</v>
      </c>
      <c r="BK164" s="232">
        <f>ROUND(I164*H164,2)</f>
        <v>0</v>
      </c>
      <c r="BL164" s="23" t="s">
        <v>153</v>
      </c>
      <c r="BM164" s="23" t="s">
        <v>301</v>
      </c>
    </row>
    <row r="165" spans="2:47" s="1" customFormat="1" ht="13.5">
      <c r="B165" s="45"/>
      <c r="C165" s="73"/>
      <c r="D165" s="233" t="s">
        <v>155</v>
      </c>
      <c r="E165" s="73"/>
      <c r="F165" s="234" t="s">
        <v>297</v>
      </c>
      <c r="G165" s="73"/>
      <c r="H165" s="73"/>
      <c r="I165" s="191"/>
      <c r="J165" s="73"/>
      <c r="K165" s="73"/>
      <c r="L165" s="71"/>
      <c r="M165" s="235"/>
      <c r="N165" s="46"/>
      <c r="O165" s="46"/>
      <c r="P165" s="46"/>
      <c r="Q165" s="46"/>
      <c r="R165" s="46"/>
      <c r="S165" s="46"/>
      <c r="T165" s="94"/>
      <c r="AT165" s="23" t="s">
        <v>155</v>
      </c>
      <c r="AU165" s="23" t="s">
        <v>86</v>
      </c>
    </row>
    <row r="166" spans="2:51" s="11" customFormat="1" ht="13.5">
      <c r="B166" s="236"/>
      <c r="C166" s="237"/>
      <c r="D166" s="233" t="s">
        <v>160</v>
      </c>
      <c r="E166" s="238" t="s">
        <v>22</v>
      </c>
      <c r="F166" s="239" t="s">
        <v>302</v>
      </c>
      <c r="G166" s="237"/>
      <c r="H166" s="240">
        <v>360</v>
      </c>
      <c r="I166" s="241"/>
      <c r="J166" s="237"/>
      <c r="K166" s="237"/>
      <c r="L166" s="242"/>
      <c r="M166" s="243"/>
      <c r="N166" s="244"/>
      <c r="O166" s="244"/>
      <c r="P166" s="244"/>
      <c r="Q166" s="244"/>
      <c r="R166" s="244"/>
      <c r="S166" s="244"/>
      <c r="T166" s="245"/>
      <c r="AT166" s="246" t="s">
        <v>160</v>
      </c>
      <c r="AU166" s="246" t="s">
        <v>86</v>
      </c>
      <c r="AV166" s="11" t="s">
        <v>86</v>
      </c>
      <c r="AW166" s="11" t="s">
        <v>40</v>
      </c>
      <c r="AX166" s="11" t="s">
        <v>24</v>
      </c>
      <c r="AY166" s="246" t="s">
        <v>146</v>
      </c>
    </row>
    <row r="167" spans="2:65" s="1" customFormat="1" ht="25.5" customHeight="1">
      <c r="B167" s="45"/>
      <c r="C167" s="221" t="s">
        <v>303</v>
      </c>
      <c r="D167" s="221" t="s">
        <v>148</v>
      </c>
      <c r="E167" s="222" t="s">
        <v>304</v>
      </c>
      <c r="F167" s="223" t="s">
        <v>305</v>
      </c>
      <c r="G167" s="224" t="s">
        <v>306</v>
      </c>
      <c r="H167" s="225">
        <v>20</v>
      </c>
      <c r="I167" s="226"/>
      <c r="J167" s="227">
        <f>ROUND(I167*H167,2)</f>
        <v>0</v>
      </c>
      <c r="K167" s="223" t="s">
        <v>152</v>
      </c>
      <c r="L167" s="71"/>
      <c r="M167" s="228" t="s">
        <v>22</v>
      </c>
      <c r="N167" s="229" t="s">
        <v>48</v>
      </c>
      <c r="O167" s="46"/>
      <c r="P167" s="230">
        <f>O167*H167</f>
        <v>0</v>
      </c>
      <c r="Q167" s="230">
        <v>0</v>
      </c>
      <c r="R167" s="230">
        <f>Q167*H167</f>
        <v>0</v>
      </c>
      <c r="S167" s="230">
        <v>0</v>
      </c>
      <c r="T167" s="231">
        <f>S167*H167</f>
        <v>0</v>
      </c>
      <c r="AR167" s="23" t="s">
        <v>153</v>
      </c>
      <c r="AT167" s="23" t="s">
        <v>148</v>
      </c>
      <c r="AU167" s="23" t="s">
        <v>86</v>
      </c>
      <c r="AY167" s="23" t="s">
        <v>146</v>
      </c>
      <c r="BE167" s="232">
        <f>IF(N167="základní",J167,0)</f>
        <v>0</v>
      </c>
      <c r="BF167" s="232">
        <f>IF(N167="snížená",J167,0)</f>
        <v>0</v>
      </c>
      <c r="BG167" s="232">
        <f>IF(N167="zákl. přenesená",J167,0)</f>
        <v>0</v>
      </c>
      <c r="BH167" s="232">
        <f>IF(N167="sníž. přenesená",J167,0)</f>
        <v>0</v>
      </c>
      <c r="BI167" s="232">
        <f>IF(N167="nulová",J167,0)</f>
        <v>0</v>
      </c>
      <c r="BJ167" s="23" t="s">
        <v>24</v>
      </c>
      <c r="BK167" s="232">
        <f>ROUND(I167*H167,2)</f>
        <v>0</v>
      </c>
      <c r="BL167" s="23" t="s">
        <v>153</v>
      </c>
      <c r="BM167" s="23" t="s">
        <v>307</v>
      </c>
    </row>
    <row r="168" spans="2:47" s="1" customFormat="1" ht="13.5">
      <c r="B168" s="45"/>
      <c r="C168" s="73"/>
      <c r="D168" s="233" t="s">
        <v>155</v>
      </c>
      <c r="E168" s="73"/>
      <c r="F168" s="234" t="s">
        <v>308</v>
      </c>
      <c r="G168" s="73"/>
      <c r="H168" s="73"/>
      <c r="I168" s="191"/>
      <c r="J168" s="73"/>
      <c r="K168" s="73"/>
      <c r="L168" s="71"/>
      <c r="M168" s="235"/>
      <c r="N168" s="46"/>
      <c r="O168" s="46"/>
      <c r="P168" s="46"/>
      <c r="Q168" s="46"/>
      <c r="R168" s="46"/>
      <c r="S168" s="46"/>
      <c r="T168" s="94"/>
      <c r="AT168" s="23" t="s">
        <v>155</v>
      </c>
      <c r="AU168" s="23" t="s">
        <v>86</v>
      </c>
    </row>
    <row r="169" spans="2:65" s="1" customFormat="1" ht="25.5" customHeight="1">
      <c r="B169" s="45"/>
      <c r="C169" s="221" t="s">
        <v>309</v>
      </c>
      <c r="D169" s="221" t="s">
        <v>148</v>
      </c>
      <c r="E169" s="222" t="s">
        <v>310</v>
      </c>
      <c r="F169" s="223" t="s">
        <v>311</v>
      </c>
      <c r="G169" s="224" t="s">
        <v>306</v>
      </c>
      <c r="H169" s="225">
        <v>20</v>
      </c>
      <c r="I169" s="226"/>
      <c r="J169" s="227">
        <f>ROUND(I169*H169,2)</f>
        <v>0</v>
      </c>
      <c r="K169" s="223" t="s">
        <v>152</v>
      </c>
      <c r="L169" s="71"/>
      <c r="M169" s="228" t="s">
        <v>22</v>
      </c>
      <c r="N169" s="229" t="s">
        <v>48</v>
      </c>
      <c r="O169" s="46"/>
      <c r="P169" s="230">
        <f>O169*H169</f>
        <v>0</v>
      </c>
      <c r="Q169" s="230">
        <v>0</v>
      </c>
      <c r="R169" s="230">
        <f>Q169*H169</f>
        <v>0</v>
      </c>
      <c r="S169" s="230">
        <v>0</v>
      </c>
      <c r="T169" s="231">
        <f>S169*H169</f>
        <v>0</v>
      </c>
      <c r="AR169" s="23" t="s">
        <v>153</v>
      </c>
      <c r="AT169" s="23" t="s">
        <v>148</v>
      </c>
      <c r="AU169" s="23" t="s">
        <v>86</v>
      </c>
      <c r="AY169" s="23" t="s">
        <v>146</v>
      </c>
      <c r="BE169" s="232">
        <f>IF(N169="základní",J169,0)</f>
        <v>0</v>
      </c>
      <c r="BF169" s="232">
        <f>IF(N169="snížená",J169,0)</f>
        <v>0</v>
      </c>
      <c r="BG169" s="232">
        <f>IF(N169="zákl. přenesená",J169,0)</f>
        <v>0</v>
      </c>
      <c r="BH169" s="232">
        <f>IF(N169="sníž. přenesená",J169,0)</f>
        <v>0</v>
      </c>
      <c r="BI169" s="232">
        <f>IF(N169="nulová",J169,0)</f>
        <v>0</v>
      </c>
      <c r="BJ169" s="23" t="s">
        <v>24</v>
      </c>
      <c r="BK169" s="232">
        <f>ROUND(I169*H169,2)</f>
        <v>0</v>
      </c>
      <c r="BL169" s="23" t="s">
        <v>153</v>
      </c>
      <c r="BM169" s="23" t="s">
        <v>312</v>
      </c>
    </row>
    <row r="170" spans="2:47" s="1" customFormat="1" ht="13.5">
      <c r="B170" s="45"/>
      <c r="C170" s="73"/>
      <c r="D170" s="233" t="s">
        <v>155</v>
      </c>
      <c r="E170" s="73"/>
      <c r="F170" s="234" t="s">
        <v>313</v>
      </c>
      <c r="G170" s="73"/>
      <c r="H170" s="73"/>
      <c r="I170" s="191"/>
      <c r="J170" s="73"/>
      <c r="K170" s="73"/>
      <c r="L170" s="71"/>
      <c r="M170" s="235"/>
      <c r="N170" s="46"/>
      <c r="O170" s="46"/>
      <c r="P170" s="46"/>
      <c r="Q170" s="46"/>
      <c r="R170" s="46"/>
      <c r="S170" s="46"/>
      <c r="T170" s="94"/>
      <c r="AT170" s="23" t="s">
        <v>155</v>
      </c>
      <c r="AU170" s="23" t="s">
        <v>86</v>
      </c>
    </row>
    <row r="171" spans="2:63" s="10" customFormat="1" ht="37.4" customHeight="1">
      <c r="B171" s="205"/>
      <c r="C171" s="206"/>
      <c r="D171" s="207" t="s">
        <v>76</v>
      </c>
      <c r="E171" s="208" t="s">
        <v>185</v>
      </c>
      <c r="F171" s="208" t="s">
        <v>314</v>
      </c>
      <c r="G171" s="206"/>
      <c r="H171" s="206"/>
      <c r="I171" s="209"/>
      <c r="J171" s="210">
        <f>BK171</f>
        <v>0</v>
      </c>
      <c r="K171" s="206"/>
      <c r="L171" s="211"/>
      <c r="M171" s="212"/>
      <c r="N171" s="213"/>
      <c r="O171" s="213"/>
      <c r="P171" s="214">
        <f>P172</f>
        <v>0</v>
      </c>
      <c r="Q171" s="213"/>
      <c r="R171" s="214">
        <f>R172</f>
        <v>1.0855000000000001</v>
      </c>
      <c r="S171" s="213"/>
      <c r="T171" s="215">
        <f>T172</f>
        <v>0</v>
      </c>
      <c r="AR171" s="216" t="s">
        <v>162</v>
      </c>
      <c r="AT171" s="217" t="s">
        <v>76</v>
      </c>
      <c r="AU171" s="217" t="s">
        <v>77</v>
      </c>
      <c r="AY171" s="216" t="s">
        <v>146</v>
      </c>
      <c r="BK171" s="218">
        <f>BK172</f>
        <v>0</v>
      </c>
    </row>
    <row r="172" spans="2:63" s="10" customFormat="1" ht="19.9" customHeight="1">
      <c r="B172" s="205"/>
      <c r="C172" s="206"/>
      <c r="D172" s="207" t="s">
        <v>76</v>
      </c>
      <c r="E172" s="219" t="s">
        <v>315</v>
      </c>
      <c r="F172" s="219" t="s">
        <v>316</v>
      </c>
      <c r="G172" s="206"/>
      <c r="H172" s="206"/>
      <c r="I172" s="209"/>
      <c r="J172" s="220">
        <f>BK172</f>
        <v>0</v>
      </c>
      <c r="K172" s="206"/>
      <c r="L172" s="211"/>
      <c r="M172" s="212"/>
      <c r="N172" s="213"/>
      <c r="O172" s="213"/>
      <c r="P172" s="214">
        <f>SUM(P173:P179)</f>
        <v>0</v>
      </c>
      <c r="Q172" s="213"/>
      <c r="R172" s="214">
        <f>SUM(R173:R179)</f>
        <v>1.0855000000000001</v>
      </c>
      <c r="S172" s="213"/>
      <c r="T172" s="215">
        <f>SUM(T173:T179)</f>
        <v>0</v>
      </c>
      <c r="AR172" s="216" t="s">
        <v>162</v>
      </c>
      <c r="AT172" s="217" t="s">
        <v>76</v>
      </c>
      <c r="AU172" s="217" t="s">
        <v>24</v>
      </c>
      <c r="AY172" s="216" t="s">
        <v>146</v>
      </c>
      <c r="BK172" s="218">
        <f>SUM(BK173:BK179)</f>
        <v>0</v>
      </c>
    </row>
    <row r="173" spans="2:65" s="1" customFormat="1" ht="25.5" customHeight="1">
      <c r="B173" s="45"/>
      <c r="C173" s="221" t="s">
        <v>317</v>
      </c>
      <c r="D173" s="221" t="s">
        <v>148</v>
      </c>
      <c r="E173" s="222" t="s">
        <v>318</v>
      </c>
      <c r="F173" s="223" t="s">
        <v>319</v>
      </c>
      <c r="G173" s="224" t="s">
        <v>306</v>
      </c>
      <c r="H173" s="225">
        <v>10</v>
      </c>
      <c r="I173" s="226"/>
      <c r="J173" s="227">
        <f>ROUND(I173*H173,2)</f>
        <v>0</v>
      </c>
      <c r="K173" s="223" t="s">
        <v>22</v>
      </c>
      <c r="L173" s="71"/>
      <c r="M173" s="228" t="s">
        <v>22</v>
      </c>
      <c r="N173" s="229" t="s">
        <v>48</v>
      </c>
      <c r="O173" s="46"/>
      <c r="P173" s="230">
        <f>O173*H173</f>
        <v>0</v>
      </c>
      <c r="Q173" s="230">
        <v>0</v>
      </c>
      <c r="R173" s="230">
        <f>Q173*H173</f>
        <v>0</v>
      </c>
      <c r="S173" s="230">
        <v>0</v>
      </c>
      <c r="T173" s="231">
        <f>S173*H173</f>
        <v>0</v>
      </c>
      <c r="AR173" s="23" t="s">
        <v>320</v>
      </c>
      <c r="AT173" s="23" t="s">
        <v>148</v>
      </c>
      <c r="AU173" s="23" t="s">
        <v>86</v>
      </c>
      <c r="AY173" s="23" t="s">
        <v>146</v>
      </c>
      <c r="BE173" s="232">
        <f>IF(N173="základní",J173,0)</f>
        <v>0</v>
      </c>
      <c r="BF173" s="232">
        <f>IF(N173="snížená",J173,0)</f>
        <v>0</v>
      </c>
      <c r="BG173" s="232">
        <f>IF(N173="zákl. přenesená",J173,0)</f>
        <v>0</v>
      </c>
      <c r="BH173" s="232">
        <f>IF(N173="sníž. přenesená",J173,0)</f>
        <v>0</v>
      </c>
      <c r="BI173" s="232">
        <f>IF(N173="nulová",J173,0)</f>
        <v>0</v>
      </c>
      <c r="BJ173" s="23" t="s">
        <v>24</v>
      </c>
      <c r="BK173" s="232">
        <f>ROUND(I173*H173,2)</f>
        <v>0</v>
      </c>
      <c r="BL173" s="23" t="s">
        <v>320</v>
      </c>
      <c r="BM173" s="23" t="s">
        <v>321</v>
      </c>
    </row>
    <row r="174" spans="2:51" s="11" customFormat="1" ht="13.5">
      <c r="B174" s="236"/>
      <c r="C174" s="237"/>
      <c r="D174" s="233" t="s">
        <v>160</v>
      </c>
      <c r="E174" s="238" t="s">
        <v>22</v>
      </c>
      <c r="F174" s="239" t="s">
        <v>29</v>
      </c>
      <c r="G174" s="237"/>
      <c r="H174" s="240">
        <v>10</v>
      </c>
      <c r="I174" s="241"/>
      <c r="J174" s="237"/>
      <c r="K174" s="237"/>
      <c r="L174" s="242"/>
      <c r="M174" s="243"/>
      <c r="N174" s="244"/>
      <c r="O174" s="244"/>
      <c r="P174" s="244"/>
      <c r="Q174" s="244"/>
      <c r="R174" s="244"/>
      <c r="S174" s="244"/>
      <c r="T174" s="245"/>
      <c r="AT174" s="246" t="s">
        <v>160</v>
      </c>
      <c r="AU174" s="246" t="s">
        <v>86</v>
      </c>
      <c r="AV174" s="11" t="s">
        <v>86</v>
      </c>
      <c r="AW174" s="11" t="s">
        <v>40</v>
      </c>
      <c r="AX174" s="11" t="s">
        <v>24</v>
      </c>
      <c r="AY174" s="246" t="s">
        <v>146</v>
      </c>
    </row>
    <row r="175" spans="2:65" s="1" customFormat="1" ht="38.25" customHeight="1">
      <c r="B175" s="45"/>
      <c r="C175" s="221" t="s">
        <v>322</v>
      </c>
      <c r="D175" s="221" t="s">
        <v>148</v>
      </c>
      <c r="E175" s="222" t="s">
        <v>323</v>
      </c>
      <c r="F175" s="223" t="s">
        <v>324</v>
      </c>
      <c r="G175" s="224" t="s">
        <v>306</v>
      </c>
      <c r="H175" s="225">
        <v>10</v>
      </c>
      <c r="I175" s="226"/>
      <c r="J175" s="227">
        <f>ROUND(I175*H175,2)</f>
        <v>0</v>
      </c>
      <c r="K175" s="223" t="s">
        <v>152</v>
      </c>
      <c r="L175" s="71"/>
      <c r="M175" s="228" t="s">
        <v>22</v>
      </c>
      <c r="N175" s="229" t="s">
        <v>48</v>
      </c>
      <c r="O175" s="46"/>
      <c r="P175" s="230">
        <f>O175*H175</f>
        <v>0</v>
      </c>
      <c r="Q175" s="230">
        <v>0.108</v>
      </c>
      <c r="R175" s="230">
        <f>Q175*H175</f>
        <v>1.08</v>
      </c>
      <c r="S175" s="230">
        <v>0</v>
      </c>
      <c r="T175" s="231">
        <f>S175*H175</f>
        <v>0</v>
      </c>
      <c r="AR175" s="23" t="s">
        <v>320</v>
      </c>
      <c r="AT175" s="23" t="s">
        <v>148</v>
      </c>
      <c r="AU175" s="23" t="s">
        <v>86</v>
      </c>
      <c r="AY175" s="23" t="s">
        <v>146</v>
      </c>
      <c r="BE175" s="232">
        <f>IF(N175="základní",J175,0)</f>
        <v>0</v>
      </c>
      <c r="BF175" s="232">
        <f>IF(N175="snížená",J175,0)</f>
        <v>0</v>
      </c>
      <c r="BG175" s="232">
        <f>IF(N175="zákl. přenesená",J175,0)</f>
        <v>0</v>
      </c>
      <c r="BH175" s="232">
        <f>IF(N175="sníž. přenesená",J175,0)</f>
        <v>0</v>
      </c>
      <c r="BI175" s="232">
        <f>IF(N175="nulová",J175,0)</f>
        <v>0</v>
      </c>
      <c r="BJ175" s="23" t="s">
        <v>24</v>
      </c>
      <c r="BK175" s="232">
        <f>ROUND(I175*H175,2)</f>
        <v>0</v>
      </c>
      <c r="BL175" s="23" t="s">
        <v>320</v>
      </c>
      <c r="BM175" s="23" t="s">
        <v>325</v>
      </c>
    </row>
    <row r="176" spans="2:47" s="1" customFormat="1" ht="13.5">
      <c r="B176" s="45"/>
      <c r="C176" s="73"/>
      <c r="D176" s="233" t="s">
        <v>155</v>
      </c>
      <c r="E176" s="73"/>
      <c r="F176" s="234" t="s">
        <v>326</v>
      </c>
      <c r="G176" s="73"/>
      <c r="H176" s="73"/>
      <c r="I176" s="191"/>
      <c r="J176" s="73"/>
      <c r="K176" s="73"/>
      <c r="L176" s="71"/>
      <c r="M176" s="235"/>
      <c r="N176" s="46"/>
      <c r="O176" s="46"/>
      <c r="P176" s="46"/>
      <c r="Q176" s="46"/>
      <c r="R176" s="46"/>
      <c r="S176" s="46"/>
      <c r="T176" s="94"/>
      <c r="AT176" s="23" t="s">
        <v>155</v>
      </c>
      <c r="AU176" s="23" t="s">
        <v>86</v>
      </c>
    </row>
    <row r="177" spans="2:65" s="1" customFormat="1" ht="25.5" customHeight="1">
      <c r="B177" s="45"/>
      <c r="C177" s="257" t="s">
        <v>327</v>
      </c>
      <c r="D177" s="257" t="s">
        <v>185</v>
      </c>
      <c r="E177" s="258" t="s">
        <v>328</v>
      </c>
      <c r="F177" s="259" t="s">
        <v>329</v>
      </c>
      <c r="G177" s="260" t="s">
        <v>306</v>
      </c>
      <c r="H177" s="261">
        <v>10</v>
      </c>
      <c r="I177" s="262"/>
      <c r="J177" s="263">
        <f>ROUND(I177*H177,2)</f>
        <v>0</v>
      </c>
      <c r="K177" s="259" t="s">
        <v>152</v>
      </c>
      <c r="L177" s="264"/>
      <c r="M177" s="265" t="s">
        <v>22</v>
      </c>
      <c r="N177" s="266" t="s">
        <v>48</v>
      </c>
      <c r="O177" s="46"/>
      <c r="P177" s="230">
        <f>O177*H177</f>
        <v>0</v>
      </c>
      <c r="Q177" s="230">
        <v>0.00055</v>
      </c>
      <c r="R177" s="230">
        <f>Q177*H177</f>
        <v>0.0055000000000000005</v>
      </c>
      <c r="S177" s="230">
        <v>0</v>
      </c>
      <c r="T177" s="231">
        <f>S177*H177</f>
        <v>0</v>
      </c>
      <c r="AR177" s="23" t="s">
        <v>330</v>
      </c>
      <c r="AT177" s="23" t="s">
        <v>185</v>
      </c>
      <c r="AU177" s="23" t="s">
        <v>86</v>
      </c>
      <c r="AY177" s="23" t="s">
        <v>146</v>
      </c>
      <c r="BE177" s="232">
        <f>IF(N177="základní",J177,0)</f>
        <v>0</v>
      </c>
      <c r="BF177" s="232">
        <f>IF(N177="snížená",J177,0)</f>
        <v>0</v>
      </c>
      <c r="BG177" s="232">
        <f>IF(N177="zákl. přenesená",J177,0)</f>
        <v>0</v>
      </c>
      <c r="BH177" s="232">
        <f>IF(N177="sníž. přenesená",J177,0)</f>
        <v>0</v>
      </c>
      <c r="BI177" s="232">
        <f>IF(N177="nulová",J177,0)</f>
        <v>0</v>
      </c>
      <c r="BJ177" s="23" t="s">
        <v>24</v>
      </c>
      <c r="BK177" s="232">
        <f>ROUND(I177*H177,2)</f>
        <v>0</v>
      </c>
      <c r="BL177" s="23" t="s">
        <v>330</v>
      </c>
      <c r="BM177" s="23" t="s">
        <v>331</v>
      </c>
    </row>
    <row r="178" spans="2:47" s="1" customFormat="1" ht="13.5">
      <c r="B178" s="45"/>
      <c r="C178" s="73"/>
      <c r="D178" s="233" t="s">
        <v>332</v>
      </c>
      <c r="E178" s="73"/>
      <c r="F178" s="234" t="s">
        <v>333</v>
      </c>
      <c r="G178" s="73"/>
      <c r="H178" s="73"/>
      <c r="I178" s="191"/>
      <c r="J178" s="73"/>
      <c r="K178" s="73"/>
      <c r="L178" s="71"/>
      <c r="M178" s="235"/>
      <c r="N178" s="46"/>
      <c r="O178" s="46"/>
      <c r="P178" s="46"/>
      <c r="Q178" s="46"/>
      <c r="R178" s="46"/>
      <c r="S178" s="46"/>
      <c r="T178" s="94"/>
      <c r="AT178" s="23" t="s">
        <v>332</v>
      </c>
      <c r="AU178" s="23" t="s">
        <v>86</v>
      </c>
    </row>
    <row r="179" spans="2:65" s="1" customFormat="1" ht="16.5" customHeight="1">
      <c r="B179" s="45"/>
      <c r="C179" s="221" t="s">
        <v>334</v>
      </c>
      <c r="D179" s="221" t="s">
        <v>148</v>
      </c>
      <c r="E179" s="222" t="s">
        <v>335</v>
      </c>
      <c r="F179" s="223" t="s">
        <v>336</v>
      </c>
      <c r="G179" s="224" t="s">
        <v>306</v>
      </c>
      <c r="H179" s="225">
        <v>10</v>
      </c>
      <c r="I179" s="226"/>
      <c r="J179" s="227">
        <f>ROUND(I179*H179,2)</f>
        <v>0</v>
      </c>
      <c r="K179" s="223" t="s">
        <v>22</v>
      </c>
      <c r="L179" s="71"/>
      <c r="M179" s="228" t="s">
        <v>22</v>
      </c>
      <c r="N179" s="229" t="s">
        <v>48</v>
      </c>
      <c r="O179" s="46"/>
      <c r="P179" s="230">
        <f>O179*H179</f>
        <v>0</v>
      </c>
      <c r="Q179" s="230">
        <v>0</v>
      </c>
      <c r="R179" s="230">
        <f>Q179*H179</f>
        <v>0</v>
      </c>
      <c r="S179" s="230">
        <v>0</v>
      </c>
      <c r="T179" s="231">
        <f>S179*H179</f>
        <v>0</v>
      </c>
      <c r="AR179" s="23" t="s">
        <v>320</v>
      </c>
      <c r="AT179" s="23" t="s">
        <v>148</v>
      </c>
      <c r="AU179" s="23" t="s">
        <v>86</v>
      </c>
      <c r="AY179" s="23" t="s">
        <v>146</v>
      </c>
      <c r="BE179" s="232">
        <f>IF(N179="základní",J179,0)</f>
        <v>0</v>
      </c>
      <c r="BF179" s="232">
        <f>IF(N179="snížená",J179,0)</f>
        <v>0</v>
      </c>
      <c r="BG179" s="232">
        <f>IF(N179="zákl. přenesená",J179,0)</f>
        <v>0</v>
      </c>
      <c r="BH179" s="232">
        <f>IF(N179="sníž. přenesená",J179,0)</f>
        <v>0</v>
      </c>
      <c r="BI179" s="232">
        <f>IF(N179="nulová",J179,0)</f>
        <v>0</v>
      </c>
      <c r="BJ179" s="23" t="s">
        <v>24</v>
      </c>
      <c r="BK179" s="232">
        <f>ROUND(I179*H179,2)</f>
        <v>0</v>
      </c>
      <c r="BL179" s="23" t="s">
        <v>320</v>
      </c>
      <c r="BM179" s="23" t="s">
        <v>337</v>
      </c>
    </row>
    <row r="180" spans="2:63" s="10" customFormat="1" ht="37.4" customHeight="1">
      <c r="B180" s="205"/>
      <c r="C180" s="206"/>
      <c r="D180" s="207" t="s">
        <v>76</v>
      </c>
      <c r="E180" s="208" t="s">
        <v>338</v>
      </c>
      <c r="F180" s="208" t="s">
        <v>339</v>
      </c>
      <c r="G180" s="206"/>
      <c r="H180" s="206"/>
      <c r="I180" s="209"/>
      <c r="J180" s="210">
        <f>BK180</f>
        <v>0</v>
      </c>
      <c r="K180" s="206"/>
      <c r="L180" s="211"/>
      <c r="M180" s="212"/>
      <c r="N180" s="213"/>
      <c r="O180" s="213"/>
      <c r="P180" s="214">
        <f>P181+SUM(P182:P187)</f>
        <v>0</v>
      </c>
      <c r="Q180" s="213"/>
      <c r="R180" s="214">
        <f>R181+SUM(R182:R187)</f>
        <v>0</v>
      </c>
      <c r="S180" s="213"/>
      <c r="T180" s="215">
        <f>T181+SUM(T182:T187)</f>
        <v>0</v>
      </c>
      <c r="AR180" s="216" t="s">
        <v>172</v>
      </c>
      <c r="AT180" s="217" t="s">
        <v>76</v>
      </c>
      <c r="AU180" s="217" t="s">
        <v>77</v>
      </c>
      <c r="AY180" s="216" t="s">
        <v>146</v>
      </c>
      <c r="BK180" s="218">
        <f>BK181+SUM(BK182:BK187)</f>
        <v>0</v>
      </c>
    </row>
    <row r="181" spans="2:65" s="1" customFormat="1" ht="16.5" customHeight="1">
      <c r="B181" s="45"/>
      <c r="C181" s="221" t="s">
        <v>340</v>
      </c>
      <c r="D181" s="221" t="s">
        <v>148</v>
      </c>
      <c r="E181" s="222" t="s">
        <v>338</v>
      </c>
      <c r="F181" s="223" t="s">
        <v>341</v>
      </c>
      <c r="G181" s="224" t="s">
        <v>342</v>
      </c>
      <c r="H181" s="225">
        <v>1</v>
      </c>
      <c r="I181" s="226"/>
      <c r="J181" s="227">
        <f>ROUND(I181*H181,2)</f>
        <v>0</v>
      </c>
      <c r="K181" s="223" t="s">
        <v>22</v>
      </c>
      <c r="L181" s="71"/>
      <c r="M181" s="228" t="s">
        <v>22</v>
      </c>
      <c r="N181" s="229" t="s">
        <v>48</v>
      </c>
      <c r="O181" s="46"/>
      <c r="P181" s="230">
        <f>O181*H181</f>
        <v>0</v>
      </c>
      <c r="Q181" s="230">
        <v>0</v>
      </c>
      <c r="R181" s="230">
        <f>Q181*H181</f>
        <v>0</v>
      </c>
      <c r="S181" s="230">
        <v>0</v>
      </c>
      <c r="T181" s="231">
        <f>S181*H181</f>
        <v>0</v>
      </c>
      <c r="AR181" s="23" t="s">
        <v>343</v>
      </c>
      <c r="AT181" s="23" t="s">
        <v>148</v>
      </c>
      <c r="AU181" s="23" t="s">
        <v>24</v>
      </c>
      <c r="AY181" s="23" t="s">
        <v>146</v>
      </c>
      <c r="BE181" s="232">
        <f>IF(N181="základní",J181,0)</f>
        <v>0</v>
      </c>
      <c r="BF181" s="232">
        <f>IF(N181="snížená",J181,0)</f>
        <v>0</v>
      </c>
      <c r="BG181" s="232">
        <f>IF(N181="zákl. přenesená",J181,0)</f>
        <v>0</v>
      </c>
      <c r="BH181" s="232">
        <f>IF(N181="sníž. přenesená",J181,0)</f>
        <v>0</v>
      </c>
      <c r="BI181" s="232">
        <f>IF(N181="nulová",J181,0)</f>
        <v>0</v>
      </c>
      <c r="BJ181" s="23" t="s">
        <v>24</v>
      </c>
      <c r="BK181" s="232">
        <f>ROUND(I181*H181,2)</f>
        <v>0</v>
      </c>
      <c r="BL181" s="23" t="s">
        <v>343</v>
      </c>
      <c r="BM181" s="23" t="s">
        <v>344</v>
      </c>
    </row>
    <row r="182" spans="2:51" s="11" customFormat="1" ht="13.5">
      <c r="B182" s="236"/>
      <c r="C182" s="237"/>
      <c r="D182" s="233" t="s">
        <v>160</v>
      </c>
      <c r="E182" s="238" t="s">
        <v>22</v>
      </c>
      <c r="F182" s="239" t="s">
        <v>24</v>
      </c>
      <c r="G182" s="237"/>
      <c r="H182" s="240">
        <v>1</v>
      </c>
      <c r="I182" s="241"/>
      <c r="J182" s="237"/>
      <c r="K182" s="237"/>
      <c r="L182" s="242"/>
      <c r="M182" s="243"/>
      <c r="N182" s="244"/>
      <c r="O182" s="244"/>
      <c r="P182" s="244"/>
      <c r="Q182" s="244"/>
      <c r="R182" s="244"/>
      <c r="S182" s="244"/>
      <c r="T182" s="245"/>
      <c r="AT182" s="246" t="s">
        <v>160</v>
      </c>
      <c r="AU182" s="246" t="s">
        <v>24</v>
      </c>
      <c r="AV182" s="11" t="s">
        <v>86</v>
      </c>
      <c r="AW182" s="11" t="s">
        <v>40</v>
      </c>
      <c r="AX182" s="11" t="s">
        <v>24</v>
      </c>
      <c r="AY182" s="246" t="s">
        <v>146</v>
      </c>
    </row>
    <row r="183" spans="2:51" s="12" customFormat="1" ht="13.5">
      <c r="B183" s="247"/>
      <c r="C183" s="248"/>
      <c r="D183" s="233" t="s">
        <v>160</v>
      </c>
      <c r="E183" s="249" t="s">
        <v>22</v>
      </c>
      <c r="F183" s="250" t="s">
        <v>345</v>
      </c>
      <c r="G183" s="248"/>
      <c r="H183" s="249" t="s">
        <v>22</v>
      </c>
      <c r="I183" s="251"/>
      <c r="J183" s="248"/>
      <c r="K183" s="248"/>
      <c r="L183" s="252"/>
      <c r="M183" s="253"/>
      <c r="N183" s="254"/>
      <c r="O183" s="254"/>
      <c r="P183" s="254"/>
      <c r="Q183" s="254"/>
      <c r="R183" s="254"/>
      <c r="S183" s="254"/>
      <c r="T183" s="255"/>
      <c r="AT183" s="256" t="s">
        <v>160</v>
      </c>
      <c r="AU183" s="256" t="s">
        <v>24</v>
      </c>
      <c r="AV183" s="12" t="s">
        <v>24</v>
      </c>
      <c r="AW183" s="12" t="s">
        <v>40</v>
      </c>
      <c r="AX183" s="12" t="s">
        <v>77</v>
      </c>
      <c r="AY183" s="256" t="s">
        <v>146</v>
      </c>
    </row>
    <row r="184" spans="2:65" s="1" customFormat="1" ht="16.5" customHeight="1">
      <c r="B184" s="45"/>
      <c r="C184" s="221" t="s">
        <v>346</v>
      </c>
      <c r="D184" s="221" t="s">
        <v>148</v>
      </c>
      <c r="E184" s="222" t="s">
        <v>347</v>
      </c>
      <c r="F184" s="223" t="s">
        <v>348</v>
      </c>
      <c r="G184" s="224" t="s">
        <v>342</v>
      </c>
      <c r="H184" s="225">
        <v>1</v>
      </c>
      <c r="I184" s="226"/>
      <c r="J184" s="227">
        <f>ROUND(I184*H184,2)</f>
        <v>0</v>
      </c>
      <c r="K184" s="223" t="s">
        <v>22</v>
      </c>
      <c r="L184" s="71"/>
      <c r="M184" s="228" t="s">
        <v>22</v>
      </c>
      <c r="N184" s="229" t="s">
        <v>48</v>
      </c>
      <c r="O184" s="46"/>
      <c r="P184" s="230">
        <f>O184*H184</f>
        <v>0</v>
      </c>
      <c r="Q184" s="230">
        <v>0</v>
      </c>
      <c r="R184" s="230">
        <f>Q184*H184</f>
        <v>0</v>
      </c>
      <c r="S184" s="230">
        <v>0</v>
      </c>
      <c r="T184" s="231">
        <f>S184*H184</f>
        <v>0</v>
      </c>
      <c r="AR184" s="23" t="s">
        <v>343</v>
      </c>
      <c r="AT184" s="23" t="s">
        <v>148</v>
      </c>
      <c r="AU184" s="23" t="s">
        <v>24</v>
      </c>
      <c r="AY184" s="23" t="s">
        <v>146</v>
      </c>
      <c r="BE184" s="232">
        <f>IF(N184="základní",J184,0)</f>
        <v>0</v>
      </c>
      <c r="BF184" s="232">
        <f>IF(N184="snížená",J184,0)</f>
        <v>0</v>
      </c>
      <c r="BG184" s="232">
        <f>IF(N184="zákl. přenesená",J184,0)</f>
        <v>0</v>
      </c>
      <c r="BH184" s="232">
        <f>IF(N184="sníž. přenesená",J184,0)</f>
        <v>0</v>
      </c>
      <c r="BI184" s="232">
        <f>IF(N184="nulová",J184,0)</f>
        <v>0</v>
      </c>
      <c r="BJ184" s="23" t="s">
        <v>24</v>
      </c>
      <c r="BK184" s="232">
        <f>ROUND(I184*H184,2)</f>
        <v>0</v>
      </c>
      <c r="BL184" s="23" t="s">
        <v>343</v>
      </c>
      <c r="BM184" s="23" t="s">
        <v>349</v>
      </c>
    </row>
    <row r="185" spans="2:51" s="12" customFormat="1" ht="13.5">
      <c r="B185" s="247"/>
      <c r="C185" s="248"/>
      <c r="D185" s="233" t="s">
        <v>160</v>
      </c>
      <c r="E185" s="249" t="s">
        <v>22</v>
      </c>
      <c r="F185" s="250" t="s">
        <v>350</v>
      </c>
      <c r="G185" s="248"/>
      <c r="H185" s="249" t="s">
        <v>22</v>
      </c>
      <c r="I185" s="251"/>
      <c r="J185" s="248"/>
      <c r="K185" s="248"/>
      <c r="L185" s="252"/>
      <c r="M185" s="253"/>
      <c r="N185" s="254"/>
      <c r="O185" s="254"/>
      <c r="P185" s="254"/>
      <c r="Q185" s="254"/>
      <c r="R185" s="254"/>
      <c r="S185" s="254"/>
      <c r="T185" s="255"/>
      <c r="AT185" s="256" t="s">
        <v>160</v>
      </c>
      <c r="AU185" s="256" t="s">
        <v>24</v>
      </c>
      <c r="AV185" s="12" t="s">
        <v>24</v>
      </c>
      <c r="AW185" s="12" t="s">
        <v>40</v>
      </c>
      <c r="AX185" s="12" t="s">
        <v>77</v>
      </c>
      <c r="AY185" s="256" t="s">
        <v>146</v>
      </c>
    </row>
    <row r="186" spans="2:51" s="11" customFormat="1" ht="13.5">
      <c r="B186" s="236"/>
      <c r="C186" s="237"/>
      <c r="D186" s="233" t="s">
        <v>160</v>
      </c>
      <c r="E186" s="238" t="s">
        <v>22</v>
      </c>
      <c r="F186" s="239" t="s">
        <v>24</v>
      </c>
      <c r="G186" s="237"/>
      <c r="H186" s="240">
        <v>1</v>
      </c>
      <c r="I186" s="241"/>
      <c r="J186" s="237"/>
      <c r="K186" s="237"/>
      <c r="L186" s="242"/>
      <c r="M186" s="243"/>
      <c r="N186" s="244"/>
      <c r="O186" s="244"/>
      <c r="P186" s="244"/>
      <c r="Q186" s="244"/>
      <c r="R186" s="244"/>
      <c r="S186" s="244"/>
      <c r="T186" s="245"/>
      <c r="AT186" s="246" t="s">
        <v>160</v>
      </c>
      <c r="AU186" s="246" t="s">
        <v>24</v>
      </c>
      <c r="AV186" s="11" t="s">
        <v>86</v>
      </c>
      <c r="AW186" s="11" t="s">
        <v>40</v>
      </c>
      <c r="AX186" s="11" t="s">
        <v>24</v>
      </c>
      <c r="AY186" s="246" t="s">
        <v>146</v>
      </c>
    </row>
    <row r="187" spans="2:63" s="10" customFormat="1" ht="29.85" customHeight="1">
      <c r="B187" s="205"/>
      <c r="C187" s="206"/>
      <c r="D187" s="207" t="s">
        <v>76</v>
      </c>
      <c r="E187" s="219" t="s">
        <v>347</v>
      </c>
      <c r="F187" s="219" t="s">
        <v>351</v>
      </c>
      <c r="G187" s="206"/>
      <c r="H187" s="206"/>
      <c r="I187" s="209"/>
      <c r="J187" s="220">
        <f>BK187</f>
        <v>0</v>
      </c>
      <c r="K187" s="206"/>
      <c r="L187" s="211"/>
      <c r="M187" s="212"/>
      <c r="N187" s="213"/>
      <c r="O187" s="213"/>
      <c r="P187" s="214">
        <f>SUM(P188:P192)</f>
        <v>0</v>
      </c>
      <c r="Q187" s="213"/>
      <c r="R187" s="214">
        <f>SUM(R188:R192)</f>
        <v>0</v>
      </c>
      <c r="S187" s="213"/>
      <c r="T187" s="215">
        <f>SUM(T188:T192)</f>
        <v>0</v>
      </c>
      <c r="AR187" s="216" t="s">
        <v>172</v>
      </c>
      <c r="AT187" s="217" t="s">
        <v>76</v>
      </c>
      <c r="AU187" s="217" t="s">
        <v>24</v>
      </c>
      <c r="AY187" s="216" t="s">
        <v>146</v>
      </c>
      <c r="BK187" s="218">
        <f>SUM(BK188:BK192)</f>
        <v>0</v>
      </c>
    </row>
    <row r="188" spans="2:65" s="1" customFormat="1" ht="25.5" customHeight="1">
      <c r="B188" s="45"/>
      <c r="C188" s="221" t="s">
        <v>352</v>
      </c>
      <c r="D188" s="221" t="s">
        <v>148</v>
      </c>
      <c r="E188" s="222" t="s">
        <v>353</v>
      </c>
      <c r="F188" s="223" t="s">
        <v>354</v>
      </c>
      <c r="G188" s="224" t="s">
        <v>342</v>
      </c>
      <c r="H188" s="225">
        <v>1</v>
      </c>
      <c r="I188" s="226"/>
      <c r="J188" s="227">
        <f>ROUND(I188*H188,2)</f>
        <v>0</v>
      </c>
      <c r="K188" s="223" t="s">
        <v>152</v>
      </c>
      <c r="L188" s="71"/>
      <c r="M188" s="228" t="s">
        <v>22</v>
      </c>
      <c r="N188" s="229" t="s">
        <v>48</v>
      </c>
      <c r="O188" s="46"/>
      <c r="P188" s="230">
        <f>O188*H188</f>
        <v>0</v>
      </c>
      <c r="Q188" s="230">
        <v>0</v>
      </c>
      <c r="R188" s="230">
        <f>Q188*H188</f>
        <v>0</v>
      </c>
      <c r="S188" s="230">
        <v>0</v>
      </c>
      <c r="T188" s="231">
        <f>S188*H188</f>
        <v>0</v>
      </c>
      <c r="AR188" s="23" t="s">
        <v>343</v>
      </c>
      <c r="AT188" s="23" t="s">
        <v>148</v>
      </c>
      <c r="AU188" s="23" t="s">
        <v>86</v>
      </c>
      <c r="AY188" s="23" t="s">
        <v>146</v>
      </c>
      <c r="BE188" s="232">
        <f>IF(N188="základní",J188,0)</f>
        <v>0</v>
      </c>
      <c r="BF188" s="232">
        <f>IF(N188="snížená",J188,0)</f>
        <v>0</v>
      </c>
      <c r="BG188" s="232">
        <f>IF(N188="zákl. přenesená",J188,0)</f>
        <v>0</v>
      </c>
      <c r="BH188" s="232">
        <f>IF(N188="sníž. přenesená",J188,0)</f>
        <v>0</v>
      </c>
      <c r="BI188" s="232">
        <f>IF(N188="nulová",J188,0)</f>
        <v>0</v>
      </c>
      <c r="BJ188" s="23" t="s">
        <v>24</v>
      </c>
      <c r="BK188" s="232">
        <f>ROUND(I188*H188,2)</f>
        <v>0</v>
      </c>
      <c r="BL188" s="23" t="s">
        <v>343</v>
      </c>
      <c r="BM188" s="23" t="s">
        <v>355</v>
      </c>
    </row>
    <row r="189" spans="2:47" s="1" customFormat="1" ht="13.5">
      <c r="B189" s="45"/>
      <c r="C189" s="73"/>
      <c r="D189" s="233" t="s">
        <v>332</v>
      </c>
      <c r="E189" s="73"/>
      <c r="F189" s="234" t="s">
        <v>356</v>
      </c>
      <c r="G189" s="73"/>
      <c r="H189" s="73"/>
      <c r="I189" s="191"/>
      <c r="J189" s="73"/>
      <c r="K189" s="73"/>
      <c r="L189" s="71"/>
      <c r="M189" s="235"/>
      <c r="N189" s="46"/>
      <c r="O189" s="46"/>
      <c r="P189" s="46"/>
      <c r="Q189" s="46"/>
      <c r="R189" s="46"/>
      <c r="S189" s="46"/>
      <c r="T189" s="94"/>
      <c r="AT189" s="23" t="s">
        <v>332</v>
      </c>
      <c r="AU189" s="23" t="s">
        <v>86</v>
      </c>
    </row>
    <row r="190" spans="2:65" s="1" customFormat="1" ht="25.5" customHeight="1">
      <c r="B190" s="45"/>
      <c r="C190" s="221" t="s">
        <v>357</v>
      </c>
      <c r="D190" s="221" t="s">
        <v>148</v>
      </c>
      <c r="E190" s="222" t="s">
        <v>358</v>
      </c>
      <c r="F190" s="223" t="s">
        <v>359</v>
      </c>
      <c r="G190" s="224" t="s">
        <v>342</v>
      </c>
      <c r="H190" s="225">
        <v>1</v>
      </c>
      <c r="I190" s="226"/>
      <c r="J190" s="227">
        <f>ROUND(I190*H190,2)</f>
        <v>0</v>
      </c>
      <c r="K190" s="223" t="s">
        <v>152</v>
      </c>
      <c r="L190" s="71"/>
      <c r="M190" s="228" t="s">
        <v>22</v>
      </c>
      <c r="N190" s="229" t="s">
        <v>48</v>
      </c>
      <c r="O190" s="46"/>
      <c r="P190" s="230">
        <f>O190*H190</f>
        <v>0</v>
      </c>
      <c r="Q190" s="230">
        <v>0</v>
      </c>
      <c r="R190" s="230">
        <f>Q190*H190</f>
        <v>0</v>
      </c>
      <c r="S190" s="230">
        <v>0</v>
      </c>
      <c r="T190" s="231">
        <f>S190*H190</f>
        <v>0</v>
      </c>
      <c r="AR190" s="23" t="s">
        <v>343</v>
      </c>
      <c r="AT190" s="23" t="s">
        <v>148</v>
      </c>
      <c r="AU190" s="23" t="s">
        <v>86</v>
      </c>
      <c r="AY190" s="23" t="s">
        <v>146</v>
      </c>
      <c r="BE190" s="232">
        <f>IF(N190="základní",J190,0)</f>
        <v>0</v>
      </c>
      <c r="BF190" s="232">
        <f>IF(N190="snížená",J190,0)</f>
        <v>0</v>
      </c>
      <c r="BG190" s="232">
        <f>IF(N190="zákl. přenesená",J190,0)</f>
        <v>0</v>
      </c>
      <c r="BH190" s="232">
        <f>IF(N190="sníž. přenesená",J190,0)</f>
        <v>0</v>
      </c>
      <c r="BI190" s="232">
        <f>IF(N190="nulová",J190,0)</f>
        <v>0</v>
      </c>
      <c r="BJ190" s="23" t="s">
        <v>24</v>
      </c>
      <c r="BK190" s="232">
        <f>ROUND(I190*H190,2)</f>
        <v>0</v>
      </c>
      <c r="BL190" s="23" t="s">
        <v>343</v>
      </c>
      <c r="BM190" s="23" t="s">
        <v>360</v>
      </c>
    </row>
    <row r="191" spans="2:65" s="1" customFormat="1" ht="16.5" customHeight="1">
      <c r="B191" s="45"/>
      <c r="C191" s="221" t="s">
        <v>361</v>
      </c>
      <c r="D191" s="221" t="s">
        <v>148</v>
      </c>
      <c r="E191" s="222" t="s">
        <v>362</v>
      </c>
      <c r="F191" s="223" t="s">
        <v>363</v>
      </c>
      <c r="G191" s="224" t="s">
        <v>342</v>
      </c>
      <c r="H191" s="225">
        <v>1</v>
      </c>
      <c r="I191" s="226"/>
      <c r="J191" s="227">
        <f>ROUND(I191*H191,2)</f>
        <v>0</v>
      </c>
      <c r="K191" s="223" t="s">
        <v>152</v>
      </c>
      <c r="L191" s="71"/>
      <c r="M191" s="228" t="s">
        <v>22</v>
      </c>
      <c r="N191" s="229" t="s">
        <v>48</v>
      </c>
      <c r="O191" s="46"/>
      <c r="P191" s="230">
        <f>O191*H191</f>
        <v>0</v>
      </c>
      <c r="Q191" s="230">
        <v>0</v>
      </c>
      <c r="R191" s="230">
        <f>Q191*H191</f>
        <v>0</v>
      </c>
      <c r="S191" s="230">
        <v>0</v>
      </c>
      <c r="T191" s="231">
        <f>S191*H191</f>
        <v>0</v>
      </c>
      <c r="AR191" s="23" t="s">
        <v>343</v>
      </c>
      <c r="AT191" s="23" t="s">
        <v>148</v>
      </c>
      <c r="AU191" s="23" t="s">
        <v>86</v>
      </c>
      <c r="AY191" s="23" t="s">
        <v>146</v>
      </c>
      <c r="BE191" s="232">
        <f>IF(N191="základní",J191,0)</f>
        <v>0</v>
      </c>
      <c r="BF191" s="232">
        <f>IF(N191="snížená",J191,0)</f>
        <v>0</v>
      </c>
      <c r="BG191" s="232">
        <f>IF(N191="zákl. přenesená",J191,0)</f>
        <v>0</v>
      </c>
      <c r="BH191" s="232">
        <f>IF(N191="sníž. přenesená",J191,0)</f>
        <v>0</v>
      </c>
      <c r="BI191" s="232">
        <f>IF(N191="nulová",J191,0)</f>
        <v>0</v>
      </c>
      <c r="BJ191" s="23" t="s">
        <v>24</v>
      </c>
      <c r="BK191" s="232">
        <f>ROUND(I191*H191,2)</f>
        <v>0</v>
      </c>
      <c r="BL191" s="23" t="s">
        <v>343</v>
      </c>
      <c r="BM191" s="23" t="s">
        <v>364</v>
      </c>
    </row>
    <row r="192" spans="2:47" s="1" customFormat="1" ht="13.5">
      <c r="B192" s="45"/>
      <c r="C192" s="73"/>
      <c r="D192" s="233" t="s">
        <v>332</v>
      </c>
      <c r="E192" s="73"/>
      <c r="F192" s="234" t="s">
        <v>365</v>
      </c>
      <c r="G192" s="73"/>
      <c r="H192" s="73"/>
      <c r="I192" s="191"/>
      <c r="J192" s="73"/>
      <c r="K192" s="73"/>
      <c r="L192" s="71"/>
      <c r="M192" s="278"/>
      <c r="N192" s="279"/>
      <c r="O192" s="279"/>
      <c r="P192" s="279"/>
      <c r="Q192" s="279"/>
      <c r="R192" s="279"/>
      <c r="S192" s="279"/>
      <c r="T192" s="280"/>
      <c r="AT192" s="23" t="s">
        <v>332</v>
      </c>
      <c r="AU192" s="23" t="s">
        <v>86</v>
      </c>
    </row>
    <row r="193" spans="2:12" s="1" customFormat="1" ht="6.95" customHeight="1">
      <c r="B193" s="66"/>
      <c r="C193" s="67"/>
      <c r="D193" s="67"/>
      <c r="E193" s="67"/>
      <c r="F193" s="67"/>
      <c r="G193" s="67"/>
      <c r="H193" s="67"/>
      <c r="I193" s="166"/>
      <c r="J193" s="67"/>
      <c r="K193" s="67"/>
      <c r="L193" s="71"/>
    </row>
  </sheetData>
  <sheetProtection password="CC35" sheet="1" objects="1" scenarios="1" formatColumns="0" formatRows="0" autoFilter="0"/>
  <autoFilter ref="C83:K192"/>
  <mergeCells count="10">
    <mergeCell ref="E7:H7"/>
    <mergeCell ref="E9:H9"/>
    <mergeCell ref="E24:H24"/>
    <mergeCell ref="E45:H45"/>
    <mergeCell ref="E47:H47"/>
    <mergeCell ref="J51:J52"/>
    <mergeCell ref="E74:H74"/>
    <mergeCell ref="E76:H76"/>
    <mergeCell ref="G1:H1"/>
    <mergeCell ref="L2:V2"/>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182"/>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105</v>
      </c>
      <c r="G1" s="138" t="s">
        <v>106</v>
      </c>
      <c r="H1" s="138"/>
      <c r="I1" s="139"/>
      <c r="J1" s="138" t="s">
        <v>107</v>
      </c>
      <c r="K1" s="137" t="s">
        <v>108</v>
      </c>
      <c r="L1" s="138" t="s">
        <v>109</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56" ht="36.95" customHeight="1">
      <c r="AT2" s="23" t="s">
        <v>89</v>
      </c>
      <c r="AZ2" s="140" t="s">
        <v>366</v>
      </c>
      <c r="BA2" s="140" t="s">
        <v>22</v>
      </c>
      <c r="BB2" s="140" t="s">
        <v>22</v>
      </c>
      <c r="BC2" s="140" t="s">
        <v>367</v>
      </c>
      <c r="BD2" s="140" t="s">
        <v>86</v>
      </c>
    </row>
    <row r="3" spans="2:46" ht="6.95" customHeight="1">
      <c r="B3" s="24"/>
      <c r="C3" s="25"/>
      <c r="D3" s="25"/>
      <c r="E3" s="25"/>
      <c r="F3" s="25"/>
      <c r="G3" s="25"/>
      <c r="H3" s="25"/>
      <c r="I3" s="141"/>
      <c r="J3" s="25"/>
      <c r="K3" s="26"/>
      <c r="AT3" s="23" t="s">
        <v>86</v>
      </c>
    </row>
    <row r="4" spans="2:46" ht="36.95" customHeight="1">
      <c r="B4" s="27"/>
      <c r="C4" s="28"/>
      <c r="D4" s="29" t="s">
        <v>114</v>
      </c>
      <c r="E4" s="28"/>
      <c r="F4" s="28"/>
      <c r="G4" s="28"/>
      <c r="H4" s="28"/>
      <c r="I4" s="142"/>
      <c r="J4" s="28"/>
      <c r="K4" s="30"/>
      <c r="M4" s="31" t="s">
        <v>12</v>
      </c>
      <c r="AT4" s="23" t="s">
        <v>6</v>
      </c>
    </row>
    <row r="5" spans="2:11" ht="6.95" customHeight="1">
      <c r="B5" s="27"/>
      <c r="C5" s="28"/>
      <c r="D5" s="28"/>
      <c r="E5" s="28"/>
      <c r="F5" s="28"/>
      <c r="G5" s="28"/>
      <c r="H5" s="28"/>
      <c r="I5" s="142"/>
      <c r="J5" s="28"/>
      <c r="K5" s="30"/>
    </row>
    <row r="6" spans="2:11" ht="13.5">
      <c r="B6" s="27"/>
      <c r="C6" s="28"/>
      <c r="D6" s="39" t="s">
        <v>18</v>
      </c>
      <c r="E6" s="28"/>
      <c r="F6" s="28"/>
      <c r="G6" s="28"/>
      <c r="H6" s="28"/>
      <c r="I6" s="142"/>
      <c r="J6" s="28"/>
      <c r="K6" s="30"/>
    </row>
    <row r="7" spans="2:11" ht="16.5" customHeight="1">
      <c r="B7" s="27"/>
      <c r="C7" s="28"/>
      <c r="D7" s="28"/>
      <c r="E7" s="143" t="str">
        <f>'Rekapitulace stavby'!K6</f>
        <v>K.ú. Vysoká Libeň - dokumentace II</v>
      </c>
      <c r="F7" s="39"/>
      <c r="G7" s="39"/>
      <c r="H7" s="39"/>
      <c r="I7" s="142"/>
      <c r="J7" s="28"/>
      <c r="K7" s="30"/>
    </row>
    <row r="8" spans="2:11" s="1" customFormat="1" ht="13.5">
      <c r="B8" s="45"/>
      <c r="C8" s="46"/>
      <c r="D8" s="39" t="s">
        <v>115</v>
      </c>
      <c r="E8" s="46"/>
      <c r="F8" s="46"/>
      <c r="G8" s="46"/>
      <c r="H8" s="46"/>
      <c r="I8" s="144"/>
      <c r="J8" s="46"/>
      <c r="K8" s="50"/>
    </row>
    <row r="9" spans="2:11" s="1" customFormat="1" ht="36.95" customHeight="1">
      <c r="B9" s="45"/>
      <c r="C9" s="46"/>
      <c r="D9" s="46"/>
      <c r="E9" s="145" t="s">
        <v>368</v>
      </c>
      <c r="F9" s="46"/>
      <c r="G9" s="46"/>
      <c r="H9" s="46"/>
      <c r="I9" s="144"/>
      <c r="J9" s="46"/>
      <c r="K9" s="50"/>
    </row>
    <row r="10" spans="2:11" s="1" customFormat="1" ht="13.5">
      <c r="B10" s="45"/>
      <c r="C10" s="46"/>
      <c r="D10" s="46"/>
      <c r="E10" s="46"/>
      <c r="F10" s="46"/>
      <c r="G10" s="46"/>
      <c r="H10" s="46"/>
      <c r="I10" s="144"/>
      <c r="J10" s="46"/>
      <c r="K10" s="50"/>
    </row>
    <row r="11" spans="2:11" s="1" customFormat="1" ht="14.4" customHeight="1">
      <c r="B11" s="45"/>
      <c r="C11" s="46"/>
      <c r="D11" s="39" t="s">
        <v>21</v>
      </c>
      <c r="E11" s="46"/>
      <c r="F11" s="34" t="s">
        <v>22</v>
      </c>
      <c r="G11" s="46"/>
      <c r="H11" s="46"/>
      <c r="I11" s="146" t="s">
        <v>23</v>
      </c>
      <c r="J11" s="34" t="s">
        <v>22</v>
      </c>
      <c r="K11" s="50"/>
    </row>
    <row r="12" spans="2:11" s="1" customFormat="1" ht="14.4" customHeight="1">
      <c r="B12" s="45"/>
      <c r="C12" s="46"/>
      <c r="D12" s="39" t="s">
        <v>25</v>
      </c>
      <c r="E12" s="46"/>
      <c r="F12" s="34" t="s">
        <v>26</v>
      </c>
      <c r="G12" s="46"/>
      <c r="H12" s="46"/>
      <c r="I12" s="146" t="s">
        <v>27</v>
      </c>
      <c r="J12" s="147" t="str">
        <f>'Rekapitulace stavby'!AN8</f>
        <v>27. 11. 2016</v>
      </c>
      <c r="K12" s="50"/>
    </row>
    <row r="13" spans="2:11" s="1" customFormat="1" ht="10.8" customHeight="1">
      <c r="B13" s="45"/>
      <c r="C13" s="46"/>
      <c r="D13" s="46"/>
      <c r="E13" s="46"/>
      <c r="F13" s="46"/>
      <c r="G13" s="46"/>
      <c r="H13" s="46"/>
      <c r="I13" s="144"/>
      <c r="J13" s="46"/>
      <c r="K13" s="50"/>
    </row>
    <row r="14" spans="2:11" s="1" customFormat="1" ht="14.4" customHeight="1">
      <c r="B14" s="45"/>
      <c r="C14" s="46"/>
      <c r="D14" s="39" t="s">
        <v>31</v>
      </c>
      <c r="E14" s="46"/>
      <c r="F14" s="46"/>
      <c r="G14" s="46"/>
      <c r="H14" s="46"/>
      <c r="I14" s="146" t="s">
        <v>32</v>
      </c>
      <c r="J14" s="34" t="s">
        <v>22</v>
      </c>
      <c r="K14" s="50"/>
    </row>
    <row r="15" spans="2:11" s="1" customFormat="1" ht="18" customHeight="1">
      <c r="B15" s="45"/>
      <c r="C15" s="46"/>
      <c r="D15" s="46"/>
      <c r="E15" s="34" t="s">
        <v>33</v>
      </c>
      <c r="F15" s="46"/>
      <c r="G15" s="46"/>
      <c r="H15" s="46"/>
      <c r="I15" s="146" t="s">
        <v>34</v>
      </c>
      <c r="J15" s="34" t="s">
        <v>22</v>
      </c>
      <c r="K15" s="50"/>
    </row>
    <row r="16" spans="2:11" s="1" customFormat="1" ht="6.95" customHeight="1">
      <c r="B16" s="45"/>
      <c r="C16" s="46"/>
      <c r="D16" s="46"/>
      <c r="E16" s="46"/>
      <c r="F16" s="46"/>
      <c r="G16" s="46"/>
      <c r="H16" s="46"/>
      <c r="I16" s="144"/>
      <c r="J16" s="46"/>
      <c r="K16" s="50"/>
    </row>
    <row r="17" spans="2:11" s="1" customFormat="1" ht="14.4" customHeight="1">
      <c r="B17" s="45"/>
      <c r="C17" s="46"/>
      <c r="D17" s="39" t="s">
        <v>35</v>
      </c>
      <c r="E17" s="46"/>
      <c r="F17" s="46"/>
      <c r="G17" s="46"/>
      <c r="H17" s="46"/>
      <c r="I17" s="146" t="s">
        <v>32</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6" t="s">
        <v>34</v>
      </c>
      <c r="J18" s="34" t="str">
        <f>IF('Rekapitulace stavby'!AN14="Vyplň údaj","",IF('Rekapitulace stavby'!AN14="","",'Rekapitulace stavby'!AN14))</f>
        <v/>
      </c>
      <c r="K18" s="50"/>
    </row>
    <row r="19" spans="2:11" s="1" customFormat="1" ht="6.95" customHeight="1">
      <c r="B19" s="45"/>
      <c r="C19" s="46"/>
      <c r="D19" s="46"/>
      <c r="E19" s="46"/>
      <c r="F19" s="46"/>
      <c r="G19" s="46"/>
      <c r="H19" s="46"/>
      <c r="I19" s="144"/>
      <c r="J19" s="46"/>
      <c r="K19" s="50"/>
    </row>
    <row r="20" spans="2:11" s="1" customFormat="1" ht="14.4" customHeight="1">
      <c r="B20" s="45"/>
      <c r="C20" s="46"/>
      <c r="D20" s="39" t="s">
        <v>37</v>
      </c>
      <c r="E20" s="46"/>
      <c r="F20" s="46"/>
      <c r="G20" s="46"/>
      <c r="H20" s="46"/>
      <c r="I20" s="146" t="s">
        <v>32</v>
      </c>
      <c r="J20" s="34" t="s">
        <v>38</v>
      </c>
      <c r="K20" s="50"/>
    </row>
    <row r="21" spans="2:11" s="1" customFormat="1" ht="18" customHeight="1">
      <c r="B21" s="45"/>
      <c r="C21" s="46"/>
      <c r="D21" s="46"/>
      <c r="E21" s="34" t="s">
        <v>39</v>
      </c>
      <c r="F21" s="46"/>
      <c r="G21" s="46"/>
      <c r="H21" s="46"/>
      <c r="I21" s="146" t="s">
        <v>34</v>
      </c>
      <c r="J21" s="34" t="s">
        <v>22</v>
      </c>
      <c r="K21" s="50"/>
    </row>
    <row r="22" spans="2:11" s="1" customFormat="1" ht="6.95" customHeight="1">
      <c r="B22" s="45"/>
      <c r="C22" s="46"/>
      <c r="D22" s="46"/>
      <c r="E22" s="46"/>
      <c r="F22" s="46"/>
      <c r="G22" s="46"/>
      <c r="H22" s="46"/>
      <c r="I22" s="144"/>
      <c r="J22" s="46"/>
      <c r="K22" s="50"/>
    </row>
    <row r="23" spans="2:11" s="1" customFormat="1" ht="14.4" customHeight="1">
      <c r="B23" s="45"/>
      <c r="C23" s="46"/>
      <c r="D23" s="39" t="s">
        <v>41</v>
      </c>
      <c r="E23" s="46"/>
      <c r="F23" s="46"/>
      <c r="G23" s="46"/>
      <c r="H23" s="46"/>
      <c r="I23" s="144"/>
      <c r="J23" s="46"/>
      <c r="K23" s="50"/>
    </row>
    <row r="24" spans="2:11" s="6" customFormat="1" ht="16.5" customHeight="1">
      <c r="B24" s="148"/>
      <c r="C24" s="149"/>
      <c r="D24" s="149"/>
      <c r="E24" s="43" t="s">
        <v>22</v>
      </c>
      <c r="F24" s="43"/>
      <c r="G24" s="43"/>
      <c r="H24" s="43"/>
      <c r="I24" s="150"/>
      <c r="J24" s="149"/>
      <c r="K24" s="151"/>
    </row>
    <row r="25" spans="2:11" s="1" customFormat="1" ht="6.95" customHeight="1">
      <c r="B25" s="45"/>
      <c r="C25" s="46"/>
      <c r="D25" s="46"/>
      <c r="E25" s="46"/>
      <c r="F25" s="46"/>
      <c r="G25" s="46"/>
      <c r="H25" s="46"/>
      <c r="I25" s="144"/>
      <c r="J25" s="46"/>
      <c r="K25" s="50"/>
    </row>
    <row r="26" spans="2:11" s="1" customFormat="1" ht="6.95" customHeight="1">
      <c r="B26" s="45"/>
      <c r="C26" s="46"/>
      <c r="D26" s="105"/>
      <c r="E26" s="105"/>
      <c r="F26" s="105"/>
      <c r="G26" s="105"/>
      <c r="H26" s="105"/>
      <c r="I26" s="152"/>
      <c r="J26" s="105"/>
      <c r="K26" s="153"/>
    </row>
    <row r="27" spans="2:11" s="1" customFormat="1" ht="25.4" customHeight="1">
      <c r="B27" s="45"/>
      <c r="C27" s="46"/>
      <c r="D27" s="154" t="s">
        <v>43</v>
      </c>
      <c r="E27" s="46"/>
      <c r="F27" s="46"/>
      <c r="G27" s="46"/>
      <c r="H27" s="46"/>
      <c r="I27" s="144"/>
      <c r="J27" s="155">
        <f>ROUND(J83,2)</f>
        <v>0</v>
      </c>
      <c r="K27" s="50"/>
    </row>
    <row r="28" spans="2:11" s="1" customFormat="1" ht="6.95" customHeight="1">
      <c r="B28" s="45"/>
      <c r="C28" s="46"/>
      <c r="D28" s="105"/>
      <c r="E28" s="105"/>
      <c r="F28" s="105"/>
      <c r="G28" s="105"/>
      <c r="H28" s="105"/>
      <c r="I28" s="152"/>
      <c r="J28" s="105"/>
      <c r="K28" s="153"/>
    </row>
    <row r="29" spans="2:11" s="1" customFormat="1" ht="14.4" customHeight="1">
      <c r="B29" s="45"/>
      <c r="C29" s="46"/>
      <c r="D29" s="46"/>
      <c r="E29" s="46"/>
      <c r="F29" s="51" t="s">
        <v>45</v>
      </c>
      <c r="G29" s="46"/>
      <c r="H29" s="46"/>
      <c r="I29" s="156" t="s">
        <v>44</v>
      </c>
      <c r="J29" s="51" t="s">
        <v>46</v>
      </c>
      <c r="K29" s="50"/>
    </row>
    <row r="30" spans="2:11" s="1" customFormat="1" ht="14.4" customHeight="1">
      <c r="B30" s="45"/>
      <c r="C30" s="46"/>
      <c r="D30" s="54" t="s">
        <v>47</v>
      </c>
      <c r="E30" s="54" t="s">
        <v>48</v>
      </c>
      <c r="F30" s="157">
        <f>ROUND(SUM(BE83:BE181),2)</f>
        <v>0</v>
      </c>
      <c r="G30" s="46"/>
      <c r="H30" s="46"/>
      <c r="I30" s="158">
        <v>0.21</v>
      </c>
      <c r="J30" s="157">
        <f>ROUND(ROUND((SUM(BE83:BE181)),2)*I30,2)</f>
        <v>0</v>
      </c>
      <c r="K30" s="50"/>
    </row>
    <row r="31" spans="2:11" s="1" customFormat="1" ht="14.4" customHeight="1">
      <c r="B31" s="45"/>
      <c r="C31" s="46"/>
      <c r="D31" s="46"/>
      <c r="E31" s="54" t="s">
        <v>49</v>
      </c>
      <c r="F31" s="157">
        <f>ROUND(SUM(BF83:BF181),2)</f>
        <v>0</v>
      </c>
      <c r="G31" s="46"/>
      <c r="H31" s="46"/>
      <c r="I31" s="158">
        <v>0.15</v>
      </c>
      <c r="J31" s="157">
        <f>ROUND(ROUND((SUM(BF83:BF181)),2)*I31,2)</f>
        <v>0</v>
      </c>
      <c r="K31" s="50"/>
    </row>
    <row r="32" spans="2:11" s="1" customFormat="1" ht="14.4" customHeight="1" hidden="1">
      <c r="B32" s="45"/>
      <c r="C32" s="46"/>
      <c r="D32" s="46"/>
      <c r="E32" s="54" t="s">
        <v>50</v>
      </c>
      <c r="F32" s="157">
        <f>ROUND(SUM(BG83:BG181),2)</f>
        <v>0</v>
      </c>
      <c r="G32" s="46"/>
      <c r="H32" s="46"/>
      <c r="I32" s="158">
        <v>0.21</v>
      </c>
      <c r="J32" s="157">
        <v>0</v>
      </c>
      <c r="K32" s="50"/>
    </row>
    <row r="33" spans="2:11" s="1" customFormat="1" ht="14.4" customHeight="1" hidden="1">
      <c r="B33" s="45"/>
      <c r="C33" s="46"/>
      <c r="D33" s="46"/>
      <c r="E33" s="54" t="s">
        <v>51</v>
      </c>
      <c r="F33" s="157">
        <f>ROUND(SUM(BH83:BH181),2)</f>
        <v>0</v>
      </c>
      <c r="G33" s="46"/>
      <c r="H33" s="46"/>
      <c r="I33" s="158">
        <v>0.15</v>
      </c>
      <c r="J33" s="157">
        <v>0</v>
      </c>
      <c r="K33" s="50"/>
    </row>
    <row r="34" spans="2:11" s="1" customFormat="1" ht="14.4" customHeight="1" hidden="1">
      <c r="B34" s="45"/>
      <c r="C34" s="46"/>
      <c r="D34" s="46"/>
      <c r="E34" s="54" t="s">
        <v>52</v>
      </c>
      <c r="F34" s="157">
        <f>ROUND(SUM(BI83:BI181),2)</f>
        <v>0</v>
      </c>
      <c r="G34" s="46"/>
      <c r="H34" s="46"/>
      <c r="I34" s="158">
        <v>0</v>
      </c>
      <c r="J34" s="157">
        <v>0</v>
      </c>
      <c r="K34" s="50"/>
    </row>
    <row r="35" spans="2:11" s="1" customFormat="1" ht="6.95" customHeight="1">
      <c r="B35" s="45"/>
      <c r="C35" s="46"/>
      <c r="D35" s="46"/>
      <c r="E35" s="46"/>
      <c r="F35" s="46"/>
      <c r="G35" s="46"/>
      <c r="H35" s="46"/>
      <c r="I35" s="144"/>
      <c r="J35" s="46"/>
      <c r="K35" s="50"/>
    </row>
    <row r="36" spans="2:11" s="1" customFormat="1" ht="25.4" customHeight="1">
      <c r="B36" s="45"/>
      <c r="C36" s="159"/>
      <c r="D36" s="160" t="s">
        <v>53</v>
      </c>
      <c r="E36" s="97"/>
      <c r="F36" s="97"/>
      <c r="G36" s="161" t="s">
        <v>54</v>
      </c>
      <c r="H36" s="162" t="s">
        <v>55</v>
      </c>
      <c r="I36" s="163"/>
      <c r="J36" s="164">
        <f>SUM(J27:J34)</f>
        <v>0</v>
      </c>
      <c r="K36" s="165"/>
    </row>
    <row r="37" spans="2:11" s="1" customFormat="1" ht="14.4" customHeight="1">
      <c r="B37" s="66"/>
      <c r="C37" s="67"/>
      <c r="D37" s="67"/>
      <c r="E37" s="67"/>
      <c r="F37" s="67"/>
      <c r="G37" s="67"/>
      <c r="H37" s="67"/>
      <c r="I37" s="166"/>
      <c r="J37" s="67"/>
      <c r="K37" s="68"/>
    </row>
    <row r="41" spans="2:11" s="1" customFormat="1" ht="6.95" customHeight="1">
      <c r="B41" s="167"/>
      <c r="C41" s="168"/>
      <c r="D41" s="168"/>
      <c r="E41" s="168"/>
      <c r="F41" s="168"/>
      <c r="G41" s="168"/>
      <c r="H41" s="168"/>
      <c r="I41" s="169"/>
      <c r="J41" s="168"/>
      <c r="K41" s="170"/>
    </row>
    <row r="42" spans="2:11" s="1" customFormat="1" ht="36.95" customHeight="1">
      <c r="B42" s="45"/>
      <c r="C42" s="29" t="s">
        <v>117</v>
      </c>
      <c r="D42" s="46"/>
      <c r="E42" s="46"/>
      <c r="F42" s="46"/>
      <c r="G42" s="46"/>
      <c r="H42" s="46"/>
      <c r="I42" s="144"/>
      <c r="J42" s="46"/>
      <c r="K42" s="50"/>
    </row>
    <row r="43" spans="2:11" s="1" customFormat="1" ht="6.95" customHeight="1">
      <c r="B43" s="45"/>
      <c r="C43" s="46"/>
      <c r="D43" s="46"/>
      <c r="E43" s="46"/>
      <c r="F43" s="46"/>
      <c r="G43" s="46"/>
      <c r="H43" s="46"/>
      <c r="I43" s="144"/>
      <c r="J43" s="46"/>
      <c r="K43" s="50"/>
    </row>
    <row r="44" spans="2:11" s="1" customFormat="1" ht="14.4" customHeight="1">
      <c r="B44" s="45"/>
      <c r="C44" s="39" t="s">
        <v>18</v>
      </c>
      <c r="D44" s="46"/>
      <c r="E44" s="46"/>
      <c r="F44" s="46"/>
      <c r="G44" s="46"/>
      <c r="H44" s="46"/>
      <c r="I44" s="144"/>
      <c r="J44" s="46"/>
      <c r="K44" s="50"/>
    </row>
    <row r="45" spans="2:11" s="1" customFormat="1" ht="16.5" customHeight="1">
      <c r="B45" s="45"/>
      <c r="C45" s="46"/>
      <c r="D45" s="46"/>
      <c r="E45" s="143" t="str">
        <f>E7</f>
        <v>K.ú. Vysoká Libeň - dokumentace II</v>
      </c>
      <c r="F45" s="39"/>
      <c r="G45" s="39"/>
      <c r="H45" s="39"/>
      <c r="I45" s="144"/>
      <c r="J45" s="46"/>
      <c r="K45" s="50"/>
    </row>
    <row r="46" spans="2:11" s="1" customFormat="1" ht="14.4" customHeight="1">
      <c r="B46" s="45"/>
      <c r="C46" s="39" t="s">
        <v>115</v>
      </c>
      <c r="D46" s="46"/>
      <c r="E46" s="46"/>
      <c r="F46" s="46"/>
      <c r="G46" s="46"/>
      <c r="H46" s="46"/>
      <c r="I46" s="144"/>
      <c r="J46" s="46"/>
      <c r="K46" s="50"/>
    </row>
    <row r="47" spans="2:11" s="1" customFormat="1" ht="17.25" customHeight="1">
      <c r="B47" s="45"/>
      <c r="C47" s="46"/>
      <c r="D47" s="46"/>
      <c r="E47" s="145" t="str">
        <f>E9</f>
        <v>SO-102 - SO 102 - Polní cesta VPC6b k.ú. Vysoká Libeň</v>
      </c>
      <c r="F47" s="46"/>
      <c r="G47" s="46"/>
      <c r="H47" s="46"/>
      <c r="I47" s="144"/>
      <c r="J47" s="46"/>
      <c r="K47" s="50"/>
    </row>
    <row r="48" spans="2:11" s="1" customFormat="1" ht="6.95" customHeight="1">
      <c r="B48" s="45"/>
      <c r="C48" s="46"/>
      <c r="D48" s="46"/>
      <c r="E48" s="46"/>
      <c r="F48" s="46"/>
      <c r="G48" s="46"/>
      <c r="H48" s="46"/>
      <c r="I48" s="144"/>
      <c r="J48" s="46"/>
      <c r="K48" s="50"/>
    </row>
    <row r="49" spans="2:11" s="1" customFormat="1" ht="18" customHeight="1">
      <c r="B49" s="45"/>
      <c r="C49" s="39" t="s">
        <v>25</v>
      </c>
      <c r="D49" s="46"/>
      <c r="E49" s="46"/>
      <c r="F49" s="34" t="str">
        <f>F12</f>
        <v xml:space="preserve"> </v>
      </c>
      <c r="G49" s="46"/>
      <c r="H49" s="46"/>
      <c r="I49" s="146" t="s">
        <v>27</v>
      </c>
      <c r="J49" s="147" t="str">
        <f>IF(J12="","",J12)</f>
        <v>27. 11. 2016</v>
      </c>
      <c r="K49" s="50"/>
    </row>
    <row r="50" spans="2:11" s="1" customFormat="1" ht="6.95" customHeight="1">
      <c r="B50" s="45"/>
      <c r="C50" s="46"/>
      <c r="D50" s="46"/>
      <c r="E50" s="46"/>
      <c r="F50" s="46"/>
      <c r="G50" s="46"/>
      <c r="H50" s="46"/>
      <c r="I50" s="144"/>
      <c r="J50" s="46"/>
      <c r="K50" s="50"/>
    </row>
    <row r="51" spans="2:11" s="1" customFormat="1" ht="13.5">
      <c r="B51" s="45"/>
      <c r="C51" s="39" t="s">
        <v>31</v>
      </c>
      <c r="D51" s="46"/>
      <c r="E51" s="46"/>
      <c r="F51" s="34" t="str">
        <f>E15</f>
        <v>ČR-Státní pozemkový úřad, Mělník</v>
      </c>
      <c r="G51" s="46"/>
      <c r="H51" s="46"/>
      <c r="I51" s="146" t="s">
        <v>37</v>
      </c>
      <c r="J51" s="43" t="str">
        <f>E21</f>
        <v>Artech spol. s r.o.</v>
      </c>
      <c r="K51" s="50"/>
    </row>
    <row r="52" spans="2:11" s="1" customFormat="1" ht="14.4" customHeight="1">
      <c r="B52" s="45"/>
      <c r="C52" s="39" t="s">
        <v>35</v>
      </c>
      <c r="D52" s="46"/>
      <c r="E52" s="46"/>
      <c r="F52" s="34" t="str">
        <f>IF(E18="","",E18)</f>
        <v/>
      </c>
      <c r="G52" s="46"/>
      <c r="H52" s="46"/>
      <c r="I52" s="144"/>
      <c r="J52" s="171"/>
      <c r="K52" s="50"/>
    </row>
    <row r="53" spans="2:11" s="1" customFormat="1" ht="10.3" customHeight="1">
      <c r="B53" s="45"/>
      <c r="C53" s="46"/>
      <c r="D53" s="46"/>
      <c r="E53" s="46"/>
      <c r="F53" s="46"/>
      <c r="G53" s="46"/>
      <c r="H53" s="46"/>
      <c r="I53" s="144"/>
      <c r="J53" s="46"/>
      <c r="K53" s="50"/>
    </row>
    <row r="54" spans="2:11" s="1" customFormat="1" ht="29.25" customHeight="1">
      <c r="B54" s="45"/>
      <c r="C54" s="172" t="s">
        <v>118</v>
      </c>
      <c r="D54" s="159"/>
      <c r="E54" s="159"/>
      <c r="F54" s="159"/>
      <c r="G54" s="159"/>
      <c r="H54" s="159"/>
      <c r="I54" s="173"/>
      <c r="J54" s="174" t="s">
        <v>119</v>
      </c>
      <c r="K54" s="175"/>
    </row>
    <row r="55" spans="2:11" s="1" customFormat="1" ht="10.3" customHeight="1">
      <c r="B55" s="45"/>
      <c r="C55" s="46"/>
      <c r="D55" s="46"/>
      <c r="E55" s="46"/>
      <c r="F55" s="46"/>
      <c r="G55" s="46"/>
      <c r="H55" s="46"/>
      <c r="I55" s="144"/>
      <c r="J55" s="46"/>
      <c r="K55" s="50"/>
    </row>
    <row r="56" spans="2:47" s="1" customFormat="1" ht="29.25" customHeight="1">
      <c r="B56" s="45"/>
      <c r="C56" s="176" t="s">
        <v>120</v>
      </c>
      <c r="D56" s="46"/>
      <c r="E56" s="46"/>
      <c r="F56" s="46"/>
      <c r="G56" s="46"/>
      <c r="H56" s="46"/>
      <c r="I56" s="144"/>
      <c r="J56" s="155">
        <f>J83</f>
        <v>0</v>
      </c>
      <c r="K56" s="50"/>
      <c r="AU56" s="23" t="s">
        <v>121</v>
      </c>
    </row>
    <row r="57" spans="2:11" s="7" customFormat="1" ht="24.95" customHeight="1">
      <c r="B57" s="177"/>
      <c r="C57" s="178"/>
      <c r="D57" s="179" t="s">
        <v>122</v>
      </c>
      <c r="E57" s="180"/>
      <c r="F57" s="180"/>
      <c r="G57" s="180"/>
      <c r="H57" s="180"/>
      <c r="I57" s="181"/>
      <c r="J57" s="182">
        <f>J84</f>
        <v>0</v>
      </c>
      <c r="K57" s="183"/>
    </row>
    <row r="58" spans="2:11" s="8" customFormat="1" ht="19.9" customHeight="1">
      <c r="B58" s="184"/>
      <c r="C58" s="185"/>
      <c r="D58" s="186" t="s">
        <v>123</v>
      </c>
      <c r="E58" s="187"/>
      <c r="F58" s="187"/>
      <c r="G58" s="187"/>
      <c r="H58" s="187"/>
      <c r="I58" s="188"/>
      <c r="J58" s="189">
        <f>J85</f>
        <v>0</v>
      </c>
      <c r="K58" s="190"/>
    </row>
    <row r="59" spans="2:11" s="8" customFormat="1" ht="19.9" customHeight="1">
      <c r="B59" s="184"/>
      <c r="C59" s="185"/>
      <c r="D59" s="186" t="s">
        <v>124</v>
      </c>
      <c r="E59" s="187"/>
      <c r="F59" s="187"/>
      <c r="G59" s="187"/>
      <c r="H59" s="187"/>
      <c r="I59" s="188"/>
      <c r="J59" s="189">
        <f>J144</f>
        <v>0</v>
      </c>
      <c r="K59" s="190"/>
    </row>
    <row r="60" spans="2:11" s="8" customFormat="1" ht="19.9" customHeight="1">
      <c r="B60" s="184"/>
      <c r="C60" s="185"/>
      <c r="D60" s="186" t="s">
        <v>125</v>
      </c>
      <c r="E60" s="187"/>
      <c r="F60" s="187"/>
      <c r="G60" s="187"/>
      <c r="H60" s="187"/>
      <c r="I60" s="188"/>
      <c r="J60" s="189">
        <f>J160</f>
        <v>0</v>
      </c>
      <c r="K60" s="190"/>
    </row>
    <row r="61" spans="2:11" s="8" customFormat="1" ht="19.9" customHeight="1">
      <c r="B61" s="184"/>
      <c r="C61" s="185"/>
      <c r="D61" s="186" t="s">
        <v>369</v>
      </c>
      <c r="E61" s="187"/>
      <c r="F61" s="187"/>
      <c r="G61" s="187"/>
      <c r="H61" s="187"/>
      <c r="I61" s="188"/>
      <c r="J61" s="189">
        <f>J166</f>
        <v>0</v>
      </c>
      <c r="K61" s="190"/>
    </row>
    <row r="62" spans="2:11" s="7" customFormat="1" ht="24.95" customHeight="1">
      <c r="B62" s="177"/>
      <c r="C62" s="178"/>
      <c r="D62" s="179" t="s">
        <v>128</v>
      </c>
      <c r="E62" s="180"/>
      <c r="F62" s="180"/>
      <c r="G62" s="180"/>
      <c r="H62" s="180"/>
      <c r="I62" s="181"/>
      <c r="J62" s="182">
        <f>J169</f>
        <v>0</v>
      </c>
      <c r="K62" s="183"/>
    </row>
    <row r="63" spans="2:11" s="8" customFormat="1" ht="19.9" customHeight="1">
      <c r="B63" s="184"/>
      <c r="C63" s="185"/>
      <c r="D63" s="186" t="s">
        <v>129</v>
      </c>
      <c r="E63" s="187"/>
      <c r="F63" s="187"/>
      <c r="G63" s="187"/>
      <c r="H63" s="187"/>
      <c r="I63" s="188"/>
      <c r="J63" s="189">
        <f>J176</f>
        <v>0</v>
      </c>
      <c r="K63" s="190"/>
    </row>
    <row r="64" spans="2:11" s="1" customFormat="1" ht="21.8" customHeight="1">
      <c r="B64" s="45"/>
      <c r="C64" s="46"/>
      <c r="D64" s="46"/>
      <c r="E64" s="46"/>
      <c r="F64" s="46"/>
      <c r="G64" s="46"/>
      <c r="H64" s="46"/>
      <c r="I64" s="144"/>
      <c r="J64" s="46"/>
      <c r="K64" s="50"/>
    </row>
    <row r="65" spans="2:11" s="1" customFormat="1" ht="6.95" customHeight="1">
      <c r="B65" s="66"/>
      <c r="C65" s="67"/>
      <c r="D65" s="67"/>
      <c r="E65" s="67"/>
      <c r="F65" s="67"/>
      <c r="G65" s="67"/>
      <c r="H65" s="67"/>
      <c r="I65" s="166"/>
      <c r="J65" s="67"/>
      <c r="K65" s="68"/>
    </row>
    <row r="69" spans="2:12" s="1" customFormat="1" ht="6.95" customHeight="1">
      <c r="B69" s="69"/>
      <c r="C69" s="70"/>
      <c r="D69" s="70"/>
      <c r="E69" s="70"/>
      <c r="F69" s="70"/>
      <c r="G69" s="70"/>
      <c r="H69" s="70"/>
      <c r="I69" s="169"/>
      <c r="J69" s="70"/>
      <c r="K69" s="70"/>
      <c r="L69" s="71"/>
    </row>
    <row r="70" spans="2:12" s="1" customFormat="1" ht="36.95" customHeight="1">
      <c r="B70" s="45"/>
      <c r="C70" s="72" t="s">
        <v>130</v>
      </c>
      <c r="D70" s="73"/>
      <c r="E70" s="73"/>
      <c r="F70" s="73"/>
      <c r="G70" s="73"/>
      <c r="H70" s="73"/>
      <c r="I70" s="191"/>
      <c r="J70" s="73"/>
      <c r="K70" s="73"/>
      <c r="L70" s="71"/>
    </row>
    <row r="71" spans="2:12" s="1" customFormat="1" ht="6.95" customHeight="1">
      <c r="B71" s="45"/>
      <c r="C71" s="73"/>
      <c r="D71" s="73"/>
      <c r="E71" s="73"/>
      <c r="F71" s="73"/>
      <c r="G71" s="73"/>
      <c r="H71" s="73"/>
      <c r="I71" s="191"/>
      <c r="J71" s="73"/>
      <c r="K71" s="73"/>
      <c r="L71" s="71"/>
    </row>
    <row r="72" spans="2:12" s="1" customFormat="1" ht="14.4" customHeight="1">
      <c r="B72" s="45"/>
      <c r="C72" s="75" t="s">
        <v>18</v>
      </c>
      <c r="D72" s="73"/>
      <c r="E72" s="73"/>
      <c r="F72" s="73"/>
      <c r="G72" s="73"/>
      <c r="H72" s="73"/>
      <c r="I72" s="191"/>
      <c r="J72" s="73"/>
      <c r="K72" s="73"/>
      <c r="L72" s="71"/>
    </row>
    <row r="73" spans="2:12" s="1" customFormat="1" ht="16.5" customHeight="1">
      <c r="B73" s="45"/>
      <c r="C73" s="73"/>
      <c r="D73" s="73"/>
      <c r="E73" s="192" t="str">
        <f>E7</f>
        <v>K.ú. Vysoká Libeň - dokumentace II</v>
      </c>
      <c r="F73" s="75"/>
      <c r="G73" s="75"/>
      <c r="H73" s="75"/>
      <c r="I73" s="191"/>
      <c r="J73" s="73"/>
      <c r="K73" s="73"/>
      <c r="L73" s="71"/>
    </row>
    <row r="74" spans="2:12" s="1" customFormat="1" ht="14.4" customHeight="1">
      <c r="B74" s="45"/>
      <c r="C74" s="75" t="s">
        <v>115</v>
      </c>
      <c r="D74" s="73"/>
      <c r="E74" s="73"/>
      <c r="F74" s="73"/>
      <c r="G74" s="73"/>
      <c r="H74" s="73"/>
      <c r="I74" s="191"/>
      <c r="J74" s="73"/>
      <c r="K74" s="73"/>
      <c r="L74" s="71"/>
    </row>
    <row r="75" spans="2:12" s="1" customFormat="1" ht="17.25" customHeight="1">
      <c r="B75" s="45"/>
      <c r="C75" s="73"/>
      <c r="D75" s="73"/>
      <c r="E75" s="81" t="str">
        <f>E9</f>
        <v>SO-102 - SO 102 - Polní cesta VPC6b k.ú. Vysoká Libeň</v>
      </c>
      <c r="F75" s="73"/>
      <c r="G75" s="73"/>
      <c r="H75" s="73"/>
      <c r="I75" s="191"/>
      <c r="J75" s="73"/>
      <c r="K75" s="73"/>
      <c r="L75" s="71"/>
    </row>
    <row r="76" spans="2:12" s="1" customFormat="1" ht="6.95" customHeight="1">
      <c r="B76" s="45"/>
      <c r="C76" s="73"/>
      <c r="D76" s="73"/>
      <c r="E76" s="73"/>
      <c r="F76" s="73"/>
      <c r="G76" s="73"/>
      <c r="H76" s="73"/>
      <c r="I76" s="191"/>
      <c r="J76" s="73"/>
      <c r="K76" s="73"/>
      <c r="L76" s="71"/>
    </row>
    <row r="77" spans="2:12" s="1" customFormat="1" ht="18" customHeight="1">
      <c r="B77" s="45"/>
      <c r="C77" s="75" t="s">
        <v>25</v>
      </c>
      <c r="D77" s="73"/>
      <c r="E77" s="73"/>
      <c r="F77" s="193" t="str">
        <f>F12</f>
        <v xml:space="preserve"> </v>
      </c>
      <c r="G77" s="73"/>
      <c r="H77" s="73"/>
      <c r="I77" s="194" t="s">
        <v>27</v>
      </c>
      <c r="J77" s="84" t="str">
        <f>IF(J12="","",J12)</f>
        <v>27. 11. 2016</v>
      </c>
      <c r="K77" s="73"/>
      <c r="L77" s="71"/>
    </row>
    <row r="78" spans="2:12" s="1" customFormat="1" ht="6.95" customHeight="1">
      <c r="B78" s="45"/>
      <c r="C78" s="73"/>
      <c r="D78" s="73"/>
      <c r="E78" s="73"/>
      <c r="F78" s="73"/>
      <c r="G78" s="73"/>
      <c r="H78" s="73"/>
      <c r="I78" s="191"/>
      <c r="J78" s="73"/>
      <c r="K78" s="73"/>
      <c r="L78" s="71"/>
    </row>
    <row r="79" spans="2:12" s="1" customFormat="1" ht="13.5">
      <c r="B79" s="45"/>
      <c r="C79" s="75" t="s">
        <v>31</v>
      </c>
      <c r="D79" s="73"/>
      <c r="E79" s="73"/>
      <c r="F79" s="193" t="str">
        <f>E15</f>
        <v>ČR-Státní pozemkový úřad, Mělník</v>
      </c>
      <c r="G79" s="73"/>
      <c r="H79" s="73"/>
      <c r="I79" s="194" t="s">
        <v>37</v>
      </c>
      <c r="J79" s="193" t="str">
        <f>E21</f>
        <v>Artech spol. s r.o.</v>
      </c>
      <c r="K79" s="73"/>
      <c r="L79" s="71"/>
    </row>
    <row r="80" spans="2:12" s="1" customFormat="1" ht="14.4" customHeight="1">
      <c r="B80" s="45"/>
      <c r="C80" s="75" t="s">
        <v>35</v>
      </c>
      <c r="D80" s="73"/>
      <c r="E80" s="73"/>
      <c r="F80" s="193" t="str">
        <f>IF(E18="","",E18)</f>
        <v/>
      </c>
      <c r="G80" s="73"/>
      <c r="H80" s="73"/>
      <c r="I80" s="191"/>
      <c r="J80" s="73"/>
      <c r="K80" s="73"/>
      <c r="L80" s="71"/>
    </row>
    <row r="81" spans="2:12" s="1" customFormat="1" ht="10.3" customHeight="1">
      <c r="B81" s="45"/>
      <c r="C81" s="73"/>
      <c r="D81" s="73"/>
      <c r="E81" s="73"/>
      <c r="F81" s="73"/>
      <c r="G81" s="73"/>
      <c r="H81" s="73"/>
      <c r="I81" s="191"/>
      <c r="J81" s="73"/>
      <c r="K81" s="73"/>
      <c r="L81" s="71"/>
    </row>
    <row r="82" spans="2:20" s="9" customFormat="1" ht="29.25" customHeight="1">
      <c r="B82" s="195"/>
      <c r="C82" s="196" t="s">
        <v>131</v>
      </c>
      <c r="D82" s="197" t="s">
        <v>62</v>
      </c>
      <c r="E82" s="197" t="s">
        <v>58</v>
      </c>
      <c r="F82" s="197" t="s">
        <v>132</v>
      </c>
      <c r="G82" s="197" t="s">
        <v>133</v>
      </c>
      <c r="H82" s="197" t="s">
        <v>134</v>
      </c>
      <c r="I82" s="198" t="s">
        <v>135</v>
      </c>
      <c r="J82" s="197" t="s">
        <v>119</v>
      </c>
      <c r="K82" s="199" t="s">
        <v>136</v>
      </c>
      <c r="L82" s="200"/>
      <c r="M82" s="101" t="s">
        <v>137</v>
      </c>
      <c r="N82" s="102" t="s">
        <v>47</v>
      </c>
      <c r="O82" s="102" t="s">
        <v>138</v>
      </c>
      <c r="P82" s="102" t="s">
        <v>139</v>
      </c>
      <c r="Q82" s="102" t="s">
        <v>140</v>
      </c>
      <c r="R82" s="102" t="s">
        <v>141</v>
      </c>
      <c r="S82" s="102" t="s">
        <v>142</v>
      </c>
      <c r="T82" s="103" t="s">
        <v>143</v>
      </c>
    </row>
    <row r="83" spans="2:63" s="1" customFormat="1" ht="29.25" customHeight="1">
      <c r="B83" s="45"/>
      <c r="C83" s="107" t="s">
        <v>120</v>
      </c>
      <c r="D83" s="73"/>
      <c r="E83" s="73"/>
      <c r="F83" s="73"/>
      <c r="G83" s="73"/>
      <c r="H83" s="73"/>
      <c r="I83" s="191"/>
      <c r="J83" s="201">
        <f>BK83</f>
        <v>0</v>
      </c>
      <c r="K83" s="73"/>
      <c r="L83" s="71"/>
      <c r="M83" s="104"/>
      <c r="N83" s="105"/>
      <c r="O83" s="105"/>
      <c r="P83" s="202">
        <f>P84+P169</f>
        <v>0</v>
      </c>
      <c r="Q83" s="105"/>
      <c r="R83" s="202">
        <f>R84+R169</f>
        <v>78.608698</v>
      </c>
      <c r="S83" s="105"/>
      <c r="T83" s="203">
        <f>T84+T169</f>
        <v>0</v>
      </c>
      <c r="AT83" s="23" t="s">
        <v>76</v>
      </c>
      <c r="AU83" s="23" t="s">
        <v>121</v>
      </c>
      <c r="BK83" s="204">
        <f>BK84+BK169</f>
        <v>0</v>
      </c>
    </row>
    <row r="84" spans="2:63" s="10" customFormat="1" ht="37.4" customHeight="1">
      <c r="B84" s="205"/>
      <c r="C84" s="206"/>
      <c r="D84" s="207" t="s">
        <v>76</v>
      </c>
      <c r="E84" s="208" t="s">
        <v>144</v>
      </c>
      <c r="F84" s="208" t="s">
        <v>145</v>
      </c>
      <c r="G84" s="206"/>
      <c r="H84" s="206"/>
      <c r="I84" s="209"/>
      <c r="J84" s="210">
        <f>BK84</f>
        <v>0</v>
      </c>
      <c r="K84" s="206"/>
      <c r="L84" s="211"/>
      <c r="M84" s="212"/>
      <c r="N84" s="213"/>
      <c r="O84" s="213"/>
      <c r="P84" s="214">
        <f>P85+P144+P160+P166</f>
        <v>0</v>
      </c>
      <c r="Q84" s="213"/>
      <c r="R84" s="214">
        <f>R85+R144+R160+R166</f>
        <v>78.608698</v>
      </c>
      <c r="S84" s="213"/>
      <c r="T84" s="215">
        <f>T85+T144+T160+T166</f>
        <v>0</v>
      </c>
      <c r="AR84" s="216" t="s">
        <v>24</v>
      </c>
      <c r="AT84" s="217" t="s">
        <v>76</v>
      </c>
      <c r="AU84" s="217" t="s">
        <v>77</v>
      </c>
      <c r="AY84" s="216" t="s">
        <v>146</v>
      </c>
      <c r="BK84" s="218">
        <f>BK85+BK144+BK160+BK166</f>
        <v>0</v>
      </c>
    </row>
    <row r="85" spans="2:63" s="10" customFormat="1" ht="19.9" customHeight="1">
      <c r="B85" s="205"/>
      <c r="C85" s="206"/>
      <c r="D85" s="207" t="s">
        <v>76</v>
      </c>
      <c r="E85" s="219" t="s">
        <v>24</v>
      </c>
      <c r="F85" s="219" t="s">
        <v>147</v>
      </c>
      <c r="G85" s="206"/>
      <c r="H85" s="206"/>
      <c r="I85" s="209"/>
      <c r="J85" s="220">
        <f>BK85</f>
        <v>0</v>
      </c>
      <c r="K85" s="206"/>
      <c r="L85" s="211"/>
      <c r="M85" s="212"/>
      <c r="N85" s="213"/>
      <c r="O85" s="213"/>
      <c r="P85" s="214">
        <f>SUM(P86:P143)</f>
        <v>0</v>
      </c>
      <c r="Q85" s="213"/>
      <c r="R85" s="214">
        <f>SUM(R86:R143)</f>
        <v>38.036051</v>
      </c>
      <c r="S85" s="213"/>
      <c r="T85" s="215">
        <f>SUM(T86:T143)</f>
        <v>0</v>
      </c>
      <c r="AR85" s="216" t="s">
        <v>24</v>
      </c>
      <c r="AT85" s="217" t="s">
        <v>76</v>
      </c>
      <c r="AU85" s="217" t="s">
        <v>24</v>
      </c>
      <c r="AY85" s="216" t="s">
        <v>146</v>
      </c>
      <c r="BK85" s="218">
        <f>SUM(BK86:BK143)</f>
        <v>0</v>
      </c>
    </row>
    <row r="86" spans="2:65" s="1" customFormat="1" ht="25.5" customHeight="1">
      <c r="B86" s="45"/>
      <c r="C86" s="221" t="s">
        <v>24</v>
      </c>
      <c r="D86" s="221" t="s">
        <v>148</v>
      </c>
      <c r="E86" s="222" t="s">
        <v>370</v>
      </c>
      <c r="F86" s="223" t="s">
        <v>371</v>
      </c>
      <c r="G86" s="224" t="s">
        <v>181</v>
      </c>
      <c r="H86" s="225">
        <v>300</v>
      </c>
      <c r="I86" s="226"/>
      <c r="J86" s="227">
        <f>ROUND(I86*H86,2)</f>
        <v>0</v>
      </c>
      <c r="K86" s="223" t="s">
        <v>152</v>
      </c>
      <c r="L86" s="71"/>
      <c r="M86" s="228" t="s">
        <v>22</v>
      </c>
      <c r="N86" s="229" t="s">
        <v>48</v>
      </c>
      <c r="O86" s="46"/>
      <c r="P86" s="230">
        <f>O86*H86</f>
        <v>0</v>
      </c>
      <c r="Q86" s="230">
        <v>0</v>
      </c>
      <c r="R86" s="230">
        <f>Q86*H86</f>
        <v>0</v>
      </c>
      <c r="S86" s="230">
        <v>0</v>
      </c>
      <c r="T86" s="231">
        <f>S86*H86</f>
        <v>0</v>
      </c>
      <c r="AR86" s="23" t="s">
        <v>153</v>
      </c>
      <c r="AT86" s="23" t="s">
        <v>148</v>
      </c>
      <c r="AU86" s="23" t="s">
        <v>86</v>
      </c>
      <c r="AY86" s="23" t="s">
        <v>146</v>
      </c>
      <c r="BE86" s="232">
        <f>IF(N86="základní",J86,0)</f>
        <v>0</v>
      </c>
      <c r="BF86" s="232">
        <f>IF(N86="snížená",J86,0)</f>
        <v>0</v>
      </c>
      <c r="BG86" s="232">
        <f>IF(N86="zákl. přenesená",J86,0)</f>
        <v>0</v>
      </c>
      <c r="BH86" s="232">
        <f>IF(N86="sníž. přenesená",J86,0)</f>
        <v>0</v>
      </c>
      <c r="BI86" s="232">
        <f>IF(N86="nulová",J86,0)</f>
        <v>0</v>
      </c>
      <c r="BJ86" s="23" t="s">
        <v>24</v>
      </c>
      <c r="BK86" s="232">
        <f>ROUND(I86*H86,2)</f>
        <v>0</v>
      </c>
      <c r="BL86" s="23" t="s">
        <v>153</v>
      </c>
      <c r="BM86" s="23" t="s">
        <v>372</v>
      </c>
    </row>
    <row r="87" spans="2:47" s="1" customFormat="1" ht="13.5">
      <c r="B87" s="45"/>
      <c r="C87" s="73"/>
      <c r="D87" s="233" t="s">
        <v>155</v>
      </c>
      <c r="E87" s="73"/>
      <c r="F87" s="234" t="s">
        <v>373</v>
      </c>
      <c r="G87" s="73"/>
      <c r="H87" s="73"/>
      <c r="I87" s="191"/>
      <c r="J87" s="73"/>
      <c r="K87" s="73"/>
      <c r="L87" s="71"/>
      <c r="M87" s="235"/>
      <c r="N87" s="46"/>
      <c r="O87" s="46"/>
      <c r="P87" s="46"/>
      <c r="Q87" s="46"/>
      <c r="R87" s="46"/>
      <c r="S87" s="46"/>
      <c r="T87" s="94"/>
      <c r="AT87" s="23" t="s">
        <v>155</v>
      </c>
      <c r="AU87" s="23" t="s">
        <v>86</v>
      </c>
    </row>
    <row r="88" spans="2:65" s="1" customFormat="1" ht="16.5" customHeight="1">
      <c r="B88" s="45"/>
      <c r="C88" s="221" t="s">
        <v>86</v>
      </c>
      <c r="D88" s="221" t="s">
        <v>148</v>
      </c>
      <c r="E88" s="222" t="s">
        <v>374</v>
      </c>
      <c r="F88" s="223" t="s">
        <v>375</v>
      </c>
      <c r="G88" s="224" t="s">
        <v>151</v>
      </c>
      <c r="H88" s="225">
        <v>18</v>
      </c>
      <c r="I88" s="226"/>
      <c r="J88" s="227">
        <f>ROUND(I88*H88,2)</f>
        <v>0</v>
      </c>
      <c r="K88" s="223" t="s">
        <v>152</v>
      </c>
      <c r="L88" s="71"/>
      <c r="M88" s="228" t="s">
        <v>22</v>
      </c>
      <c r="N88" s="229" t="s">
        <v>48</v>
      </c>
      <c r="O88" s="46"/>
      <c r="P88" s="230">
        <f>O88*H88</f>
        <v>0</v>
      </c>
      <c r="Q88" s="230">
        <v>0</v>
      </c>
      <c r="R88" s="230">
        <f>Q88*H88</f>
        <v>0</v>
      </c>
      <c r="S88" s="230">
        <v>0</v>
      </c>
      <c r="T88" s="231">
        <f>S88*H88</f>
        <v>0</v>
      </c>
      <c r="AR88" s="23" t="s">
        <v>153</v>
      </c>
      <c r="AT88" s="23" t="s">
        <v>148</v>
      </c>
      <c r="AU88" s="23" t="s">
        <v>86</v>
      </c>
      <c r="AY88" s="23" t="s">
        <v>146</v>
      </c>
      <c r="BE88" s="232">
        <f>IF(N88="základní",J88,0)</f>
        <v>0</v>
      </c>
      <c r="BF88" s="232">
        <f>IF(N88="snížená",J88,0)</f>
        <v>0</v>
      </c>
      <c r="BG88" s="232">
        <f>IF(N88="zákl. přenesená",J88,0)</f>
        <v>0</v>
      </c>
      <c r="BH88" s="232">
        <f>IF(N88="sníž. přenesená",J88,0)</f>
        <v>0</v>
      </c>
      <c r="BI88" s="232">
        <f>IF(N88="nulová",J88,0)</f>
        <v>0</v>
      </c>
      <c r="BJ88" s="23" t="s">
        <v>24</v>
      </c>
      <c r="BK88" s="232">
        <f>ROUND(I88*H88,2)</f>
        <v>0</v>
      </c>
      <c r="BL88" s="23" t="s">
        <v>153</v>
      </c>
      <c r="BM88" s="23" t="s">
        <v>376</v>
      </c>
    </row>
    <row r="89" spans="2:47" s="1" customFormat="1" ht="13.5">
      <c r="B89" s="45"/>
      <c r="C89" s="73"/>
      <c r="D89" s="233" t="s">
        <v>155</v>
      </c>
      <c r="E89" s="73"/>
      <c r="F89" s="234" t="s">
        <v>377</v>
      </c>
      <c r="G89" s="73"/>
      <c r="H89" s="73"/>
      <c r="I89" s="191"/>
      <c r="J89" s="73"/>
      <c r="K89" s="73"/>
      <c r="L89" s="71"/>
      <c r="M89" s="235"/>
      <c r="N89" s="46"/>
      <c r="O89" s="46"/>
      <c r="P89" s="46"/>
      <c r="Q89" s="46"/>
      <c r="R89" s="46"/>
      <c r="S89" s="46"/>
      <c r="T89" s="94"/>
      <c r="AT89" s="23" t="s">
        <v>155</v>
      </c>
      <c r="AU89" s="23" t="s">
        <v>86</v>
      </c>
    </row>
    <row r="90" spans="2:65" s="1" customFormat="1" ht="25.5" customHeight="1">
      <c r="B90" s="45"/>
      <c r="C90" s="221" t="s">
        <v>162</v>
      </c>
      <c r="D90" s="221" t="s">
        <v>148</v>
      </c>
      <c r="E90" s="222" t="s">
        <v>378</v>
      </c>
      <c r="F90" s="223" t="s">
        <v>379</v>
      </c>
      <c r="G90" s="224" t="s">
        <v>286</v>
      </c>
      <c r="H90" s="225">
        <v>7</v>
      </c>
      <c r="I90" s="226"/>
      <c r="J90" s="227">
        <f>ROUND(I90*H90,2)</f>
        <v>0</v>
      </c>
      <c r="K90" s="223" t="s">
        <v>22</v>
      </c>
      <c r="L90" s="71"/>
      <c r="M90" s="228" t="s">
        <v>22</v>
      </c>
      <c r="N90" s="229" t="s">
        <v>48</v>
      </c>
      <c r="O90" s="46"/>
      <c r="P90" s="230">
        <f>O90*H90</f>
        <v>0</v>
      </c>
      <c r="Q90" s="230">
        <v>0</v>
      </c>
      <c r="R90" s="230">
        <f>Q90*H90</f>
        <v>0</v>
      </c>
      <c r="S90" s="230">
        <v>0</v>
      </c>
      <c r="T90" s="231">
        <f>S90*H90</f>
        <v>0</v>
      </c>
      <c r="AR90" s="23" t="s">
        <v>153</v>
      </c>
      <c r="AT90" s="23" t="s">
        <v>148</v>
      </c>
      <c r="AU90" s="23" t="s">
        <v>86</v>
      </c>
      <c r="AY90" s="23" t="s">
        <v>146</v>
      </c>
      <c r="BE90" s="232">
        <f>IF(N90="základní",J90,0)</f>
        <v>0</v>
      </c>
      <c r="BF90" s="232">
        <f>IF(N90="snížená",J90,0)</f>
        <v>0</v>
      </c>
      <c r="BG90" s="232">
        <f>IF(N90="zákl. přenesená",J90,0)</f>
        <v>0</v>
      </c>
      <c r="BH90" s="232">
        <f>IF(N90="sníž. přenesená",J90,0)</f>
        <v>0</v>
      </c>
      <c r="BI90" s="232">
        <f>IF(N90="nulová",J90,0)</f>
        <v>0</v>
      </c>
      <c r="BJ90" s="23" t="s">
        <v>24</v>
      </c>
      <c r="BK90" s="232">
        <f>ROUND(I90*H90,2)</f>
        <v>0</v>
      </c>
      <c r="BL90" s="23" t="s">
        <v>153</v>
      </c>
      <c r="BM90" s="23" t="s">
        <v>380</v>
      </c>
    </row>
    <row r="91" spans="2:65" s="1" customFormat="1" ht="25.5" customHeight="1">
      <c r="B91" s="45"/>
      <c r="C91" s="221" t="s">
        <v>153</v>
      </c>
      <c r="D91" s="221" t="s">
        <v>148</v>
      </c>
      <c r="E91" s="222" t="s">
        <v>381</v>
      </c>
      <c r="F91" s="223" t="s">
        <v>382</v>
      </c>
      <c r="G91" s="224" t="s">
        <v>286</v>
      </c>
      <c r="H91" s="225">
        <v>7</v>
      </c>
      <c r="I91" s="226"/>
      <c r="J91" s="227">
        <f>ROUND(I91*H91,2)</f>
        <v>0</v>
      </c>
      <c r="K91" s="223" t="s">
        <v>152</v>
      </c>
      <c r="L91" s="71"/>
      <c r="M91" s="228" t="s">
        <v>22</v>
      </c>
      <c r="N91" s="229" t="s">
        <v>48</v>
      </c>
      <c r="O91" s="46"/>
      <c r="P91" s="230">
        <f>O91*H91</f>
        <v>0</v>
      </c>
      <c r="Q91" s="230">
        <v>5E-05</v>
      </c>
      <c r="R91" s="230">
        <f>Q91*H91</f>
        <v>0.00035</v>
      </c>
      <c r="S91" s="230">
        <v>0</v>
      </c>
      <c r="T91" s="231">
        <f>S91*H91</f>
        <v>0</v>
      </c>
      <c r="AR91" s="23" t="s">
        <v>153</v>
      </c>
      <c r="AT91" s="23" t="s">
        <v>148</v>
      </c>
      <c r="AU91" s="23" t="s">
        <v>86</v>
      </c>
      <c r="AY91" s="23" t="s">
        <v>146</v>
      </c>
      <c r="BE91" s="232">
        <f>IF(N91="základní",J91,0)</f>
        <v>0</v>
      </c>
      <c r="BF91" s="232">
        <f>IF(N91="snížená",J91,0)</f>
        <v>0</v>
      </c>
      <c r="BG91" s="232">
        <f>IF(N91="zákl. přenesená",J91,0)</f>
        <v>0</v>
      </c>
      <c r="BH91" s="232">
        <f>IF(N91="sníž. přenesená",J91,0)</f>
        <v>0</v>
      </c>
      <c r="BI91" s="232">
        <f>IF(N91="nulová",J91,0)</f>
        <v>0</v>
      </c>
      <c r="BJ91" s="23" t="s">
        <v>24</v>
      </c>
      <c r="BK91" s="232">
        <f>ROUND(I91*H91,2)</f>
        <v>0</v>
      </c>
      <c r="BL91" s="23" t="s">
        <v>153</v>
      </c>
      <c r="BM91" s="23" t="s">
        <v>383</v>
      </c>
    </row>
    <row r="92" spans="2:47" s="1" customFormat="1" ht="13.5">
      <c r="B92" s="45"/>
      <c r="C92" s="73"/>
      <c r="D92" s="233" t="s">
        <v>155</v>
      </c>
      <c r="E92" s="73"/>
      <c r="F92" s="234" t="s">
        <v>384</v>
      </c>
      <c r="G92" s="73"/>
      <c r="H92" s="73"/>
      <c r="I92" s="191"/>
      <c r="J92" s="73"/>
      <c r="K92" s="73"/>
      <c r="L92" s="71"/>
      <c r="M92" s="235"/>
      <c r="N92" s="46"/>
      <c r="O92" s="46"/>
      <c r="P92" s="46"/>
      <c r="Q92" s="46"/>
      <c r="R92" s="46"/>
      <c r="S92" s="46"/>
      <c r="T92" s="94"/>
      <c r="AT92" s="23" t="s">
        <v>155</v>
      </c>
      <c r="AU92" s="23" t="s">
        <v>86</v>
      </c>
    </row>
    <row r="93" spans="2:65" s="1" customFormat="1" ht="38.25" customHeight="1">
      <c r="B93" s="45"/>
      <c r="C93" s="221" t="s">
        <v>172</v>
      </c>
      <c r="D93" s="221" t="s">
        <v>148</v>
      </c>
      <c r="E93" s="222" t="s">
        <v>385</v>
      </c>
      <c r="F93" s="223" t="s">
        <v>386</v>
      </c>
      <c r="G93" s="224" t="s">
        <v>151</v>
      </c>
      <c r="H93" s="225">
        <v>488.7</v>
      </c>
      <c r="I93" s="226"/>
      <c r="J93" s="227">
        <f>ROUND(I93*H93,2)</f>
        <v>0</v>
      </c>
      <c r="K93" s="223" t="s">
        <v>152</v>
      </c>
      <c r="L93" s="71"/>
      <c r="M93" s="228" t="s">
        <v>22</v>
      </c>
      <c r="N93" s="229" t="s">
        <v>48</v>
      </c>
      <c r="O93" s="46"/>
      <c r="P93" s="230">
        <f>O93*H93</f>
        <v>0</v>
      </c>
      <c r="Q93" s="230">
        <v>0</v>
      </c>
      <c r="R93" s="230">
        <f>Q93*H93</f>
        <v>0</v>
      </c>
      <c r="S93" s="230">
        <v>0</v>
      </c>
      <c r="T93" s="231">
        <f>S93*H93</f>
        <v>0</v>
      </c>
      <c r="AR93" s="23" t="s">
        <v>153</v>
      </c>
      <c r="AT93" s="23" t="s">
        <v>148</v>
      </c>
      <c r="AU93" s="23" t="s">
        <v>86</v>
      </c>
      <c r="AY93" s="23" t="s">
        <v>146</v>
      </c>
      <c r="BE93" s="232">
        <f>IF(N93="základní",J93,0)</f>
        <v>0</v>
      </c>
      <c r="BF93" s="232">
        <f>IF(N93="snížená",J93,0)</f>
        <v>0</v>
      </c>
      <c r="BG93" s="232">
        <f>IF(N93="zákl. přenesená",J93,0)</f>
        <v>0</v>
      </c>
      <c r="BH93" s="232">
        <f>IF(N93="sníž. přenesená",J93,0)</f>
        <v>0</v>
      </c>
      <c r="BI93" s="232">
        <f>IF(N93="nulová",J93,0)</f>
        <v>0</v>
      </c>
      <c r="BJ93" s="23" t="s">
        <v>24</v>
      </c>
      <c r="BK93" s="232">
        <f>ROUND(I93*H93,2)</f>
        <v>0</v>
      </c>
      <c r="BL93" s="23" t="s">
        <v>153</v>
      </c>
      <c r="BM93" s="23" t="s">
        <v>387</v>
      </c>
    </row>
    <row r="94" spans="2:47" s="1" customFormat="1" ht="13.5">
      <c r="B94" s="45"/>
      <c r="C94" s="73"/>
      <c r="D94" s="233" t="s">
        <v>155</v>
      </c>
      <c r="E94" s="73"/>
      <c r="F94" s="234" t="s">
        <v>156</v>
      </c>
      <c r="G94" s="73"/>
      <c r="H94" s="73"/>
      <c r="I94" s="191"/>
      <c r="J94" s="73"/>
      <c r="K94" s="73"/>
      <c r="L94" s="71"/>
      <c r="M94" s="235"/>
      <c r="N94" s="46"/>
      <c r="O94" s="46"/>
      <c r="P94" s="46"/>
      <c r="Q94" s="46"/>
      <c r="R94" s="46"/>
      <c r="S94" s="46"/>
      <c r="T94" s="94"/>
      <c r="AT94" s="23" t="s">
        <v>155</v>
      </c>
      <c r="AU94" s="23" t="s">
        <v>86</v>
      </c>
    </row>
    <row r="95" spans="2:65" s="1" customFormat="1" ht="38.25" customHeight="1">
      <c r="B95" s="45"/>
      <c r="C95" s="221" t="s">
        <v>178</v>
      </c>
      <c r="D95" s="221" t="s">
        <v>148</v>
      </c>
      <c r="E95" s="222" t="s">
        <v>157</v>
      </c>
      <c r="F95" s="223" t="s">
        <v>158</v>
      </c>
      <c r="G95" s="224" t="s">
        <v>151</v>
      </c>
      <c r="H95" s="225">
        <v>244.35</v>
      </c>
      <c r="I95" s="226"/>
      <c r="J95" s="227">
        <f>ROUND(I95*H95,2)</f>
        <v>0</v>
      </c>
      <c r="K95" s="223" t="s">
        <v>152</v>
      </c>
      <c r="L95" s="71"/>
      <c r="M95" s="228" t="s">
        <v>22</v>
      </c>
      <c r="N95" s="229" t="s">
        <v>48</v>
      </c>
      <c r="O95" s="46"/>
      <c r="P95" s="230">
        <f>O95*H95</f>
        <v>0</v>
      </c>
      <c r="Q95" s="230">
        <v>0</v>
      </c>
      <c r="R95" s="230">
        <f>Q95*H95</f>
        <v>0</v>
      </c>
      <c r="S95" s="230">
        <v>0</v>
      </c>
      <c r="T95" s="231">
        <f>S95*H95</f>
        <v>0</v>
      </c>
      <c r="AR95" s="23" t="s">
        <v>153</v>
      </c>
      <c r="AT95" s="23" t="s">
        <v>148</v>
      </c>
      <c r="AU95" s="23" t="s">
        <v>86</v>
      </c>
      <c r="AY95" s="23" t="s">
        <v>146</v>
      </c>
      <c r="BE95" s="232">
        <f>IF(N95="základní",J95,0)</f>
        <v>0</v>
      </c>
      <c r="BF95" s="232">
        <f>IF(N95="snížená",J95,0)</f>
        <v>0</v>
      </c>
      <c r="BG95" s="232">
        <f>IF(N95="zákl. přenesená",J95,0)</f>
        <v>0</v>
      </c>
      <c r="BH95" s="232">
        <f>IF(N95="sníž. přenesená",J95,0)</f>
        <v>0</v>
      </c>
      <c r="BI95" s="232">
        <f>IF(N95="nulová",J95,0)</f>
        <v>0</v>
      </c>
      <c r="BJ95" s="23" t="s">
        <v>24</v>
      </c>
      <c r="BK95" s="232">
        <f>ROUND(I95*H95,2)</f>
        <v>0</v>
      </c>
      <c r="BL95" s="23" t="s">
        <v>153</v>
      </c>
      <c r="BM95" s="23" t="s">
        <v>388</v>
      </c>
    </row>
    <row r="96" spans="2:47" s="1" customFormat="1" ht="13.5">
      <c r="B96" s="45"/>
      <c r="C96" s="73"/>
      <c r="D96" s="233" t="s">
        <v>155</v>
      </c>
      <c r="E96" s="73"/>
      <c r="F96" s="234" t="s">
        <v>156</v>
      </c>
      <c r="G96" s="73"/>
      <c r="H96" s="73"/>
      <c r="I96" s="191"/>
      <c r="J96" s="73"/>
      <c r="K96" s="73"/>
      <c r="L96" s="71"/>
      <c r="M96" s="235"/>
      <c r="N96" s="46"/>
      <c r="O96" s="46"/>
      <c r="P96" s="46"/>
      <c r="Q96" s="46"/>
      <c r="R96" s="46"/>
      <c r="S96" s="46"/>
      <c r="T96" s="94"/>
      <c r="AT96" s="23" t="s">
        <v>155</v>
      </c>
      <c r="AU96" s="23" t="s">
        <v>86</v>
      </c>
    </row>
    <row r="97" spans="2:51" s="11" customFormat="1" ht="13.5">
      <c r="B97" s="236"/>
      <c r="C97" s="237"/>
      <c r="D97" s="233" t="s">
        <v>160</v>
      </c>
      <c r="E97" s="238" t="s">
        <v>22</v>
      </c>
      <c r="F97" s="239" t="s">
        <v>389</v>
      </c>
      <c r="G97" s="237"/>
      <c r="H97" s="240">
        <v>244.35</v>
      </c>
      <c r="I97" s="241"/>
      <c r="J97" s="237"/>
      <c r="K97" s="237"/>
      <c r="L97" s="242"/>
      <c r="M97" s="243"/>
      <c r="N97" s="244"/>
      <c r="O97" s="244"/>
      <c r="P97" s="244"/>
      <c r="Q97" s="244"/>
      <c r="R97" s="244"/>
      <c r="S97" s="244"/>
      <c r="T97" s="245"/>
      <c r="AT97" s="246" t="s">
        <v>160</v>
      </c>
      <c r="AU97" s="246" t="s">
        <v>86</v>
      </c>
      <c r="AV97" s="11" t="s">
        <v>86</v>
      </c>
      <c r="AW97" s="11" t="s">
        <v>40</v>
      </c>
      <c r="AX97" s="11" t="s">
        <v>24</v>
      </c>
      <c r="AY97" s="246" t="s">
        <v>146</v>
      </c>
    </row>
    <row r="98" spans="2:65" s="1" customFormat="1" ht="16.5" customHeight="1">
      <c r="B98" s="45"/>
      <c r="C98" s="221" t="s">
        <v>184</v>
      </c>
      <c r="D98" s="221" t="s">
        <v>148</v>
      </c>
      <c r="E98" s="222" t="s">
        <v>390</v>
      </c>
      <c r="F98" s="223" t="s">
        <v>391</v>
      </c>
      <c r="G98" s="224" t="s">
        <v>241</v>
      </c>
      <c r="H98" s="225">
        <v>34.8</v>
      </c>
      <c r="I98" s="226"/>
      <c r="J98" s="227">
        <f>ROUND(I98*H98,2)</f>
        <v>0</v>
      </c>
      <c r="K98" s="223" t="s">
        <v>22</v>
      </c>
      <c r="L98" s="71"/>
      <c r="M98" s="228" t="s">
        <v>22</v>
      </c>
      <c r="N98" s="229" t="s">
        <v>48</v>
      </c>
      <c r="O98" s="46"/>
      <c r="P98" s="230">
        <f>O98*H98</f>
        <v>0</v>
      </c>
      <c r="Q98" s="230">
        <v>0</v>
      </c>
      <c r="R98" s="230">
        <f>Q98*H98</f>
        <v>0</v>
      </c>
      <c r="S98" s="230">
        <v>0</v>
      </c>
      <c r="T98" s="231">
        <f>S98*H98</f>
        <v>0</v>
      </c>
      <c r="AR98" s="23" t="s">
        <v>153</v>
      </c>
      <c r="AT98" s="23" t="s">
        <v>148</v>
      </c>
      <c r="AU98" s="23" t="s">
        <v>86</v>
      </c>
      <c r="AY98" s="23" t="s">
        <v>146</v>
      </c>
      <c r="BE98" s="232">
        <f>IF(N98="základní",J98,0)</f>
        <v>0</v>
      </c>
      <c r="BF98" s="232">
        <f>IF(N98="snížená",J98,0)</f>
        <v>0</v>
      </c>
      <c r="BG98" s="232">
        <f>IF(N98="zákl. přenesená",J98,0)</f>
        <v>0</v>
      </c>
      <c r="BH98" s="232">
        <f>IF(N98="sníž. přenesená",J98,0)</f>
        <v>0</v>
      </c>
      <c r="BI98" s="232">
        <f>IF(N98="nulová",J98,0)</f>
        <v>0</v>
      </c>
      <c r="BJ98" s="23" t="s">
        <v>24</v>
      </c>
      <c r="BK98" s="232">
        <f>ROUND(I98*H98,2)</f>
        <v>0</v>
      </c>
      <c r="BL98" s="23" t="s">
        <v>153</v>
      </c>
      <c r="BM98" s="23" t="s">
        <v>392</v>
      </c>
    </row>
    <row r="99" spans="2:51" s="11" customFormat="1" ht="13.5">
      <c r="B99" s="236"/>
      <c r="C99" s="237"/>
      <c r="D99" s="233" t="s">
        <v>160</v>
      </c>
      <c r="E99" s="238" t="s">
        <v>22</v>
      </c>
      <c r="F99" s="239" t="s">
        <v>393</v>
      </c>
      <c r="G99" s="237"/>
      <c r="H99" s="240">
        <v>34.8</v>
      </c>
      <c r="I99" s="241"/>
      <c r="J99" s="237"/>
      <c r="K99" s="237"/>
      <c r="L99" s="242"/>
      <c r="M99" s="243"/>
      <c r="N99" s="244"/>
      <c r="O99" s="244"/>
      <c r="P99" s="244"/>
      <c r="Q99" s="244"/>
      <c r="R99" s="244"/>
      <c r="S99" s="244"/>
      <c r="T99" s="245"/>
      <c r="AT99" s="246" t="s">
        <v>160</v>
      </c>
      <c r="AU99" s="246" t="s">
        <v>86</v>
      </c>
      <c r="AV99" s="11" t="s">
        <v>86</v>
      </c>
      <c r="AW99" s="11" t="s">
        <v>40</v>
      </c>
      <c r="AX99" s="11" t="s">
        <v>24</v>
      </c>
      <c r="AY99" s="246" t="s">
        <v>146</v>
      </c>
    </row>
    <row r="100" spans="2:51" s="12" customFormat="1" ht="13.5">
      <c r="B100" s="247"/>
      <c r="C100" s="248"/>
      <c r="D100" s="233" t="s">
        <v>160</v>
      </c>
      <c r="E100" s="249" t="s">
        <v>22</v>
      </c>
      <c r="F100" s="250" t="s">
        <v>394</v>
      </c>
      <c r="G100" s="248"/>
      <c r="H100" s="249" t="s">
        <v>22</v>
      </c>
      <c r="I100" s="251"/>
      <c r="J100" s="248"/>
      <c r="K100" s="248"/>
      <c r="L100" s="252"/>
      <c r="M100" s="253"/>
      <c r="N100" s="254"/>
      <c r="O100" s="254"/>
      <c r="P100" s="254"/>
      <c r="Q100" s="254"/>
      <c r="R100" s="254"/>
      <c r="S100" s="254"/>
      <c r="T100" s="255"/>
      <c r="AT100" s="256" t="s">
        <v>160</v>
      </c>
      <c r="AU100" s="256" t="s">
        <v>86</v>
      </c>
      <c r="AV100" s="12" t="s">
        <v>24</v>
      </c>
      <c r="AW100" s="12" t="s">
        <v>40</v>
      </c>
      <c r="AX100" s="12" t="s">
        <v>77</v>
      </c>
      <c r="AY100" s="256" t="s">
        <v>146</v>
      </c>
    </row>
    <row r="101" spans="2:51" s="12" customFormat="1" ht="13.5">
      <c r="B101" s="247"/>
      <c r="C101" s="248"/>
      <c r="D101" s="233" t="s">
        <v>160</v>
      </c>
      <c r="E101" s="249" t="s">
        <v>22</v>
      </c>
      <c r="F101" s="250" t="s">
        <v>232</v>
      </c>
      <c r="G101" s="248"/>
      <c r="H101" s="249" t="s">
        <v>22</v>
      </c>
      <c r="I101" s="251"/>
      <c r="J101" s="248"/>
      <c r="K101" s="248"/>
      <c r="L101" s="252"/>
      <c r="M101" s="253"/>
      <c r="N101" s="254"/>
      <c r="O101" s="254"/>
      <c r="P101" s="254"/>
      <c r="Q101" s="254"/>
      <c r="R101" s="254"/>
      <c r="S101" s="254"/>
      <c r="T101" s="255"/>
      <c r="AT101" s="256" t="s">
        <v>160</v>
      </c>
      <c r="AU101" s="256" t="s">
        <v>86</v>
      </c>
      <c r="AV101" s="12" t="s">
        <v>24</v>
      </c>
      <c r="AW101" s="12" t="s">
        <v>40</v>
      </c>
      <c r="AX101" s="12" t="s">
        <v>77</v>
      </c>
      <c r="AY101" s="256" t="s">
        <v>146</v>
      </c>
    </row>
    <row r="102" spans="2:65" s="1" customFormat="1" ht="51" customHeight="1">
      <c r="B102" s="45"/>
      <c r="C102" s="221" t="s">
        <v>189</v>
      </c>
      <c r="D102" s="221" t="s">
        <v>148</v>
      </c>
      <c r="E102" s="222" t="s">
        <v>163</v>
      </c>
      <c r="F102" s="223" t="s">
        <v>164</v>
      </c>
      <c r="G102" s="224" t="s">
        <v>151</v>
      </c>
      <c r="H102" s="225">
        <v>14.6</v>
      </c>
      <c r="I102" s="226"/>
      <c r="J102" s="227">
        <f>ROUND(I102*H102,2)</f>
        <v>0</v>
      </c>
      <c r="K102" s="223" t="s">
        <v>22</v>
      </c>
      <c r="L102" s="71"/>
      <c r="M102" s="228" t="s">
        <v>22</v>
      </c>
      <c r="N102" s="229" t="s">
        <v>48</v>
      </c>
      <c r="O102" s="46"/>
      <c r="P102" s="230">
        <f>O102*H102</f>
        <v>0</v>
      </c>
      <c r="Q102" s="230">
        <v>0</v>
      </c>
      <c r="R102" s="230">
        <f>Q102*H102</f>
        <v>0</v>
      </c>
      <c r="S102" s="230">
        <v>0</v>
      </c>
      <c r="T102" s="231">
        <f>S102*H102</f>
        <v>0</v>
      </c>
      <c r="AR102" s="23" t="s">
        <v>153</v>
      </c>
      <c r="AT102" s="23" t="s">
        <v>148</v>
      </c>
      <c r="AU102" s="23" t="s">
        <v>86</v>
      </c>
      <c r="AY102" s="23" t="s">
        <v>146</v>
      </c>
      <c r="BE102" s="232">
        <f>IF(N102="základní",J102,0)</f>
        <v>0</v>
      </c>
      <c r="BF102" s="232">
        <f>IF(N102="snížená",J102,0)</f>
        <v>0</v>
      </c>
      <c r="BG102" s="232">
        <f>IF(N102="zákl. přenesená",J102,0)</f>
        <v>0</v>
      </c>
      <c r="BH102" s="232">
        <f>IF(N102="sníž. přenesená",J102,0)</f>
        <v>0</v>
      </c>
      <c r="BI102" s="232">
        <f>IF(N102="nulová",J102,0)</f>
        <v>0</v>
      </c>
      <c r="BJ102" s="23" t="s">
        <v>24</v>
      </c>
      <c r="BK102" s="232">
        <f>ROUND(I102*H102,2)</f>
        <v>0</v>
      </c>
      <c r="BL102" s="23" t="s">
        <v>153</v>
      </c>
      <c r="BM102" s="23" t="s">
        <v>395</v>
      </c>
    </row>
    <row r="103" spans="2:47" s="1" customFormat="1" ht="13.5">
      <c r="B103" s="45"/>
      <c r="C103" s="73"/>
      <c r="D103" s="233" t="s">
        <v>155</v>
      </c>
      <c r="E103" s="73"/>
      <c r="F103" s="234" t="s">
        <v>166</v>
      </c>
      <c r="G103" s="73"/>
      <c r="H103" s="73"/>
      <c r="I103" s="191"/>
      <c r="J103" s="73"/>
      <c r="K103" s="73"/>
      <c r="L103" s="71"/>
      <c r="M103" s="235"/>
      <c r="N103" s="46"/>
      <c r="O103" s="46"/>
      <c r="P103" s="46"/>
      <c r="Q103" s="46"/>
      <c r="R103" s="46"/>
      <c r="S103" s="46"/>
      <c r="T103" s="94"/>
      <c r="AT103" s="23" t="s">
        <v>155</v>
      </c>
      <c r="AU103" s="23" t="s">
        <v>86</v>
      </c>
    </row>
    <row r="104" spans="2:51" s="12" customFormat="1" ht="13.5">
      <c r="B104" s="247"/>
      <c r="C104" s="248"/>
      <c r="D104" s="233" t="s">
        <v>160</v>
      </c>
      <c r="E104" s="249" t="s">
        <v>22</v>
      </c>
      <c r="F104" s="250" t="s">
        <v>396</v>
      </c>
      <c r="G104" s="248"/>
      <c r="H104" s="249" t="s">
        <v>22</v>
      </c>
      <c r="I104" s="251"/>
      <c r="J104" s="248"/>
      <c r="K104" s="248"/>
      <c r="L104" s="252"/>
      <c r="M104" s="253"/>
      <c r="N104" s="254"/>
      <c r="O104" s="254"/>
      <c r="P104" s="254"/>
      <c r="Q104" s="254"/>
      <c r="R104" s="254"/>
      <c r="S104" s="254"/>
      <c r="T104" s="255"/>
      <c r="AT104" s="256" t="s">
        <v>160</v>
      </c>
      <c r="AU104" s="256" t="s">
        <v>86</v>
      </c>
      <c r="AV104" s="12" t="s">
        <v>24</v>
      </c>
      <c r="AW104" s="12" t="s">
        <v>40</v>
      </c>
      <c r="AX104" s="12" t="s">
        <v>77</v>
      </c>
      <c r="AY104" s="256" t="s">
        <v>146</v>
      </c>
    </row>
    <row r="105" spans="2:51" s="11" customFormat="1" ht="13.5">
      <c r="B105" s="236"/>
      <c r="C105" s="237"/>
      <c r="D105" s="233" t="s">
        <v>160</v>
      </c>
      <c r="E105" s="238" t="s">
        <v>22</v>
      </c>
      <c r="F105" s="239" t="s">
        <v>397</v>
      </c>
      <c r="G105" s="237"/>
      <c r="H105" s="240">
        <v>14.6</v>
      </c>
      <c r="I105" s="241"/>
      <c r="J105" s="237"/>
      <c r="K105" s="237"/>
      <c r="L105" s="242"/>
      <c r="M105" s="243"/>
      <c r="N105" s="244"/>
      <c r="O105" s="244"/>
      <c r="P105" s="244"/>
      <c r="Q105" s="244"/>
      <c r="R105" s="244"/>
      <c r="S105" s="244"/>
      <c r="T105" s="245"/>
      <c r="AT105" s="246" t="s">
        <v>160</v>
      </c>
      <c r="AU105" s="246" t="s">
        <v>86</v>
      </c>
      <c r="AV105" s="11" t="s">
        <v>86</v>
      </c>
      <c r="AW105" s="11" t="s">
        <v>40</v>
      </c>
      <c r="AX105" s="11" t="s">
        <v>24</v>
      </c>
      <c r="AY105" s="246" t="s">
        <v>146</v>
      </c>
    </row>
    <row r="106" spans="2:65" s="1" customFormat="1" ht="51" customHeight="1">
      <c r="B106" s="45"/>
      <c r="C106" s="221" t="s">
        <v>196</v>
      </c>
      <c r="D106" s="221" t="s">
        <v>148</v>
      </c>
      <c r="E106" s="222" t="s">
        <v>169</v>
      </c>
      <c r="F106" s="223" t="s">
        <v>170</v>
      </c>
      <c r="G106" s="224" t="s">
        <v>151</v>
      </c>
      <c r="H106" s="225">
        <v>14.6</v>
      </c>
      <c r="I106" s="226"/>
      <c r="J106" s="227">
        <f>ROUND(I106*H106,2)</f>
        <v>0</v>
      </c>
      <c r="K106" s="223" t="s">
        <v>152</v>
      </c>
      <c r="L106" s="71"/>
      <c r="M106" s="228" t="s">
        <v>22</v>
      </c>
      <c r="N106" s="229" t="s">
        <v>48</v>
      </c>
      <c r="O106" s="46"/>
      <c r="P106" s="230">
        <f>O106*H106</f>
        <v>0</v>
      </c>
      <c r="Q106" s="230">
        <v>0</v>
      </c>
      <c r="R106" s="230">
        <f>Q106*H106</f>
        <v>0</v>
      </c>
      <c r="S106" s="230">
        <v>0</v>
      </c>
      <c r="T106" s="231">
        <f>S106*H106</f>
        <v>0</v>
      </c>
      <c r="AR106" s="23" t="s">
        <v>153</v>
      </c>
      <c r="AT106" s="23" t="s">
        <v>148</v>
      </c>
      <c r="AU106" s="23" t="s">
        <v>86</v>
      </c>
      <c r="AY106" s="23" t="s">
        <v>146</v>
      </c>
      <c r="BE106" s="232">
        <f>IF(N106="základní",J106,0)</f>
        <v>0</v>
      </c>
      <c r="BF106" s="232">
        <f>IF(N106="snížená",J106,0)</f>
        <v>0</v>
      </c>
      <c r="BG106" s="232">
        <f>IF(N106="zákl. přenesená",J106,0)</f>
        <v>0</v>
      </c>
      <c r="BH106" s="232">
        <f>IF(N106="sníž. přenesená",J106,0)</f>
        <v>0</v>
      </c>
      <c r="BI106" s="232">
        <f>IF(N106="nulová",J106,0)</f>
        <v>0</v>
      </c>
      <c r="BJ106" s="23" t="s">
        <v>24</v>
      </c>
      <c r="BK106" s="232">
        <f>ROUND(I106*H106,2)</f>
        <v>0</v>
      </c>
      <c r="BL106" s="23" t="s">
        <v>153</v>
      </c>
      <c r="BM106" s="23" t="s">
        <v>398</v>
      </c>
    </row>
    <row r="107" spans="2:47" s="1" customFormat="1" ht="13.5">
      <c r="B107" s="45"/>
      <c r="C107" s="73"/>
      <c r="D107" s="233" t="s">
        <v>155</v>
      </c>
      <c r="E107" s="73"/>
      <c r="F107" s="234" t="s">
        <v>166</v>
      </c>
      <c r="G107" s="73"/>
      <c r="H107" s="73"/>
      <c r="I107" s="191"/>
      <c r="J107" s="73"/>
      <c r="K107" s="73"/>
      <c r="L107" s="71"/>
      <c r="M107" s="235"/>
      <c r="N107" s="46"/>
      <c r="O107" s="46"/>
      <c r="P107" s="46"/>
      <c r="Q107" s="46"/>
      <c r="R107" s="46"/>
      <c r="S107" s="46"/>
      <c r="T107" s="94"/>
      <c r="AT107" s="23" t="s">
        <v>155</v>
      </c>
      <c r="AU107" s="23" t="s">
        <v>86</v>
      </c>
    </row>
    <row r="108" spans="2:65" s="1" customFormat="1" ht="25.5" customHeight="1">
      <c r="B108" s="45"/>
      <c r="C108" s="221" t="s">
        <v>29</v>
      </c>
      <c r="D108" s="221" t="s">
        <v>148</v>
      </c>
      <c r="E108" s="222" t="s">
        <v>173</v>
      </c>
      <c r="F108" s="223" t="s">
        <v>174</v>
      </c>
      <c r="G108" s="224" t="s">
        <v>151</v>
      </c>
      <c r="H108" s="225">
        <v>55.6</v>
      </c>
      <c r="I108" s="226"/>
      <c r="J108" s="227">
        <f>ROUND(I108*H108,2)</f>
        <v>0</v>
      </c>
      <c r="K108" s="223" t="s">
        <v>22</v>
      </c>
      <c r="L108" s="71"/>
      <c r="M108" s="228" t="s">
        <v>22</v>
      </c>
      <c r="N108" s="229" t="s">
        <v>48</v>
      </c>
      <c r="O108" s="46"/>
      <c r="P108" s="230">
        <f>O108*H108</f>
        <v>0</v>
      </c>
      <c r="Q108" s="230">
        <v>0</v>
      </c>
      <c r="R108" s="230">
        <f>Q108*H108</f>
        <v>0</v>
      </c>
      <c r="S108" s="230">
        <v>0</v>
      </c>
      <c r="T108" s="231">
        <f>S108*H108</f>
        <v>0</v>
      </c>
      <c r="AR108" s="23" t="s">
        <v>153</v>
      </c>
      <c r="AT108" s="23" t="s">
        <v>148</v>
      </c>
      <c r="AU108" s="23" t="s">
        <v>86</v>
      </c>
      <c r="AY108" s="23" t="s">
        <v>146</v>
      </c>
      <c r="BE108" s="232">
        <f>IF(N108="základní",J108,0)</f>
        <v>0</v>
      </c>
      <c r="BF108" s="232">
        <f>IF(N108="snížená",J108,0)</f>
        <v>0</v>
      </c>
      <c r="BG108" s="232">
        <f>IF(N108="zákl. přenesená",J108,0)</f>
        <v>0</v>
      </c>
      <c r="BH108" s="232">
        <f>IF(N108="sníž. přenesená",J108,0)</f>
        <v>0</v>
      </c>
      <c r="BI108" s="232">
        <f>IF(N108="nulová",J108,0)</f>
        <v>0</v>
      </c>
      <c r="BJ108" s="23" t="s">
        <v>24</v>
      </c>
      <c r="BK108" s="232">
        <f>ROUND(I108*H108,2)</f>
        <v>0</v>
      </c>
      <c r="BL108" s="23" t="s">
        <v>153</v>
      </c>
      <c r="BM108" s="23" t="s">
        <v>399</v>
      </c>
    </row>
    <row r="109" spans="2:51" s="12" customFormat="1" ht="13.5">
      <c r="B109" s="247"/>
      <c r="C109" s="248"/>
      <c r="D109" s="233" t="s">
        <v>160</v>
      </c>
      <c r="E109" s="249" t="s">
        <v>22</v>
      </c>
      <c r="F109" s="250" t="s">
        <v>176</v>
      </c>
      <c r="G109" s="248"/>
      <c r="H109" s="249" t="s">
        <v>22</v>
      </c>
      <c r="I109" s="251"/>
      <c r="J109" s="248"/>
      <c r="K109" s="248"/>
      <c r="L109" s="252"/>
      <c r="M109" s="253"/>
      <c r="N109" s="254"/>
      <c r="O109" s="254"/>
      <c r="P109" s="254"/>
      <c r="Q109" s="254"/>
      <c r="R109" s="254"/>
      <c r="S109" s="254"/>
      <c r="T109" s="255"/>
      <c r="AT109" s="256" t="s">
        <v>160</v>
      </c>
      <c r="AU109" s="256" t="s">
        <v>86</v>
      </c>
      <c r="AV109" s="12" t="s">
        <v>24</v>
      </c>
      <c r="AW109" s="12" t="s">
        <v>40</v>
      </c>
      <c r="AX109" s="12" t="s">
        <v>77</v>
      </c>
      <c r="AY109" s="256" t="s">
        <v>146</v>
      </c>
    </row>
    <row r="110" spans="2:51" s="11" customFormat="1" ht="13.5">
      <c r="B110" s="236"/>
      <c r="C110" s="237"/>
      <c r="D110" s="233" t="s">
        <v>160</v>
      </c>
      <c r="E110" s="238" t="s">
        <v>22</v>
      </c>
      <c r="F110" s="239" t="s">
        <v>400</v>
      </c>
      <c r="G110" s="237"/>
      <c r="H110" s="240">
        <v>55.6</v>
      </c>
      <c r="I110" s="241"/>
      <c r="J110" s="237"/>
      <c r="K110" s="237"/>
      <c r="L110" s="242"/>
      <c r="M110" s="243"/>
      <c r="N110" s="244"/>
      <c r="O110" s="244"/>
      <c r="P110" s="244"/>
      <c r="Q110" s="244"/>
      <c r="R110" s="244"/>
      <c r="S110" s="244"/>
      <c r="T110" s="245"/>
      <c r="AT110" s="246" t="s">
        <v>160</v>
      </c>
      <c r="AU110" s="246" t="s">
        <v>86</v>
      </c>
      <c r="AV110" s="11" t="s">
        <v>86</v>
      </c>
      <c r="AW110" s="11" t="s">
        <v>40</v>
      </c>
      <c r="AX110" s="11" t="s">
        <v>24</v>
      </c>
      <c r="AY110" s="246" t="s">
        <v>146</v>
      </c>
    </row>
    <row r="111" spans="2:65" s="1" customFormat="1" ht="25.5" customHeight="1">
      <c r="B111" s="45"/>
      <c r="C111" s="221" t="s">
        <v>206</v>
      </c>
      <c r="D111" s="221" t="s">
        <v>148</v>
      </c>
      <c r="E111" s="222" t="s">
        <v>179</v>
      </c>
      <c r="F111" s="223" t="s">
        <v>180</v>
      </c>
      <c r="G111" s="224" t="s">
        <v>181</v>
      </c>
      <c r="H111" s="225">
        <v>370.7</v>
      </c>
      <c r="I111" s="226"/>
      <c r="J111" s="227">
        <f>ROUND(I111*H111,2)</f>
        <v>0</v>
      </c>
      <c r="K111" s="223" t="s">
        <v>22</v>
      </c>
      <c r="L111" s="71"/>
      <c r="M111" s="228" t="s">
        <v>22</v>
      </c>
      <c r="N111" s="229" t="s">
        <v>48</v>
      </c>
      <c r="O111" s="46"/>
      <c r="P111" s="230">
        <f>O111*H111</f>
        <v>0</v>
      </c>
      <c r="Q111" s="230">
        <v>0.0002</v>
      </c>
      <c r="R111" s="230">
        <f>Q111*H111</f>
        <v>0.07414</v>
      </c>
      <c r="S111" s="230">
        <v>0</v>
      </c>
      <c r="T111" s="231">
        <f>S111*H111</f>
        <v>0</v>
      </c>
      <c r="AR111" s="23" t="s">
        <v>153</v>
      </c>
      <c r="AT111" s="23" t="s">
        <v>148</v>
      </c>
      <c r="AU111" s="23" t="s">
        <v>86</v>
      </c>
      <c r="AY111" s="23" t="s">
        <v>146</v>
      </c>
      <c r="BE111" s="232">
        <f>IF(N111="základní",J111,0)</f>
        <v>0</v>
      </c>
      <c r="BF111" s="232">
        <f>IF(N111="snížená",J111,0)</f>
        <v>0</v>
      </c>
      <c r="BG111" s="232">
        <f>IF(N111="zákl. přenesená",J111,0)</f>
        <v>0</v>
      </c>
      <c r="BH111" s="232">
        <f>IF(N111="sníž. přenesená",J111,0)</f>
        <v>0</v>
      </c>
      <c r="BI111" s="232">
        <f>IF(N111="nulová",J111,0)</f>
        <v>0</v>
      </c>
      <c r="BJ111" s="23" t="s">
        <v>24</v>
      </c>
      <c r="BK111" s="232">
        <f>ROUND(I111*H111,2)</f>
        <v>0</v>
      </c>
      <c r="BL111" s="23" t="s">
        <v>153</v>
      </c>
      <c r="BM111" s="23" t="s">
        <v>401</v>
      </c>
    </row>
    <row r="112" spans="2:51" s="11" customFormat="1" ht="13.5">
      <c r="B112" s="236"/>
      <c r="C112" s="237"/>
      <c r="D112" s="233" t="s">
        <v>160</v>
      </c>
      <c r="E112" s="238" t="s">
        <v>22</v>
      </c>
      <c r="F112" s="239" t="s">
        <v>402</v>
      </c>
      <c r="G112" s="237"/>
      <c r="H112" s="240">
        <v>370.7</v>
      </c>
      <c r="I112" s="241"/>
      <c r="J112" s="237"/>
      <c r="K112" s="237"/>
      <c r="L112" s="242"/>
      <c r="M112" s="243"/>
      <c r="N112" s="244"/>
      <c r="O112" s="244"/>
      <c r="P112" s="244"/>
      <c r="Q112" s="244"/>
      <c r="R112" s="244"/>
      <c r="S112" s="244"/>
      <c r="T112" s="245"/>
      <c r="AT112" s="246" t="s">
        <v>160</v>
      </c>
      <c r="AU112" s="246" t="s">
        <v>86</v>
      </c>
      <c r="AV112" s="11" t="s">
        <v>86</v>
      </c>
      <c r="AW112" s="11" t="s">
        <v>40</v>
      </c>
      <c r="AX112" s="11" t="s">
        <v>24</v>
      </c>
      <c r="AY112" s="246" t="s">
        <v>146</v>
      </c>
    </row>
    <row r="113" spans="2:65" s="1" customFormat="1" ht="16.5" customHeight="1">
      <c r="B113" s="45"/>
      <c r="C113" s="257" t="s">
        <v>211</v>
      </c>
      <c r="D113" s="257" t="s">
        <v>185</v>
      </c>
      <c r="E113" s="258" t="s">
        <v>186</v>
      </c>
      <c r="F113" s="259" t="s">
        <v>187</v>
      </c>
      <c r="G113" s="260" t="s">
        <v>188</v>
      </c>
      <c r="H113" s="261">
        <v>5.561</v>
      </c>
      <c r="I113" s="262"/>
      <c r="J113" s="263">
        <f>ROUND(I113*H113,2)</f>
        <v>0</v>
      </c>
      <c r="K113" s="259" t="s">
        <v>22</v>
      </c>
      <c r="L113" s="264"/>
      <c r="M113" s="265" t="s">
        <v>22</v>
      </c>
      <c r="N113" s="266" t="s">
        <v>48</v>
      </c>
      <c r="O113" s="46"/>
      <c r="P113" s="230">
        <f>O113*H113</f>
        <v>0</v>
      </c>
      <c r="Q113" s="230">
        <v>0.001</v>
      </c>
      <c r="R113" s="230">
        <f>Q113*H113</f>
        <v>0.005561</v>
      </c>
      <c r="S113" s="230">
        <v>0</v>
      </c>
      <c r="T113" s="231">
        <f>S113*H113</f>
        <v>0</v>
      </c>
      <c r="AR113" s="23" t="s">
        <v>189</v>
      </c>
      <c r="AT113" s="23" t="s">
        <v>185</v>
      </c>
      <c r="AU113" s="23" t="s">
        <v>86</v>
      </c>
      <c r="AY113" s="23" t="s">
        <v>146</v>
      </c>
      <c r="BE113" s="232">
        <f>IF(N113="základní",J113,0)</f>
        <v>0</v>
      </c>
      <c r="BF113" s="232">
        <f>IF(N113="snížená",J113,0)</f>
        <v>0</v>
      </c>
      <c r="BG113" s="232">
        <f>IF(N113="zákl. přenesená",J113,0)</f>
        <v>0</v>
      </c>
      <c r="BH113" s="232">
        <f>IF(N113="sníž. přenesená",J113,0)</f>
        <v>0</v>
      </c>
      <c r="BI113" s="232">
        <f>IF(N113="nulová",J113,0)</f>
        <v>0</v>
      </c>
      <c r="BJ113" s="23" t="s">
        <v>24</v>
      </c>
      <c r="BK113" s="232">
        <f>ROUND(I113*H113,2)</f>
        <v>0</v>
      </c>
      <c r="BL113" s="23" t="s">
        <v>153</v>
      </c>
      <c r="BM113" s="23" t="s">
        <v>403</v>
      </c>
    </row>
    <row r="114" spans="2:51" s="11" customFormat="1" ht="13.5">
      <c r="B114" s="236"/>
      <c r="C114" s="237"/>
      <c r="D114" s="233" t="s">
        <v>160</v>
      </c>
      <c r="E114" s="237"/>
      <c r="F114" s="239" t="s">
        <v>404</v>
      </c>
      <c r="G114" s="237"/>
      <c r="H114" s="240">
        <v>5.561</v>
      </c>
      <c r="I114" s="241"/>
      <c r="J114" s="237"/>
      <c r="K114" s="237"/>
      <c r="L114" s="242"/>
      <c r="M114" s="243"/>
      <c r="N114" s="244"/>
      <c r="O114" s="244"/>
      <c r="P114" s="244"/>
      <c r="Q114" s="244"/>
      <c r="R114" s="244"/>
      <c r="S114" s="244"/>
      <c r="T114" s="245"/>
      <c r="AT114" s="246" t="s">
        <v>160</v>
      </c>
      <c r="AU114" s="246" t="s">
        <v>86</v>
      </c>
      <c r="AV114" s="11" t="s">
        <v>86</v>
      </c>
      <c r="AW114" s="11" t="s">
        <v>6</v>
      </c>
      <c r="AX114" s="11" t="s">
        <v>24</v>
      </c>
      <c r="AY114" s="246" t="s">
        <v>146</v>
      </c>
    </row>
    <row r="115" spans="2:65" s="1" customFormat="1" ht="25.5" customHeight="1">
      <c r="B115" s="45"/>
      <c r="C115" s="221" t="s">
        <v>216</v>
      </c>
      <c r="D115" s="221" t="s">
        <v>148</v>
      </c>
      <c r="E115" s="222" t="s">
        <v>192</v>
      </c>
      <c r="F115" s="223" t="s">
        <v>193</v>
      </c>
      <c r="G115" s="224" t="s">
        <v>181</v>
      </c>
      <c r="H115" s="225">
        <v>789.1</v>
      </c>
      <c r="I115" s="226"/>
      <c r="J115" s="227">
        <f>ROUND(I115*H115,2)</f>
        <v>0</v>
      </c>
      <c r="K115" s="223" t="s">
        <v>152</v>
      </c>
      <c r="L115" s="71"/>
      <c r="M115" s="228" t="s">
        <v>22</v>
      </c>
      <c r="N115" s="229" t="s">
        <v>48</v>
      </c>
      <c r="O115" s="46"/>
      <c r="P115" s="230">
        <f>O115*H115</f>
        <v>0</v>
      </c>
      <c r="Q115" s="230">
        <v>0</v>
      </c>
      <c r="R115" s="230">
        <f>Q115*H115</f>
        <v>0</v>
      </c>
      <c r="S115" s="230">
        <v>0</v>
      </c>
      <c r="T115" s="231">
        <f>S115*H115</f>
        <v>0</v>
      </c>
      <c r="AR115" s="23" t="s">
        <v>153</v>
      </c>
      <c r="AT115" s="23" t="s">
        <v>148</v>
      </c>
      <c r="AU115" s="23" t="s">
        <v>86</v>
      </c>
      <c r="AY115" s="23" t="s">
        <v>146</v>
      </c>
      <c r="BE115" s="232">
        <f>IF(N115="základní",J115,0)</f>
        <v>0</v>
      </c>
      <c r="BF115" s="232">
        <f>IF(N115="snížená",J115,0)</f>
        <v>0</v>
      </c>
      <c r="BG115" s="232">
        <f>IF(N115="zákl. přenesená",J115,0)</f>
        <v>0</v>
      </c>
      <c r="BH115" s="232">
        <f>IF(N115="sníž. přenesená",J115,0)</f>
        <v>0</v>
      </c>
      <c r="BI115" s="232">
        <f>IF(N115="nulová",J115,0)</f>
        <v>0</v>
      </c>
      <c r="BJ115" s="23" t="s">
        <v>24</v>
      </c>
      <c r="BK115" s="232">
        <f>ROUND(I115*H115,2)</f>
        <v>0</v>
      </c>
      <c r="BL115" s="23" t="s">
        <v>153</v>
      </c>
      <c r="BM115" s="23" t="s">
        <v>405</v>
      </c>
    </row>
    <row r="116" spans="2:47" s="1" customFormat="1" ht="13.5">
      <c r="B116" s="45"/>
      <c r="C116" s="73"/>
      <c r="D116" s="233" t="s">
        <v>155</v>
      </c>
      <c r="E116" s="73"/>
      <c r="F116" s="234" t="s">
        <v>195</v>
      </c>
      <c r="G116" s="73"/>
      <c r="H116" s="73"/>
      <c r="I116" s="191"/>
      <c r="J116" s="73"/>
      <c r="K116" s="73"/>
      <c r="L116" s="71"/>
      <c r="M116" s="235"/>
      <c r="N116" s="46"/>
      <c r="O116" s="46"/>
      <c r="P116" s="46"/>
      <c r="Q116" s="46"/>
      <c r="R116" s="46"/>
      <c r="S116" s="46"/>
      <c r="T116" s="94"/>
      <c r="AT116" s="23" t="s">
        <v>155</v>
      </c>
      <c r="AU116" s="23" t="s">
        <v>86</v>
      </c>
    </row>
    <row r="117" spans="2:65" s="1" customFormat="1" ht="25.5" customHeight="1">
      <c r="B117" s="45"/>
      <c r="C117" s="221" t="s">
        <v>227</v>
      </c>
      <c r="D117" s="221" t="s">
        <v>148</v>
      </c>
      <c r="E117" s="222" t="s">
        <v>197</v>
      </c>
      <c r="F117" s="223" t="s">
        <v>198</v>
      </c>
      <c r="G117" s="224" t="s">
        <v>181</v>
      </c>
      <c r="H117" s="225">
        <v>185.3</v>
      </c>
      <c r="I117" s="226"/>
      <c r="J117" s="227">
        <f>ROUND(I117*H117,2)</f>
        <v>0</v>
      </c>
      <c r="K117" s="223" t="s">
        <v>199</v>
      </c>
      <c r="L117" s="71"/>
      <c r="M117" s="228" t="s">
        <v>22</v>
      </c>
      <c r="N117" s="229" t="s">
        <v>48</v>
      </c>
      <c r="O117" s="46"/>
      <c r="P117" s="230">
        <f>O117*H117</f>
        <v>0</v>
      </c>
      <c r="Q117" s="230">
        <v>0</v>
      </c>
      <c r="R117" s="230">
        <f>Q117*H117</f>
        <v>0</v>
      </c>
      <c r="S117" s="230">
        <v>0</v>
      </c>
      <c r="T117" s="231">
        <f>S117*H117</f>
        <v>0</v>
      </c>
      <c r="AR117" s="23" t="s">
        <v>153</v>
      </c>
      <c r="AT117" s="23" t="s">
        <v>148</v>
      </c>
      <c r="AU117" s="23" t="s">
        <v>86</v>
      </c>
      <c r="AY117" s="23" t="s">
        <v>146</v>
      </c>
      <c r="BE117" s="232">
        <f>IF(N117="základní",J117,0)</f>
        <v>0</v>
      </c>
      <c r="BF117" s="232">
        <f>IF(N117="snížená",J117,0)</f>
        <v>0</v>
      </c>
      <c r="BG117" s="232">
        <f>IF(N117="zákl. přenesená",J117,0)</f>
        <v>0</v>
      </c>
      <c r="BH117" s="232">
        <f>IF(N117="sníž. přenesená",J117,0)</f>
        <v>0</v>
      </c>
      <c r="BI117" s="232">
        <f>IF(N117="nulová",J117,0)</f>
        <v>0</v>
      </c>
      <c r="BJ117" s="23" t="s">
        <v>24</v>
      </c>
      <c r="BK117" s="232">
        <f>ROUND(I117*H117,2)</f>
        <v>0</v>
      </c>
      <c r="BL117" s="23" t="s">
        <v>153</v>
      </c>
      <c r="BM117" s="23" t="s">
        <v>406</v>
      </c>
    </row>
    <row r="118" spans="2:47" s="1" customFormat="1" ht="13.5">
      <c r="B118" s="45"/>
      <c r="C118" s="73"/>
      <c r="D118" s="233" t="s">
        <v>155</v>
      </c>
      <c r="E118" s="73"/>
      <c r="F118" s="234" t="s">
        <v>201</v>
      </c>
      <c r="G118" s="73"/>
      <c r="H118" s="73"/>
      <c r="I118" s="191"/>
      <c r="J118" s="73"/>
      <c r="K118" s="73"/>
      <c r="L118" s="71"/>
      <c r="M118" s="235"/>
      <c r="N118" s="46"/>
      <c r="O118" s="46"/>
      <c r="P118" s="46"/>
      <c r="Q118" s="46"/>
      <c r="R118" s="46"/>
      <c r="S118" s="46"/>
      <c r="T118" s="94"/>
      <c r="AT118" s="23" t="s">
        <v>155</v>
      </c>
      <c r="AU118" s="23" t="s">
        <v>86</v>
      </c>
    </row>
    <row r="119" spans="2:51" s="11" customFormat="1" ht="13.5">
      <c r="B119" s="236"/>
      <c r="C119" s="237"/>
      <c r="D119" s="233" t="s">
        <v>160</v>
      </c>
      <c r="E119" s="238" t="s">
        <v>22</v>
      </c>
      <c r="F119" s="239" t="s">
        <v>407</v>
      </c>
      <c r="G119" s="237"/>
      <c r="H119" s="240">
        <v>185.3</v>
      </c>
      <c r="I119" s="241"/>
      <c r="J119" s="237"/>
      <c r="K119" s="237"/>
      <c r="L119" s="242"/>
      <c r="M119" s="243"/>
      <c r="N119" s="244"/>
      <c r="O119" s="244"/>
      <c r="P119" s="244"/>
      <c r="Q119" s="244"/>
      <c r="R119" s="244"/>
      <c r="S119" s="244"/>
      <c r="T119" s="245"/>
      <c r="AT119" s="246" t="s">
        <v>160</v>
      </c>
      <c r="AU119" s="246" t="s">
        <v>86</v>
      </c>
      <c r="AV119" s="11" t="s">
        <v>86</v>
      </c>
      <c r="AW119" s="11" t="s">
        <v>40</v>
      </c>
      <c r="AX119" s="11" t="s">
        <v>24</v>
      </c>
      <c r="AY119" s="246" t="s">
        <v>146</v>
      </c>
    </row>
    <row r="120" spans="2:65" s="1" customFormat="1" ht="25.5" customHeight="1">
      <c r="B120" s="45"/>
      <c r="C120" s="221" t="s">
        <v>10</v>
      </c>
      <c r="D120" s="221" t="s">
        <v>148</v>
      </c>
      <c r="E120" s="222" t="s">
        <v>203</v>
      </c>
      <c r="F120" s="223" t="s">
        <v>204</v>
      </c>
      <c r="G120" s="224" t="s">
        <v>181</v>
      </c>
      <c r="H120" s="225">
        <v>185.3</v>
      </c>
      <c r="I120" s="226"/>
      <c r="J120" s="227">
        <f>ROUND(I120*H120,2)</f>
        <v>0</v>
      </c>
      <c r="K120" s="223" t="s">
        <v>22</v>
      </c>
      <c r="L120" s="71"/>
      <c r="M120" s="228" t="s">
        <v>22</v>
      </c>
      <c r="N120" s="229" t="s">
        <v>48</v>
      </c>
      <c r="O120" s="46"/>
      <c r="P120" s="230">
        <f>O120*H120</f>
        <v>0</v>
      </c>
      <c r="Q120" s="230">
        <v>0</v>
      </c>
      <c r="R120" s="230">
        <f>Q120*H120</f>
        <v>0</v>
      </c>
      <c r="S120" s="230">
        <v>0</v>
      </c>
      <c r="T120" s="231">
        <f>S120*H120</f>
        <v>0</v>
      </c>
      <c r="AR120" s="23" t="s">
        <v>153</v>
      </c>
      <c r="AT120" s="23" t="s">
        <v>148</v>
      </c>
      <c r="AU120" s="23" t="s">
        <v>86</v>
      </c>
      <c r="AY120" s="23" t="s">
        <v>146</v>
      </c>
      <c r="BE120" s="232">
        <f>IF(N120="základní",J120,0)</f>
        <v>0</v>
      </c>
      <c r="BF120" s="232">
        <f>IF(N120="snížená",J120,0)</f>
        <v>0</v>
      </c>
      <c r="BG120" s="232">
        <f>IF(N120="zákl. přenesená",J120,0)</f>
        <v>0</v>
      </c>
      <c r="BH120" s="232">
        <f>IF(N120="sníž. přenesená",J120,0)</f>
        <v>0</v>
      </c>
      <c r="BI120" s="232">
        <f>IF(N120="nulová",J120,0)</f>
        <v>0</v>
      </c>
      <c r="BJ120" s="23" t="s">
        <v>24</v>
      </c>
      <c r="BK120" s="232">
        <f>ROUND(I120*H120,2)</f>
        <v>0</v>
      </c>
      <c r="BL120" s="23" t="s">
        <v>153</v>
      </c>
      <c r="BM120" s="23" t="s">
        <v>408</v>
      </c>
    </row>
    <row r="121" spans="2:51" s="11" customFormat="1" ht="13.5">
      <c r="B121" s="236"/>
      <c r="C121" s="237"/>
      <c r="D121" s="233" t="s">
        <v>160</v>
      </c>
      <c r="E121" s="238" t="s">
        <v>22</v>
      </c>
      <c r="F121" s="239" t="s">
        <v>407</v>
      </c>
      <c r="G121" s="237"/>
      <c r="H121" s="240">
        <v>185.3</v>
      </c>
      <c r="I121" s="241"/>
      <c r="J121" s="237"/>
      <c r="K121" s="237"/>
      <c r="L121" s="242"/>
      <c r="M121" s="243"/>
      <c r="N121" s="244"/>
      <c r="O121" s="244"/>
      <c r="P121" s="244"/>
      <c r="Q121" s="244"/>
      <c r="R121" s="244"/>
      <c r="S121" s="244"/>
      <c r="T121" s="245"/>
      <c r="AT121" s="246" t="s">
        <v>160</v>
      </c>
      <c r="AU121" s="246" t="s">
        <v>86</v>
      </c>
      <c r="AV121" s="11" t="s">
        <v>86</v>
      </c>
      <c r="AW121" s="11" t="s">
        <v>40</v>
      </c>
      <c r="AX121" s="11" t="s">
        <v>24</v>
      </c>
      <c r="AY121" s="246" t="s">
        <v>146</v>
      </c>
    </row>
    <row r="122" spans="2:65" s="1" customFormat="1" ht="25.5" customHeight="1">
      <c r="B122" s="45"/>
      <c r="C122" s="221" t="s">
        <v>238</v>
      </c>
      <c r="D122" s="221" t="s">
        <v>148</v>
      </c>
      <c r="E122" s="222" t="s">
        <v>409</v>
      </c>
      <c r="F122" s="223" t="s">
        <v>410</v>
      </c>
      <c r="G122" s="224" t="s">
        <v>286</v>
      </c>
      <c r="H122" s="225">
        <v>15</v>
      </c>
      <c r="I122" s="226"/>
      <c r="J122" s="227">
        <f>ROUND(I122*H122,2)</f>
        <v>0</v>
      </c>
      <c r="K122" s="223" t="s">
        <v>152</v>
      </c>
      <c r="L122" s="71"/>
      <c r="M122" s="228" t="s">
        <v>22</v>
      </c>
      <c r="N122" s="229" t="s">
        <v>48</v>
      </c>
      <c r="O122" s="46"/>
      <c r="P122" s="230">
        <f>O122*H122</f>
        <v>0</v>
      </c>
      <c r="Q122" s="230">
        <v>0</v>
      </c>
      <c r="R122" s="230">
        <f>Q122*H122</f>
        <v>0</v>
      </c>
      <c r="S122" s="230">
        <v>0</v>
      </c>
      <c r="T122" s="231">
        <f>S122*H122</f>
        <v>0</v>
      </c>
      <c r="AR122" s="23" t="s">
        <v>153</v>
      </c>
      <c r="AT122" s="23" t="s">
        <v>148</v>
      </c>
      <c r="AU122" s="23" t="s">
        <v>86</v>
      </c>
      <c r="AY122" s="23" t="s">
        <v>146</v>
      </c>
      <c r="BE122" s="232">
        <f>IF(N122="základní",J122,0)</f>
        <v>0</v>
      </c>
      <c r="BF122" s="232">
        <f>IF(N122="snížená",J122,0)</f>
        <v>0</v>
      </c>
      <c r="BG122" s="232">
        <f>IF(N122="zákl. přenesená",J122,0)</f>
        <v>0</v>
      </c>
      <c r="BH122" s="232">
        <f>IF(N122="sníž. přenesená",J122,0)</f>
        <v>0</v>
      </c>
      <c r="BI122" s="232">
        <f>IF(N122="nulová",J122,0)</f>
        <v>0</v>
      </c>
      <c r="BJ122" s="23" t="s">
        <v>24</v>
      </c>
      <c r="BK122" s="232">
        <f>ROUND(I122*H122,2)</f>
        <v>0</v>
      </c>
      <c r="BL122" s="23" t="s">
        <v>153</v>
      </c>
      <c r="BM122" s="23" t="s">
        <v>411</v>
      </c>
    </row>
    <row r="123" spans="2:47" s="1" customFormat="1" ht="13.5">
      <c r="B123" s="45"/>
      <c r="C123" s="73"/>
      <c r="D123" s="233" t="s">
        <v>155</v>
      </c>
      <c r="E123" s="73"/>
      <c r="F123" s="234" t="s">
        <v>412</v>
      </c>
      <c r="G123" s="73"/>
      <c r="H123" s="73"/>
      <c r="I123" s="191"/>
      <c r="J123" s="73"/>
      <c r="K123" s="73"/>
      <c r="L123" s="71"/>
      <c r="M123" s="235"/>
      <c r="N123" s="46"/>
      <c r="O123" s="46"/>
      <c r="P123" s="46"/>
      <c r="Q123" s="46"/>
      <c r="R123" s="46"/>
      <c r="S123" s="46"/>
      <c r="T123" s="94"/>
      <c r="AT123" s="23" t="s">
        <v>155</v>
      </c>
      <c r="AU123" s="23" t="s">
        <v>86</v>
      </c>
    </row>
    <row r="124" spans="2:65" s="1" customFormat="1" ht="16.5" customHeight="1">
      <c r="B124" s="45"/>
      <c r="C124" s="221" t="s">
        <v>244</v>
      </c>
      <c r="D124" s="221" t="s">
        <v>148</v>
      </c>
      <c r="E124" s="222" t="s">
        <v>207</v>
      </c>
      <c r="F124" s="223" t="s">
        <v>208</v>
      </c>
      <c r="G124" s="224" t="s">
        <v>151</v>
      </c>
      <c r="H124" s="225">
        <v>14.6</v>
      </c>
      <c r="I124" s="226"/>
      <c r="J124" s="227">
        <f>ROUND(I124*H124,2)</f>
        <v>0</v>
      </c>
      <c r="K124" s="223" t="s">
        <v>22</v>
      </c>
      <c r="L124" s="71"/>
      <c r="M124" s="228" t="s">
        <v>22</v>
      </c>
      <c r="N124" s="229" t="s">
        <v>48</v>
      </c>
      <c r="O124" s="46"/>
      <c r="P124" s="230">
        <f>O124*H124</f>
        <v>0</v>
      </c>
      <c r="Q124" s="230">
        <v>1.8</v>
      </c>
      <c r="R124" s="230">
        <f>Q124*H124</f>
        <v>26.28</v>
      </c>
      <c r="S124" s="230">
        <v>0</v>
      </c>
      <c r="T124" s="231">
        <f>S124*H124</f>
        <v>0</v>
      </c>
      <c r="AR124" s="23" t="s">
        <v>153</v>
      </c>
      <c r="AT124" s="23" t="s">
        <v>148</v>
      </c>
      <c r="AU124" s="23" t="s">
        <v>86</v>
      </c>
      <c r="AY124" s="23" t="s">
        <v>146</v>
      </c>
      <c r="BE124" s="232">
        <f>IF(N124="základní",J124,0)</f>
        <v>0</v>
      </c>
      <c r="BF124" s="232">
        <f>IF(N124="snížená",J124,0)</f>
        <v>0</v>
      </c>
      <c r="BG124" s="232">
        <f>IF(N124="zákl. přenesená",J124,0)</f>
        <v>0</v>
      </c>
      <c r="BH124" s="232">
        <f>IF(N124="sníž. přenesená",J124,0)</f>
        <v>0</v>
      </c>
      <c r="BI124" s="232">
        <f>IF(N124="nulová",J124,0)</f>
        <v>0</v>
      </c>
      <c r="BJ124" s="23" t="s">
        <v>24</v>
      </c>
      <c r="BK124" s="232">
        <f>ROUND(I124*H124,2)</f>
        <v>0</v>
      </c>
      <c r="BL124" s="23" t="s">
        <v>153</v>
      </c>
      <c r="BM124" s="23" t="s">
        <v>413</v>
      </c>
    </row>
    <row r="125" spans="2:51" s="11" customFormat="1" ht="13.5">
      <c r="B125" s="236"/>
      <c r="C125" s="237"/>
      <c r="D125" s="233" t="s">
        <v>160</v>
      </c>
      <c r="E125" s="238" t="s">
        <v>22</v>
      </c>
      <c r="F125" s="239" t="s">
        <v>397</v>
      </c>
      <c r="G125" s="237"/>
      <c r="H125" s="240">
        <v>14.6</v>
      </c>
      <c r="I125" s="241"/>
      <c r="J125" s="237"/>
      <c r="K125" s="237"/>
      <c r="L125" s="242"/>
      <c r="M125" s="243"/>
      <c r="N125" s="244"/>
      <c r="O125" s="244"/>
      <c r="P125" s="244"/>
      <c r="Q125" s="244"/>
      <c r="R125" s="244"/>
      <c r="S125" s="244"/>
      <c r="T125" s="245"/>
      <c r="AT125" s="246" t="s">
        <v>160</v>
      </c>
      <c r="AU125" s="246" t="s">
        <v>86</v>
      </c>
      <c r="AV125" s="11" t="s">
        <v>86</v>
      </c>
      <c r="AW125" s="11" t="s">
        <v>40</v>
      </c>
      <c r="AX125" s="11" t="s">
        <v>24</v>
      </c>
      <c r="AY125" s="246" t="s">
        <v>146</v>
      </c>
    </row>
    <row r="126" spans="2:51" s="12" customFormat="1" ht="13.5">
      <c r="B126" s="247"/>
      <c r="C126" s="248"/>
      <c r="D126" s="233" t="s">
        <v>160</v>
      </c>
      <c r="E126" s="249" t="s">
        <v>22</v>
      </c>
      <c r="F126" s="250" t="s">
        <v>210</v>
      </c>
      <c r="G126" s="248"/>
      <c r="H126" s="249" t="s">
        <v>22</v>
      </c>
      <c r="I126" s="251"/>
      <c r="J126" s="248"/>
      <c r="K126" s="248"/>
      <c r="L126" s="252"/>
      <c r="M126" s="253"/>
      <c r="N126" s="254"/>
      <c r="O126" s="254"/>
      <c r="P126" s="254"/>
      <c r="Q126" s="254"/>
      <c r="R126" s="254"/>
      <c r="S126" s="254"/>
      <c r="T126" s="255"/>
      <c r="AT126" s="256" t="s">
        <v>160</v>
      </c>
      <c r="AU126" s="256" t="s">
        <v>86</v>
      </c>
      <c r="AV126" s="12" t="s">
        <v>24</v>
      </c>
      <c r="AW126" s="12" t="s">
        <v>40</v>
      </c>
      <c r="AX126" s="12" t="s">
        <v>77</v>
      </c>
      <c r="AY126" s="256" t="s">
        <v>146</v>
      </c>
    </row>
    <row r="127" spans="2:65" s="1" customFormat="1" ht="16.5" customHeight="1">
      <c r="B127" s="45"/>
      <c r="C127" s="221" t="s">
        <v>250</v>
      </c>
      <c r="D127" s="221" t="s">
        <v>148</v>
      </c>
      <c r="E127" s="222" t="s">
        <v>212</v>
      </c>
      <c r="F127" s="223" t="s">
        <v>213</v>
      </c>
      <c r="G127" s="224" t="s">
        <v>151</v>
      </c>
      <c r="H127" s="225">
        <v>55.6</v>
      </c>
      <c r="I127" s="226"/>
      <c r="J127" s="227">
        <f>ROUND(I127*H127,2)</f>
        <v>0</v>
      </c>
      <c r="K127" s="223" t="s">
        <v>22</v>
      </c>
      <c r="L127" s="71"/>
      <c r="M127" s="228" t="s">
        <v>22</v>
      </c>
      <c r="N127" s="229" t="s">
        <v>48</v>
      </c>
      <c r="O127" s="46"/>
      <c r="P127" s="230">
        <f>O127*H127</f>
        <v>0</v>
      </c>
      <c r="Q127" s="230">
        <v>0.21</v>
      </c>
      <c r="R127" s="230">
        <f>Q127*H127</f>
        <v>11.676</v>
      </c>
      <c r="S127" s="230">
        <v>0</v>
      </c>
      <c r="T127" s="231">
        <f>S127*H127</f>
        <v>0</v>
      </c>
      <c r="AR127" s="23" t="s">
        <v>153</v>
      </c>
      <c r="AT127" s="23" t="s">
        <v>148</v>
      </c>
      <c r="AU127" s="23" t="s">
        <v>86</v>
      </c>
      <c r="AY127" s="23" t="s">
        <v>146</v>
      </c>
      <c r="BE127" s="232">
        <f>IF(N127="základní",J127,0)</f>
        <v>0</v>
      </c>
      <c r="BF127" s="232">
        <f>IF(N127="snížená",J127,0)</f>
        <v>0</v>
      </c>
      <c r="BG127" s="232">
        <f>IF(N127="zákl. přenesená",J127,0)</f>
        <v>0</v>
      </c>
      <c r="BH127" s="232">
        <f>IF(N127="sníž. přenesená",J127,0)</f>
        <v>0</v>
      </c>
      <c r="BI127" s="232">
        <f>IF(N127="nulová",J127,0)</f>
        <v>0</v>
      </c>
      <c r="BJ127" s="23" t="s">
        <v>24</v>
      </c>
      <c r="BK127" s="232">
        <f>ROUND(I127*H127,2)</f>
        <v>0</v>
      </c>
      <c r="BL127" s="23" t="s">
        <v>153</v>
      </c>
      <c r="BM127" s="23" t="s">
        <v>414</v>
      </c>
    </row>
    <row r="128" spans="2:51" s="11" customFormat="1" ht="13.5">
      <c r="B128" s="236"/>
      <c r="C128" s="237"/>
      <c r="D128" s="233" t="s">
        <v>160</v>
      </c>
      <c r="E128" s="238" t="s">
        <v>22</v>
      </c>
      <c r="F128" s="239" t="s">
        <v>400</v>
      </c>
      <c r="G128" s="237"/>
      <c r="H128" s="240">
        <v>55.6</v>
      </c>
      <c r="I128" s="241"/>
      <c r="J128" s="237"/>
      <c r="K128" s="237"/>
      <c r="L128" s="242"/>
      <c r="M128" s="243"/>
      <c r="N128" s="244"/>
      <c r="O128" s="244"/>
      <c r="P128" s="244"/>
      <c r="Q128" s="244"/>
      <c r="R128" s="244"/>
      <c r="S128" s="244"/>
      <c r="T128" s="245"/>
      <c r="AT128" s="246" t="s">
        <v>160</v>
      </c>
      <c r="AU128" s="246" t="s">
        <v>86</v>
      </c>
      <c r="AV128" s="11" t="s">
        <v>86</v>
      </c>
      <c r="AW128" s="11" t="s">
        <v>40</v>
      </c>
      <c r="AX128" s="11" t="s">
        <v>24</v>
      </c>
      <c r="AY128" s="246" t="s">
        <v>146</v>
      </c>
    </row>
    <row r="129" spans="2:51" s="12" customFormat="1" ht="13.5">
      <c r="B129" s="247"/>
      <c r="C129" s="248"/>
      <c r="D129" s="233" t="s">
        <v>160</v>
      </c>
      <c r="E129" s="249" t="s">
        <v>22</v>
      </c>
      <c r="F129" s="250" t="s">
        <v>215</v>
      </c>
      <c r="G129" s="248"/>
      <c r="H129" s="249" t="s">
        <v>22</v>
      </c>
      <c r="I129" s="251"/>
      <c r="J129" s="248"/>
      <c r="K129" s="248"/>
      <c r="L129" s="252"/>
      <c r="M129" s="253"/>
      <c r="N129" s="254"/>
      <c r="O129" s="254"/>
      <c r="P129" s="254"/>
      <c r="Q129" s="254"/>
      <c r="R129" s="254"/>
      <c r="S129" s="254"/>
      <c r="T129" s="255"/>
      <c r="AT129" s="256" t="s">
        <v>160</v>
      </c>
      <c r="AU129" s="256" t="s">
        <v>86</v>
      </c>
      <c r="AV129" s="12" t="s">
        <v>24</v>
      </c>
      <c r="AW129" s="12" t="s">
        <v>40</v>
      </c>
      <c r="AX129" s="12" t="s">
        <v>77</v>
      </c>
      <c r="AY129" s="256" t="s">
        <v>146</v>
      </c>
    </row>
    <row r="130" spans="2:65" s="1" customFormat="1" ht="25.5" customHeight="1">
      <c r="B130" s="45"/>
      <c r="C130" s="221" t="s">
        <v>255</v>
      </c>
      <c r="D130" s="221" t="s">
        <v>148</v>
      </c>
      <c r="E130" s="222" t="s">
        <v>217</v>
      </c>
      <c r="F130" s="223" t="s">
        <v>218</v>
      </c>
      <c r="G130" s="224" t="s">
        <v>151</v>
      </c>
      <c r="H130" s="225">
        <v>558.9</v>
      </c>
      <c r="I130" s="226"/>
      <c r="J130" s="227">
        <f>ROUND(I130*H130,2)</f>
        <v>0</v>
      </c>
      <c r="K130" s="223" t="s">
        <v>22</v>
      </c>
      <c r="L130" s="71"/>
      <c r="M130" s="228" t="s">
        <v>22</v>
      </c>
      <c r="N130" s="229" t="s">
        <v>48</v>
      </c>
      <c r="O130" s="46"/>
      <c r="P130" s="230">
        <f>O130*H130</f>
        <v>0</v>
      </c>
      <c r="Q130" s="230">
        <v>0</v>
      </c>
      <c r="R130" s="230">
        <f>Q130*H130</f>
        <v>0</v>
      </c>
      <c r="S130" s="230">
        <v>0</v>
      </c>
      <c r="T130" s="231">
        <f>S130*H130</f>
        <v>0</v>
      </c>
      <c r="AR130" s="23" t="s">
        <v>153</v>
      </c>
      <c r="AT130" s="23" t="s">
        <v>148</v>
      </c>
      <c r="AU130" s="23" t="s">
        <v>86</v>
      </c>
      <c r="AY130" s="23" t="s">
        <v>146</v>
      </c>
      <c r="BE130" s="232">
        <f>IF(N130="základní",J130,0)</f>
        <v>0</v>
      </c>
      <c r="BF130" s="232">
        <f>IF(N130="snížená",J130,0)</f>
        <v>0</v>
      </c>
      <c r="BG130" s="232">
        <f>IF(N130="zákl. přenesená",J130,0)</f>
        <v>0</v>
      </c>
      <c r="BH130" s="232">
        <f>IF(N130="sníž. přenesená",J130,0)</f>
        <v>0</v>
      </c>
      <c r="BI130" s="232">
        <f>IF(N130="nulová",J130,0)</f>
        <v>0</v>
      </c>
      <c r="BJ130" s="23" t="s">
        <v>24</v>
      </c>
      <c r="BK130" s="232">
        <f>ROUND(I130*H130,2)</f>
        <v>0</v>
      </c>
      <c r="BL130" s="23" t="s">
        <v>153</v>
      </c>
      <c r="BM130" s="23" t="s">
        <v>415</v>
      </c>
    </row>
    <row r="131" spans="2:47" s="1" customFormat="1" ht="13.5">
      <c r="B131" s="45"/>
      <c r="C131" s="73"/>
      <c r="D131" s="233" t="s">
        <v>155</v>
      </c>
      <c r="E131" s="73"/>
      <c r="F131" s="234" t="s">
        <v>220</v>
      </c>
      <c r="G131" s="73"/>
      <c r="H131" s="73"/>
      <c r="I131" s="191"/>
      <c r="J131" s="73"/>
      <c r="K131" s="73"/>
      <c r="L131" s="71"/>
      <c r="M131" s="235"/>
      <c r="N131" s="46"/>
      <c r="O131" s="46"/>
      <c r="P131" s="46"/>
      <c r="Q131" s="46"/>
      <c r="R131" s="46"/>
      <c r="S131" s="46"/>
      <c r="T131" s="94"/>
      <c r="AT131" s="23" t="s">
        <v>155</v>
      </c>
      <c r="AU131" s="23" t="s">
        <v>86</v>
      </c>
    </row>
    <row r="132" spans="2:51" s="12" customFormat="1" ht="13.5">
      <c r="B132" s="247"/>
      <c r="C132" s="248"/>
      <c r="D132" s="233" t="s">
        <v>160</v>
      </c>
      <c r="E132" s="249" t="s">
        <v>22</v>
      </c>
      <c r="F132" s="250" t="s">
        <v>221</v>
      </c>
      <c r="G132" s="248"/>
      <c r="H132" s="249" t="s">
        <v>22</v>
      </c>
      <c r="I132" s="251"/>
      <c r="J132" s="248"/>
      <c r="K132" s="248"/>
      <c r="L132" s="252"/>
      <c r="M132" s="253"/>
      <c r="N132" s="254"/>
      <c r="O132" s="254"/>
      <c r="P132" s="254"/>
      <c r="Q132" s="254"/>
      <c r="R132" s="254"/>
      <c r="S132" s="254"/>
      <c r="T132" s="255"/>
      <c r="AT132" s="256" t="s">
        <v>160</v>
      </c>
      <c r="AU132" s="256" t="s">
        <v>86</v>
      </c>
      <c r="AV132" s="12" t="s">
        <v>24</v>
      </c>
      <c r="AW132" s="12" t="s">
        <v>40</v>
      </c>
      <c r="AX132" s="12" t="s">
        <v>77</v>
      </c>
      <c r="AY132" s="256" t="s">
        <v>146</v>
      </c>
    </row>
    <row r="133" spans="2:51" s="12" customFormat="1" ht="13.5">
      <c r="B133" s="247"/>
      <c r="C133" s="248"/>
      <c r="D133" s="233" t="s">
        <v>160</v>
      </c>
      <c r="E133" s="249" t="s">
        <v>22</v>
      </c>
      <c r="F133" s="250" t="s">
        <v>222</v>
      </c>
      <c r="G133" s="248"/>
      <c r="H133" s="249" t="s">
        <v>22</v>
      </c>
      <c r="I133" s="251"/>
      <c r="J133" s="248"/>
      <c r="K133" s="248"/>
      <c r="L133" s="252"/>
      <c r="M133" s="253"/>
      <c r="N133" s="254"/>
      <c r="O133" s="254"/>
      <c r="P133" s="254"/>
      <c r="Q133" s="254"/>
      <c r="R133" s="254"/>
      <c r="S133" s="254"/>
      <c r="T133" s="255"/>
      <c r="AT133" s="256" t="s">
        <v>160</v>
      </c>
      <c r="AU133" s="256" t="s">
        <v>86</v>
      </c>
      <c r="AV133" s="12" t="s">
        <v>24</v>
      </c>
      <c r="AW133" s="12" t="s">
        <v>40</v>
      </c>
      <c r="AX133" s="12" t="s">
        <v>77</v>
      </c>
      <c r="AY133" s="256" t="s">
        <v>146</v>
      </c>
    </row>
    <row r="134" spans="2:51" s="11" customFormat="1" ht="13.5">
      <c r="B134" s="236"/>
      <c r="C134" s="237"/>
      <c r="D134" s="233" t="s">
        <v>160</v>
      </c>
      <c r="E134" s="238" t="s">
        <v>22</v>
      </c>
      <c r="F134" s="239" t="s">
        <v>416</v>
      </c>
      <c r="G134" s="237"/>
      <c r="H134" s="240">
        <v>488.7</v>
      </c>
      <c r="I134" s="241"/>
      <c r="J134" s="237"/>
      <c r="K134" s="237"/>
      <c r="L134" s="242"/>
      <c r="M134" s="243"/>
      <c r="N134" s="244"/>
      <c r="O134" s="244"/>
      <c r="P134" s="244"/>
      <c r="Q134" s="244"/>
      <c r="R134" s="244"/>
      <c r="S134" s="244"/>
      <c r="T134" s="245"/>
      <c r="AT134" s="246" t="s">
        <v>160</v>
      </c>
      <c r="AU134" s="246" t="s">
        <v>86</v>
      </c>
      <c r="AV134" s="11" t="s">
        <v>86</v>
      </c>
      <c r="AW134" s="11" t="s">
        <v>40</v>
      </c>
      <c r="AX134" s="11" t="s">
        <v>77</v>
      </c>
      <c r="AY134" s="246" t="s">
        <v>146</v>
      </c>
    </row>
    <row r="135" spans="2:51" s="12" customFormat="1" ht="13.5">
      <c r="B135" s="247"/>
      <c r="C135" s="248"/>
      <c r="D135" s="233" t="s">
        <v>160</v>
      </c>
      <c r="E135" s="249" t="s">
        <v>22</v>
      </c>
      <c r="F135" s="250" t="s">
        <v>224</v>
      </c>
      <c r="G135" s="248"/>
      <c r="H135" s="249" t="s">
        <v>22</v>
      </c>
      <c r="I135" s="251"/>
      <c r="J135" s="248"/>
      <c r="K135" s="248"/>
      <c r="L135" s="252"/>
      <c r="M135" s="253"/>
      <c r="N135" s="254"/>
      <c r="O135" s="254"/>
      <c r="P135" s="254"/>
      <c r="Q135" s="254"/>
      <c r="R135" s="254"/>
      <c r="S135" s="254"/>
      <c r="T135" s="255"/>
      <c r="AT135" s="256" t="s">
        <v>160</v>
      </c>
      <c r="AU135" s="256" t="s">
        <v>86</v>
      </c>
      <c r="AV135" s="12" t="s">
        <v>24</v>
      </c>
      <c r="AW135" s="12" t="s">
        <v>40</v>
      </c>
      <c r="AX135" s="12" t="s">
        <v>77</v>
      </c>
      <c r="AY135" s="256" t="s">
        <v>146</v>
      </c>
    </row>
    <row r="136" spans="2:51" s="11" customFormat="1" ht="13.5">
      <c r="B136" s="236"/>
      <c r="C136" s="237"/>
      <c r="D136" s="233" t="s">
        <v>160</v>
      </c>
      <c r="E136" s="238" t="s">
        <v>22</v>
      </c>
      <c r="F136" s="239" t="s">
        <v>397</v>
      </c>
      <c r="G136" s="237"/>
      <c r="H136" s="240">
        <v>14.6</v>
      </c>
      <c r="I136" s="241"/>
      <c r="J136" s="237"/>
      <c r="K136" s="237"/>
      <c r="L136" s="242"/>
      <c r="M136" s="243"/>
      <c r="N136" s="244"/>
      <c r="O136" s="244"/>
      <c r="P136" s="244"/>
      <c r="Q136" s="244"/>
      <c r="R136" s="244"/>
      <c r="S136" s="244"/>
      <c r="T136" s="245"/>
      <c r="AT136" s="246" t="s">
        <v>160</v>
      </c>
      <c r="AU136" s="246" t="s">
        <v>86</v>
      </c>
      <c r="AV136" s="11" t="s">
        <v>86</v>
      </c>
      <c r="AW136" s="11" t="s">
        <v>40</v>
      </c>
      <c r="AX136" s="11" t="s">
        <v>77</v>
      </c>
      <c r="AY136" s="246" t="s">
        <v>146</v>
      </c>
    </row>
    <row r="137" spans="2:51" s="12" customFormat="1" ht="13.5">
      <c r="B137" s="247"/>
      <c r="C137" s="248"/>
      <c r="D137" s="233" t="s">
        <v>160</v>
      </c>
      <c r="E137" s="249" t="s">
        <v>22</v>
      </c>
      <c r="F137" s="250" t="s">
        <v>225</v>
      </c>
      <c r="G137" s="248"/>
      <c r="H137" s="249" t="s">
        <v>22</v>
      </c>
      <c r="I137" s="251"/>
      <c r="J137" s="248"/>
      <c r="K137" s="248"/>
      <c r="L137" s="252"/>
      <c r="M137" s="253"/>
      <c r="N137" s="254"/>
      <c r="O137" s="254"/>
      <c r="P137" s="254"/>
      <c r="Q137" s="254"/>
      <c r="R137" s="254"/>
      <c r="S137" s="254"/>
      <c r="T137" s="255"/>
      <c r="AT137" s="256" t="s">
        <v>160</v>
      </c>
      <c r="AU137" s="256" t="s">
        <v>86</v>
      </c>
      <c r="AV137" s="12" t="s">
        <v>24</v>
      </c>
      <c r="AW137" s="12" t="s">
        <v>40</v>
      </c>
      <c r="AX137" s="12" t="s">
        <v>77</v>
      </c>
      <c r="AY137" s="256" t="s">
        <v>146</v>
      </c>
    </row>
    <row r="138" spans="2:51" s="11" customFormat="1" ht="13.5">
      <c r="B138" s="236"/>
      <c r="C138" s="237"/>
      <c r="D138" s="233" t="s">
        <v>160</v>
      </c>
      <c r="E138" s="238" t="s">
        <v>22</v>
      </c>
      <c r="F138" s="239" t="s">
        <v>400</v>
      </c>
      <c r="G138" s="237"/>
      <c r="H138" s="240">
        <v>55.6</v>
      </c>
      <c r="I138" s="241"/>
      <c r="J138" s="237"/>
      <c r="K138" s="237"/>
      <c r="L138" s="242"/>
      <c r="M138" s="243"/>
      <c r="N138" s="244"/>
      <c r="O138" s="244"/>
      <c r="P138" s="244"/>
      <c r="Q138" s="244"/>
      <c r="R138" s="244"/>
      <c r="S138" s="244"/>
      <c r="T138" s="245"/>
      <c r="AT138" s="246" t="s">
        <v>160</v>
      </c>
      <c r="AU138" s="246" t="s">
        <v>86</v>
      </c>
      <c r="AV138" s="11" t="s">
        <v>86</v>
      </c>
      <c r="AW138" s="11" t="s">
        <v>40</v>
      </c>
      <c r="AX138" s="11" t="s">
        <v>77</v>
      </c>
      <c r="AY138" s="246" t="s">
        <v>146</v>
      </c>
    </row>
    <row r="139" spans="2:51" s="13" customFormat="1" ht="13.5">
      <c r="B139" s="267"/>
      <c r="C139" s="268"/>
      <c r="D139" s="233" t="s">
        <v>160</v>
      </c>
      <c r="E139" s="269" t="s">
        <v>22</v>
      </c>
      <c r="F139" s="270" t="s">
        <v>226</v>
      </c>
      <c r="G139" s="268"/>
      <c r="H139" s="271">
        <v>558.9</v>
      </c>
      <c r="I139" s="272"/>
      <c r="J139" s="268"/>
      <c r="K139" s="268"/>
      <c r="L139" s="273"/>
      <c r="M139" s="274"/>
      <c r="N139" s="275"/>
      <c r="O139" s="275"/>
      <c r="P139" s="275"/>
      <c r="Q139" s="275"/>
      <c r="R139" s="275"/>
      <c r="S139" s="275"/>
      <c r="T139" s="276"/>
      <c r="AT139" s="277" t="s">
        <v>160</v>
      </c>
      <c r="AU139" s="277" t="s">
        <v>86</v>
      </c>
      <c r="AV139" s="13" t="s">
        <v>153</v>
      </c>
      <c r="AW139" s="13" t="s">
        <v>40</v>
      </c>
      <c r="AX139" s="13" t="s">
        <v>24</v>
      </c>
      <c r="AY139" s="277" t="s">
        <v>146</v>
      </c>
    </row>
    <row r="140" spans="2:65" s="1" customFormat="1" ht="16.5" customHeight="1">
      <c r="B140" s="45"/>
      <c r="C140" s="221" t="s">
        <v>260</v>
      </c>
      <c r="D140" s="221" t="s">
        <v>148</v>
      </c>
      <c r="E140" s="222" t="s">
        <v>228</v>
      </c>
      <c r="F140" s="223" t="s">
        <v>229</v>
      </c>
      <c r="G140" s="224" t="s">
        <v>151</v>
      </c>
      <c r="H140" s="225">
        <v>488.7</v>
      </c>
      <c r="I140" s="226"/>
      <c r="J140" s="227">
        <f>ROUND(I140*H140,2)</f>
        <v>0</v>
      </c>
      <c r="K140" s="223" t="s">
        <v>22</v>
      </c>
      <c r="L140" s="71"/>
      <c r="M140" s="228" t="s">
        <v>22</v>
      </c>
      <c r="N140" s="229" t="s">
        <v>48</v>
      </c>
      <c r="O140" s="46"/>
      <c r="P140" s="230">
        <f>O140*H140</f>
        <v>0</v>
      </c>
      <c r="Q140" s="230">
        <v>0</v>
      </c>
      <c r="R140" s="230">
        <f>Q140*H140</f>
        <v>0</v>
      </c>
      <c r="S140" s="230">
        <v>0</v>
      </c>
      <c r="T140" s="231">
        <f>S140*H140</f>
        <v>0</v>
      </c>
      <c r="AR140" s="23" t="s">
        <v>153</v>
      </c>
      <c r="AT140" s="23" t="s">
        <v>148</v>
      </c>
      <c r="AU140" s="23" t="s">
        <v>86</v>
      </c>
      <c r="AY140" s="23" t="s">
        <v>146</v>
      </c>
      <c r="BE140" s="232">
        <f>IF(N140="základní",J140,0)</f>
        <v>0</v>
      </c>
      <c r="BF140" s="232">
        <f>IF(N140="snížená",J140,0)</f>
        <v>0</v>
      </c>
      <c r="BG140" s="232">
        <f>IF(N140="zákl. přenesená",J140,0)</f>
        <v>0</v>
      </c>
      <c r="BH140" s="232">
        <f>IF(N140="sníž. přenesená",J140,0)</f>
        <v>0</v>
      </c>
      <c r="BI140" s="232">
        <f>IF(N140="nulová",J140,0)</f>
        <v>0</v>
      </c>
      <c r="BJ140" s="23" t="s">
        <v>24</v>
      </c>
      <c r="BK140" s="232">
        <f>ROUND(I140*H140,2)</f>
        <v>0</v>
      </c>
      <c r="BL140" s="23" t="s">
        <v>153</v>
      </c>
      <c r="BM140" s="23" t="s">
        <v>417</v>
      </c>
    </row>
    <row r="141" spans="2:51" s="11" customFormat="1" ht="13.5">
      <c r="B141" s="236"/>
      <c r="C141" s="237"/>
      <c r="D141" s="233" t="s">
        <v>160</v>
      </c>
      <c r="E141" s="238" t="s">
        <v>22</v>
      </c>
      <c r="F141" s="239" t="s">
        <v>416</v>
      </c>
      <c r="G141" s="237"/>
      <c r="H141" s="240">
        <v>488.7</v>
      </c>
      <c r="I141" s="241"/>
      <c r="J141" s="237"/>
      <c r="K141" s="237"/>
      <c r="L141" s="242"/>
      <c r="M141" s="243"/>
      <c r="N141" s="244"/>
      <c r="O141" s="244"/>
      <c r="P141" s="244"/>
      <c r="Q141" s="244"/>
      <c r="R141" s="244"/>
      <c r="S141" s="244"/>
      <c r="T141" s="245"/>
      <c r="AT141" s="246" t="s">
        <v>160</v>
      </c>
      <c r="AU141" s="246" t="s">
        <v>86</v>
      </c>
      <c r="AV141" s="11" t="s">
        <v>86</v>
      </c>
      <c r="AW141" s="11" t="s">
        <v>40</v>
      </c>
      <c r="AX141" s="11" t="s">
        <v>24</v>
      </c>
      <c r="AY141" s="246" t="s">
        <v>146</v>
      </c>
    </row>
    <row r="142" spans="2:51" s="12" customFormat="1" ht="13.5">
      <c r="B142" s="247"/>
      <c r="C142" s="248"/>
      <c r="D142" s="233" t="s">
        <v>160</v>
      </c>
      <c r="E142" s="249" t="s">
        <v>22</v>
      </c>
      <c r="F142" s="250" t="s">
        <v>231</v>
      </c>
      <c r="G142" s="248"/>
      <c r="H142" s="249" t="s">
        <v>22</v>
      </c>
      <c r="I142" s="251"/>
      <c r="J142" s="248"/>
      <c r="K142" s="248"/>
      <c r="L142" s="252"/>
      <c r="M142" s="253"/>
      <c r="N142" s="254"/>
      <c r="O142" s="254"/>
      <c r="P142" s="254"/>
      <c r="Q142" s="254"/>
      <c r="R142" s="254"/>
      <c r="S142" s="254"/>
      <c r="T142" s="255"/>
      <c r="AT142" s="256" t="s">
        <v>160</v>
      </c>
      <c r="AU142" s="256" t="s">
        <v>86</v>
      </c>
      <c r="AV142" s="12" t="s">
        <v>24</v>
      </c>
      <c r="AW142" s="12" t="s">
        <v>40</v>
      </c>
      <c r="AX142" s="12" t="s">
        <v>77</v>
      </c>
      <c r="AY142" s="256" t="s">
        <v>146</v>
      </c>
    </row>
    <row r="143" spans="2:51" s="12" customFormat="1" ht="13.5">
      <c r="B143" s="247"/>
      <c r="C143" s="248"/>
      <c r="D143" s="233" t="s">
        <v>160</v>
      </c>
      <c r="E143" s="249" t="s">
        <v>22</v>
      </c>
      <c r="F143" s="250" t="s">
        <v>232</v>
      </c>
      <c r="G143" s="248"/>
      <c r="H143" s="249" t="s">
        <v>22</v>
      </c>
      <c r="I143" s="251"/>
      <c r="J143" s="248"/>
      <c r="K143" s="248"/>
      <c r="L143" s="252"/>
      <c r="M143" s="253"/>
      <c r="N143" s="254"/>
      <c r="O143" s="254"/>
      <c r="P143" s="254"/>
      <c r="Q143" s="254"/>
      <c r="R143" s="254"/>
      <c r="S143" s="254"/>
      <c r="T143" s="255"/>
      <c r="AT143" s="256" t="s">
        <v>160</v>
      </c>
      <c r="AU143" s="256" t="s">
        <v>86</v>
      </c>
      <c r="AV143" s="12" t="s">
        <v>24</v>
      </c>
      <c r="AW143" s="12" t="s">
        <v>40</v>
      </c>
      <c r="AX143" s="12" t="s">
        <v>77</v>
      </c>
      <c r="AY143" s="256" t="s">
        <v>146</v>
      </c>
    </row>
    <row r="144" spans="2:63" s="10" customFormat="1" ht="29.85" customHeight="1">
      <c r="B144" s="205"/>
      <c r="C144" s="206"/>
      <c r="D144" s="207" t="s">
        <v>76</v>
      </c>
      <c r="E144" s="219" t="s">
        <v>172</v>
      </c>
      <c r="F144" s="219" t="s">
        <v>233</v>
      </c>
      <c r="G144" s="206"/>
      <c r="H144" s="206"/>
      <c r="I144" s="209"/>
      <c r="J144" s="220">
        <f>BK144</f>
        <v>0</v>
      </c>
      <c r="K144" s="206"/>
      <c r="L144" s="211"/>
      <c r="M144" s="212"/>
      <c r="N144" s="213"/>
      <c r="O144" s="213"/>
      <c r="P144" s="214">
        <f>SUM(P145:P159)</f>
        <v>0</v>
      </c>
      <c r="Q144" s="213"/>
      <c r="R144" s="214">
        <f>SUM(R145:R159)</f>
        <v>40.572647</v>
      </c>
      <c r="S144" s="213"/>
      <c r="T144" s="215">
        <f>SUM(T145:T159)</f>
        <v>0</v>
      </c>
      <c r="AR144" s="216" t="s">
        <v>24</v>
      </c>
      <c r="AT144" s="217" t="s">
        <v>76</v>
      </c>
      <c r="AU144" s="217" t="s">
        <v>24</v>
      </c>
      <c r="AY144" s="216" t="s">
        <v>146</v>
      </c>
      <c r="BK144" s="218">
        <f>SUM(BK145:BK159)</f>
        <v>0</v>
      </c>
    </row>
    <row r="145" spans="2:65" s="1" customFormat="1" ht="51" customHeight="1">
      <c r="B145" s="45"/>
      <c r="C145" s="221" t="s">
        <v>9</v>
      </c>
      <c r="D145" s="221" t="s">
        <v>148</v>
      </c>
      <c r="E145" s="222" t="s">
        <v>234</v>
      </c>
      <c r="F145" s="223" t="s">
        <v>235</v>
      </c>
      <c r="G145" s="224" t="s">
        <v>181</v>
      </c>
      <c r="H145" s="225">
        <v>789.1</v>
      </c>
      <c r="I145" s="226"/>
      <c r="J145" s="227">
        <f>ROUND(I145*H145,2)</f>
        <v>0</v>
      </c>
      <c r="K145" s="223" t="s">
        <v>152</v>
      </c>
      <c r="L145" s="71"/>
      <c r="M145" s="228" t="s">
        <v>22</v>
      </c>
      <c r="N145" s="229" t="s">
        <v>48</v>
      </c>
      <c r="O145" s="46"/>
      <c r="P145" s="230">
        <f>O145*H145</f>
        <v>0</v>
      </c>
      <c r="Q145" s="230">
        <v>0</v>
      </c>
      <c r="R145" s="230">
        <f>Q145*H145</f>
        <v>0</v>
      </c>
      <c r="S145" s="230">
        <v>0</v>
      </c>
      <c r="T145" s="231">
        <f>S145*H145</f>
        <v>0</v>
      </c>
      <c r="AR145" s="23" t="s">
        <v>153</v>
      </c>
      <c r="AT145" s="23" t="s">
        <v>148</v>
      </c>
      <c r="AU145" s="23" t="s">
        <v>86</v>
      </c>
      <c r="AY145" s="23" t="s">
        <v>146</v>
      </c>
      <c r="BE145" s="232">
        <f>IF(N145="základní",J145,0)</f>
        <v>0</v>
      </c>
      <c r="BF145" s="232">
        <f>IF(N145="snížená",J145,0)</f>
        <v>0</v>
      </c>
      <c r="BG145" s="232">
        <f>IF(N145="zákl. přenesená",J145,0)</f>
        <v>0</v>
      </c>
      <c r="BH145" s="232">
        <f>IF(N145="sníž. přenesená",J145,0)</f>
        <v>0</v>
      </c>
      <c r="BI145" s="232">
        <f>IF(N145="nulová",J145,0)</f>
        <v>0</v>
      </c>
      <c r="BJ145" s="23" t="s">
        <v>24</v>
      </c>
      <c r="BK145" s="232">
        <f>ROUND(I145*H145,2)</f>
        <v>0</v>
      </c>
      <c r="BL145" s="23" t="s">
        <v>153</v>
      </c>
      <c r="BM145" s="23" t="s">
        <v>418</v>
      </c>
    </row>
    <row r="146" spans="2:47" s="1" customFormat="1" ht="13.5">
      <c r="B146" s="45"/>
      <c r="C146" s="73"/>
      <c r="D146" s="233" t="s">
        <v>155</v>
      </c>
      <c r="E146" s="73"/>
      <c r="F146" s="234" t="s">
        <v>237</v>
      </c>
      <c r="G146" s="73"/>
      <c r="H146" s="73"/>
      <c r="I146" s="191"/>
      <c r="J146" s="73"/>
      <c r="K146" s="73"/>
      <c r="L146" s="71"/>
      <c r="M146" s="235"/>
      <c r="N146" s="46"/>
      <c r="O146" s="46"/>
      <c r="P146" s="46"/>
      <c r="Q146" s="46"/>
      <c r="R146" s="46"/>
      <c r="S146" s="46"/>
      <c r="T146" s="94"/>
      <c r="AT146" s="23" t="s">
        <v>155</v>
      </c>
      <c r="AU146" s="23" t="s">
        <v>86</v>
      </c>
    </row>
    <row r="147" spans="2:65" s="1" customFormat="1" ht="16.5" customHeight="1">
      <c r="B147" s="45"/>
      <c r="C147" s="257" t="s">
        <v>268</v>
      </c>
      <c r="D147" s="257" t="s">
        <v>185</v>
      </c>
      <c r="E147" s="258" t="s">
        <v>239</v>
      </c>
      <c r="F147" s="259" t="s">
        <v>240</v>
      </c>
      <c r="G147" s="260" t="s">
        <v>241</v>
      </c>
      <c r="H147" s="261">
        <v>12.428</v>
      </c>
      <c r="I147" s="262"/>
      <c r="J147" s="263">
        <f>ROUND(I147*H147,2)</f>
        <v>0</v>
      </c>
      <c r="K147" s="259" t="s">
        <v>152</v>
      </c>
      <c r="L147" s="264"/>
      <c r="M147" s="265" t="s">
        <v>22</v>
      </c>
      <c r="N147" s="266" t="s">
        <v>48</v>
      </c>
      <c r="O147" s="46"/>
      <c r="P147" s="230">
        <f>O147*H147</f>
        <v>0</v>
      </c>
      <c r="Q147" s="230">
        <v>1</v>
      </c>
      <c r="R147" s="230">
        <f>Q147*H147</f>
        <v>12.428</v>
      </c>
      <c r="S147" s="230">
        <v>0</v>
      </c>
      <c r="T147" s="231">
        <f>S147*H147</f>
        <v>0</v>
      </c>
      <c r="AR147" s="23" t="s">
        <v>189</v>
      </c>
      <c r="AT147" s="23" t="s">
        <v>185</v>
      </c>
      <c r="AU147" s="23" t="s">
        <v>86</v>
      </c>
      <c r="AY147" s="23" t="s">
        <v>146</v>
      </c>
      <c r="BE147" s="232">
        <f>IF(N147="základní",J147,0)</f>
        <v>0</v>
      </c>
      <c r="BF147" s="232">
        <f>IF(N147="snížená",J147,0)</f>
        <v>0</v>
      </c>
      <c r="BG147" s="232">
        <f>IF(N147="zákl. přenesená",J147,0)</f>
        <v>0</v>
      </c>
      <c r="BH147" s="232">
        <f>IF(N147="sníž. přenesená",J147,0)</f>
        <v>0</v>
      </c>
      <c r="BI147" s="232">
        <f>IF(N147="nulová",J147,0)</f>
        <v>0</v>
      </c>
      <c r="BJ147" s="23" t="s">
        <v>24</v>
      </c>
      <c r="BK147" s="232">
        <f>ROUND(I147*H147,2)</f>
        <v>0</v>
      </c>
      <c r="BL147" s="23" t="s">
        <v>153</v>
      </c>
      <c r="BM147" s="23" t="s">
        <v>419</v>
      </c>
    </row>
    <row r="148" spans="2:51" s="11" customFormat="1" ht="13.5">
      <c r="B148" s="236"/>
      <c r="C148" s="237"/>
      <c r="D148" s="233" t="s">
        <v>160</v>
      </c>
      <c r="E148" s="238" t="s">
        <v>22</v>
      </c>
      <c r="F148" s="239" t="s">
        <v>420</v>
      </c>
      <c r="G148" s="237"/>
      <c r="H148" s="240">
        <v>12.428</v>
      </c>
      <c r="I148" s="241"/>
      <c r="J148" s="237"/>
      <c r="K148" s="237"/>
      <c r="L148" s="242"/>
      <c r="M148" s="243"/>
      <c r="N148" s="244"/>
      <c r="O148" s="244"/>
      <c r="P148" s="244"/>
      <c r="Q148" s="244"/>
      <c r="R148" s="244"/>
      <c r="S148" s="244"/>
      <c r="T148" s="245"/>
      <c r="AT148" s="246" t="s">
        <v>160</v>
      </c>
      <c r="AU148" s="246" t="s">
        <v>86</v>
      </c>
      <c r="AV148" s="11" t="s">
        <v>86</v>
      </c>
      <c r="AW148" s="11" t="s">
        <v>40</v>
      </c>
      <c r="AX148" s="11" t="s">
        <v>24</v>
      </c>
      <c r="AY148" s="246" t="s">
        <v>146</v>
      </c>
    </row>
    <row r="149" spans="2:65" s="1" customFormat="1" ht="25.5" customHeight="1">
      <c r="B149" s="45"/>
      <c r="C149" s="221" t="s">
        <v>272</v>
      </c>
      <c r="D149" s="221" t="s">
        <v>148</v>
      </c>
      <c r="E149" s="222" t="s">
        <v>245</v>
      </c>
      <c r="F149" s="223" t="s">
        <v>246</v>
      </c>
      <c r="G149" s="224" t="s">
        <v>181</v>
      </c>
      <c r="H149" s="225">
        <v>1487.15</v>
      </c>
      <c r="I149" s="226"/>
      <c r="J149" s="227">
        <f>ROUND(I149*H149,2)</f>
        <v>0</v>
      </c>
      <c r="K149" s="223" t="s">
        <v>152</v>
      </c>
      <c r="L149" s="71"/>
      <c r="M149" s="228" t="s">
        <v>22</v>
      </c>
      <c r="N149" s="229" t="s">
        <v>48</v>
      </c>
      <c r="O149" s="46"/>
      <c r="P149" s="230">
        <f>O149*H149</f>
        <v>0</v>
      </c>
      <c r="Q149" s="230">
        <v>0</v>
      </c>
      <c r="R149" s="230">
        <f>Q149*H149</f>
        <v>0</v>
      </c>
      <c r="S149" s="230">
        <v>0</v>
      </c>
      <c r="T149" s="231">
        <f>S149*H149</f>
        <v>0</v>
      </c>
      <c r="AR149" s="23" t="s">
        <v>153</v>
      </c>
      <c r="AT149" s="23" t="s">
        <v>148</v>
      </c>
      <c r="AU149" s="23" t="s">
        <v>86</v>
      </c>
      <c r="AY149" s="23" t="s">
        <v>146</v>
      </c>
      <c r="BE149" s="232">
        <f>IF(N149="základní",J149,0)</f>
        <v>0</v>
      </c>
      <c r="BF149" s="232">
        <f>IF(N149="snížená",J149,0)</f>
        <v>0</v>
      </c>
      <c r="BG149" s="232">
        <f>IF(N149="zákl. přenesená",J149,0)</f>
        <v>0</v>
      </c>
      <c r="BH149" s="232">
        <f>IF(N149="sníž. přenesená",J149,0)</f>
        <v>0</v>
      </c>
      <c r="BI149" s="232">
        <f>IF(N149="nulová",J149,0)</f>
        <v>0</v>
      </c>
      <c r="BJ149" s="23" t="s">
        <v>24</v>
      </c>
      <c r="BK149" s="232">
        <f>ROUND(I149*H149,2)</f>
        <v>0</v>
      </c>
      <c r="BL149" s="23" t="s">
        <v>153</v>
      </c>
      <c r="BM149" s="23" t="s">
        <v>421</v>
      </c>
    </row>
    <row r="150" spans="2:51" s="11" customFormat="1" ht="13.5">
      <c r="B150" s="236"/>
      <c r="C150" s="237"/>
      <c r="D150" s="233" t="s">
        <v>160</v>
      </c>
      <c r="E150" s="238" t="s">
        <v>22</v>
      </c>
      <c r="F150" s="239" t="s">
        <v>422</v>
      </c>
      <c r="G150" s="237"/>
      <c r="H150" s="240">
        <v>698.05</v>
      </c>
      <c r="I150" s="241"/>
      <c r="J150" s="237"/>
      <c r="K150" s="237"/>
      <c r="L150" s="242"/>
      <c r="M150" s="243"/>
      <c r="N150" s="244"/>
      <c r="O150" s="244"/>
      <c r="P150" s="244"/>
      <c r="Q150" s="244"/>
      <c r="R150" s="244"/>
      <c r="S150" s="244"/>
      <c r="T150" s="245"/>
      <c r="AT150" s="246" t="s">
        <v>160</v>
      </c>
      <c r="AU150" s="246" t="s">
        <v>86</v>
      </c>
      <c r="AV150" s="11" t="s">
        <v>86</v>
      </c>
      <c r="AW150" s="11" t="s">
        <v>40</v>
      </c>
      <c r="AX150" s="11" t="s">
        <v>77</v>
      </c>
      <c r="AY150" s="246" t="s">
        <v>146</v>
      </c>
    </row>
    <row r="151" spans="2:51" s="11" customFormat="1" ht="13.5">
      <c r="B151" s="236"/>
      <c r="C151" s="237"/>
      <c r="D151" s="233" t="s">
        <v>160</v>
      </c>
      <c r="E151" s="238" t="s">
        <v>22</v>
      </c>
      <c r="F151" s="239" t="s">
        <v>423</v>
      </c>
      <c r="G151" s="237"/>
      <c r="H151" s="240">
        <v>789.1</v>
      </c>
      <c r="I151" s="241"/>
      <c r="J151" s="237"/>
      <c r="K151" s="237"/>
      <c r="L151" s="242"/>
      <c r="M151" s="243"/>
      <c r="N151" s="244"/>
      <c r="O151" s="244"/>
      <c r="P151" s="244"/>
      <c r="Q151" s="244"/>
      <c r="R151" s="244"/>
      <c r="S151" s="244"/>
      <c r="T151" s="245"/>
      <c r="AT151" s="246" t="s">
        <v>160</v>
      </c>
      <c r="AU151" s="246" t="s">
        <v>86</v>
      </c>
      <c r="AV151" s="11" t="s">
        <v>86</v>
      </c>
      <c r="AW151" s="11" t="s">
        <v>40</v>
      </c>
      <c r="AX151" s="11" t="s">
        <v>77</v>
      </c>
      <c r="AY151" s="246" t="s">
        <v>146</v>
      </c>
    </row>
    <row r="152" spans="2:51" s="13" customFormat="1" ht="13.5">
      <c r="B152" s="267"/>
      <c r="C152" s="268"/>
      <c r="D152" s="233" t="s">
        <v>160</v>
      </c>
      <c r="E152" s="269" t="s">
        <v>22</v>
      </c>
      <c r="F152" s="270" t="s">
        <v>226</v>
      </c>
      <c r="G152" s="268"/>
      <c r="H152" s="271">
        <v>1487.15</v>
      </c>
      <c r="I152" s="272"/>
      <c r="J152" s="268"/>
      <c r="K152" s="268"/>
      <c r="L152" s="273"/>
      <c r="M152" s="274"/>
      <c r="N152" s="275"/>
      <c r="O152" s="275"/>
      <c r="P152" s="275"/>
      <c r="Q152" s="275"/>
      <c r="R152" s="275"/>
      <c r="S152" s="275"/>
      <c r="T152" s="276"/>
      <c r="AT152" s="277" t="s">
        <v>160</v>
      </c>
      <c r="AU152" s="277" t="s">
        <v>86</v>
      </c>
      <c r="AV152" s="13" t="s">
        <v>153</v>
      </c>
      <c r="AW152" s="13" t="s">
        <v>40</v>
      </c>
      <c r="AX152" s="13" t="s">
        <v>24</v>
      </c>
      <c r="AY152" s="277" t="s">
        <v>146</v>
      </c>
    </row>
    <row r="153" spans="2:65" s="1" customFormat="1" ht="25.5" customHeight="1">
      <c r="B153" s="45"/>
      <c r="C153" s="221" t="s">
        <v>277</v>
      </c>
      <c r="D153" s="221" t="s">
        <v>148</v>
      </c>
      <c r="E153" s="222" t="s">
        <v>256</v>
      </c>
      <c r="F153" s="223" t="s">
        <v>257</v>
      </c>
      <c r="G153" s="224" t="s">
        <v>181</v>
      </c>
      <c r="H153" s="225">
        <v>92.7</v>
      </c>
      <c r="I153" s="226"/>
      <c r="J153" s="227">
        <f>ROUND(I153*H153,2)</f>
        <v>0</v>
      </c>
      <c r="K153" s="223" t="s">
        <v>152</v>
      </c>
      <c r="L153" s="71"/>
      <c r="M153" s="228" t="s">
        <v>22</v>
      </c>
      <c r="N153" s="229" t="s">
        <v>48</v>
      </c>
      <c r="O153" s="46"/>
      <c r="P153" s="230">
        <f>O153*H153</f>
        <v>0</v>
      </c>
      <c r="Q153" s="230">
        <v>0.30361</v>
      </c>
      <c r="R153" s="230">
        <f>Q153*H153</f>
        <v>28.144647</v>
      </c>
      <c r="S153" s="230">
        <v>0</v>
      </c>
      <c r="T153" s="231">
        <f>S153*H153</f>
        <v>0</v>
      </c>
      <c r="AR153" s="23" t="s">
        <v>153</v>
      </c>
      <c r="AT153" s="23" t="s">
        <v>148</v>
      </c>
      <c r="AU153" s="23" t="s">
        <v>86</v>
      </c>
      <c r="AY153" s="23" t="s">
        <v>146</v>
      </c>
      <c r="BE153" s="232">
        <f>IF(N153="základní",J153,0)</f>
        <v>0</v>
      </c>
      <c r="BF153" s="232">
        <f>IF(N153="snížená",J153,0)</f>
        <v>0</v>
      </c>
      <c r="BG153" s="232">
        <f>IF(N153="zákl. přenesená",J153,0)</f>
        <v>0</v>
      </c>
      <c r="BH153" s="232">
        <f>IF(N153="sníž. přenesená",J153,0)</f>
        <v>0</v>
      </c>
      <c r="BI153" s="232">
        <f>IF(N153="nulová",J153,0)</f>
        <v>0</v>
      </c>
      <c r="BJ153" s="23" t="s">
        <v>24</v>
      </c>
      <c r="BK153" s="232">
        <f>ROUND(I153*H153,2)</f>
        <v>0</v>
      </c>
      <c r="BL153" s="23" t="s">
        <v>153</v>
      </c>
      <c r="BM153" s="23" t="s">
        <v>424</v>
      </c>
    </row>
    <row r="154" spans="2:47" s="1" customFormat="1" ht="13.5">
      <c r="B154" s="45"/>
      <c r="C154" s="73"/>
      <c r="D154" s="233" t="s">
        <v>155</v>
      </c>
      <c r="E154" s="73"/>
      <c r="F154" s="234" t="s">
        <v>259</v>
      </c>
      <c r="G154" s="73"/>
      <c r="H154" s="73"/>
      <c r="I154" s="191"/>
      <c r="J154" s="73"/>
      <c r="K154" s="73"/>
      <c r="L154" s="71"/>
      <c r="M154" s="235"/>
      <c r="N154" s="46"/>
      <c r="O154" s="46"/>
      <c r="P154" s="46"/>
      <c r="Q154" s="46"/>
      <c r="R154" s="46"/>
      <c r="S154" s="46"/>
      <c r="T154" s="94"/>
      <c r="AT154" s="23" t="s">
        <v>155</v>
      </c>
      <c r="AU154" s="23" t="s">
        <v>86</v>
      </c>
    </row>
    <row r="155" spans="2:65" s="1" customFormat="1" ht="25.5" customHeight="1">
      <c r="B155" s="45"/>
      <c r="C155" s="221" t="s">
        <v>283</v>
      </c>
      <c r="D155" s="221" t="s">
        <v>148</v>
      </c>
      <c r="E155" s="222" t="s">
        <v>269</v>
      </c>
      <c r="F155" s="223" t="s">
        <v>270</v>
      </c>
      <c r="G155" s="224" t="s">
        <v>181</v>
      </c>
      <c r="H155" s="225">
        <v>607</v>
      </c>
      <c r="I155" s="226"/>
      <c r="J155" s="227">
        <f>ROUND(I155*H155,2)</f>
        <v>0</v>
      </c>
      <c r="K155" s="223" t="s">
        <v>152</v>
      </c>
      <c r="L155" s="71"/>
      <c r="M155" s="228" t="s">
        <v>22</v>
      </c>
      <c r="N155" s="229" t="s">
        <v>48</v>
      </c>
      <c r="O155" s="46"/>
      <c r="P155" s="230">
        <f>O155*H155</f>
        <v>0</v>
      </c>
      <c r="Q155" s="230">
        <v>0</v>
      </c>
      <c r="R155" s="230">
        <f>Q155*H155</f>
        <v>0</v>
      </c>
      <c r="S155" s="230">
        <v>0</v>
      </c>
      <c r="T155" s="231">
        <f>S155*H155</f>
        <v>0</v>
      </c>
      <c r="AR155" s="23" t="s">
        <v>153</v>
      </c>
      <c r="AT155" s="23" t="s">
        <v>148</v>
      </c>
      <c r="AU155" s="23" t="s">
        <v>86</v>
      </c>
      <c r="AY155" s="23" t="s">
        <v>146</v>
      </c>
      <c r="BE155" s="232">
        <f>IF(N155="základní",J155,0)</f>
        <v>0</v>
      </c>
      <c r="BF155" s="232">
        <f>IF(N155="snížená",J155,0)</f>
        <v>0</v>
      </c>
      <c r="BG155" s="232">
        <f>IF(N155="zákl. přenesená",J155,0)</f>
        <v>0</v>
      </c>
      <c r="BH155" s="232">
        <f>IF(N155="sníž. přenesená",J155,0)</f>
        <v>0</v>
      </c>
      <c r="BI155" s="232">
        <f>IF(N155="nulová",J155,0)</f>
        <v>0</v>
      </c>
      <c r="BJ155" s="23" t="s">
        <v>24</v>
      </c>
      <c r="BK155" s="232">
        <f>ROUND(I155*H155,2)</f>
        <v>0</v>
      </c>
      <c r="BL155" s="23" t="s">
        <v>153</v>
      </c>
      <c r="BM155" s="23" t="s">
        <v>425</v>
      </c>
    </row>
    <row r="156" spans="2:51" s="11" customFormat="1" ht="13.5">
      <c r="B156" s="236"/>
      <c r="C156" s="237"/>
      <c r="D156" s="233" t="s">
        <v>160</v>
      </c>
      <c r="E156" s="238" t="s">
        <v>22</v>
      </c>
      <c r="F156" s="239" t="s">
        <v>366</v>
      </c>
      <c r="G156" s="237"/>
      <c r="H156" s="240">
        <v>607</v>
      </c>
      <c r="I156" s="241"/>
      <c r="J156" s="237"/>
      <c r="K156" s="237"/>
      <c r="L156" s="242"/>
      <c r="M156" s="243"/>
      <c r="N156" s="244"/>
      <c r="O156" s="244"/>
      <c r="P156" s="244"/>
      <c r="Q156" s="244"/>
      <c r="R156" s="244"/>
      <c r="S156" s="244"/>
      <c r="T156" s="245"/>
      <c r="AT156" s="246" t="s">
        <v>160</v>
      </c>
      <c r="AU156" s="246" t="s">
        <v>86</v>
      </c>
      <c r="AV156" s="11" t="s">
        <v>86</v>
      </c>
      <c r="AW156" s="11" t="s">
        <v>40</v>
      </c>
      <c r="AX156" s="11" t="s">
        <v>24</v>
      </c>
      <c r="AY156" s="246" t="s">
        <v>146</v>
      </c>
    </row>
    <row r="157" spans="2:65" s="1" customFormat="1" ht="38.25" customHeight="1">
      <c r="B157" s="45"/>
      <c r="C157" s="221" t="s">
        <v>289</v>
      </c>
      <c r="D157" s="221" t="s">
        <v>148</v>
      </c>
      <c r="E157" s="222" t="s">
        <v>273</v>
      </c>
      <c r="F157" s="223" t="s">
        <v>274</v>
      </c>
      <c r="G157" s="224" t="s">
        <v>181</v>
      </c>
      <c r="H157" s="225">
        <v>607</v>
      </c>
      <c r="I157" s="226"/>
      <c r="J157" s="227">
        <f>ROUND(I157*H157,2)</f>
        <v>0</v>
      </c>
      <c r="K157" s="223" t="s">
        <v>152</v>
      </c>
      <c r="L157" s="71"/>
      <c r="M157" s="228" t="s">
        <v>22</v>
      </c>
      <c r="N157" s="229" t="s">
        <v>48</v>
      </c>
      <c r="O157" s="46"/>
      <c r="P157" s="230">
        <f>O157*H157</f>
        <v>0</v>
      </c>
      <c r="Q157" s="230">
        <v>0</v>
      </c>
      <c r="R157" s="230">
        <f>Q157*H157</f>
        <v>0</v>
      </c>
      <c r="S157" s="230">
        <v>0</v>
      </c>
      <c r="T157" s="231">
        <f>S157*H157</f>
        <v>0</v>
      </c>
      <c r="AR157" s="23" t="s">
        <v>153</v>
      </c>
      <c r="AT157" s="23" t="s">
        <v>148</v>
      </c>
      <c r="AU157" s="23" t="s">
        <v>86</v>
      </c>
      <c r="AY157" s="23" t="s">
        <v>146</v>
      </c>
      <c r="BE157" s="232">
        <f>IF(N157="základní",J157,0)</f>
        <v>0</v>
      </c>
      <c r="BF157" s="232">
        <f>IF(N157="snížená",J157,0)</f>
        <v>0</v>
      </c>
      <c r="BG157" s="232">
        <f>IF(N157="zákl. přenesená",J157,0)</f>
        <v>0</v>
      </c>
      <c r="BH157" s="232">
        <f>IF(N157="sníž. přenesená",J157,0)</f>
        <v>0</v>
      </c>
      <c r="BI157" s="232">
        <f>IF(N157="nulová",J157,0)</f>
        <v>0</v>
      </c>
      <c r="BJ157" s="23" t="s">
        <v>24</v>
      </c>
      <c r="BK157" s="232">
        <f>ROUND(I157*H157,2)</f>
        <v>0</v>
      </c>
      <c r="BL157" s="23" t="s">
        <v>153</v>
      </c>
      <c r="BM157" s="23" t="s">
        <v>426</v>
      </c>
    </row>
    <row r="158" spans="2:47" s="1" customFormat="1" ht="13.5">
      <c r="B158" s="45"/>
      <c r="C158" s="73"/>
      <c r="D158" s="233" t="s">
        <v>155</v>
      </c>
      <c r="E158" s="73"/>
      <c r="F158" s="234" t="s">
        <v>276</v>
      </c>
      <c r="G158" s="73"/>
      <c r="H158" s="73"/>
      <c r="I158" s="191"/>
      <c r="J158" s="73"/>
      <c r="K158" s="73"/>
      <c r="L158" s="71"/>
      <c r="M158" s="235"/>
      <c r="N158" s="46"/>
      <c r="O158" s="46"/>
      <c r="P158" s="46"/>
      <c r="Q158" s="46"/>
      <c r="R158" s="46"/>
      <c r="S158" s="46"/>
      <c r="T158" s="94"/>
      <c r="AT158" s="23" t="s">
        <v>155</v>
      </c>
      <c r="AU158" s="23" t="s">
        <v>86</v>
      </c>
    </row>
    <row r="159" spans="2:51" s="11" customFormat="1" ht="13.5">
      <c r="B159" s="236"/>
      <c r="C159" s="237"/>
      <c r="D159" s="233" t="s">
        <v>160</v>
      </c>
      <c r="E159" s="238" t="s">
        <v>366</v>
      </c>
      <c r="F159" s="239" t="s">
        <v>367</v>
      </c>
      <c r="G159" s="237"/>
      <c r="H159" s="240">
        <v>607</v>
      </c>
      <c r="I159" s="241"/>
      <c r="J159" s="237"/>
      <c r="K159" s="237"/>
      <c r="L159" s="242"/>
      <c r="M159" s="243"/>
      <c r="N159" s="244"/>
      <c r="O159" s="244"/>
      <c r="P159" s="244"/>
      <c r="Q159" s="244"/>
      <c r="R159" s="244"/>
      <c r="S159" s="244"/>
      <c r="T159" s="245"/>
      <c r="AT159" s="246" t="s">
        <v>160</v>
      </c>
      <c r="AU159" s="246" t="s">
        <v>86</v>
      </c>
      <c r="AV159" s="11" t="s">
        <v>86</v>
      </c>
      <c r="AW159" s="11" t="s">
        <v>40</v>
      </c>
      <c r="AX159" s="11" t="s">
        <v>24</v>
      </c>
      <c r="AY159" s="246" t="s">
        <v>146</v>
      </c>
    </row>
    <row r="160" spans="2:63" s="10" customFormat="1" ht="29.85" customHeight="1">
      <c r="B160" s="205"/>
      <c r="C160" s="206"/>
      <c r="D160" s="207" t="s">
        <v>76</v>
      </c>
      <c r="E160" s="219" t="s">
        <v>196</v>
      </c>
      <c r="F160" s="219" t="s">
        <v>282</v>
      </c>
      <c r="G160" s="206"/>
      <c r="H160" s="206"/>
      <c r="I160" s="209"/>
      <c r="J160" s="220">
        <f>BK160</f>
        <v>0</v>
      </c>
      <c r="K160" s="206"/>
      <c r="L160" s="211"/>
      <c r="M160" s="212"/>
      <c r="N160" s="213"/>
      <c r="O160" s="213"/>
      <c r="P160" s="214">
        <f>SUM(P161:P165)</f>
        <v>0</v>
      </c>
      <c r="Q160" s="213"/>
      <c r="R160" s="214">
        <f>SUM(R161:R165)</f>
        <v>0</v>
      </c>
      <c r="S160" s="213"/>
      <c r="T160" s="215">
        <f>SUM(T161:T165)</f>
        <v>0</v>
      </c>
      <c r="AR160" s="216" t="s">
        <v>24</v>
      </c>
      <c r="AT160" s="217" t="s">
        <v>76</v>
      </c>
      <c r="AU160" s="217" t="s">
        <v>24</v>
      </c>
      <c r="AY160" s="216" t="s">
        <v>146</v>
      </c>
      <c r="BK160" s="218">
        <f>SUM(BK161:BK165)</f>
        <v>0</v>
      </c>
    </row>
    <row r="161" spans="2:65" s="1" customFormat="1" ht="25.5" customHeight="1">
      <c r="B161" s="45"/>
      <c r="C161" s="221" t="s">
        <v>293</v>
      </c>
      <c r="D161" s="221" t="s">
        <v>148</v>
      </c>
      <c r="E161" s="222" t="s">
        <v>294</v>
      </c>
      <c r="F161" s="223" t="s">
        <v>295</v>
      </c>
      <c r="G161" s="224" t="s">
        <v>286</v>
      </c>
      <c r="H161" s="225">
        <v>2</v>
      </c>
      <c r="I161" s="226"/>
      <c r="J161" s="227">
        <f>ROUND(I161*H161,2)</f>
        <v>0</v>
      </c>
      <c r="K161" s="223" t="s">
        <v>152</v>
      </c>
      <c r="L161" s="71"/>
      <c r="M161" s="228" t="s">
        <v>22</v>
      </c>
      <c r="N161" s="229" t="s">
        <v>48</v>
      </c>
      <c r="O161" s="46"/>
      <c r="P161" s="230">
        <f>O161*H161</f>
        <v>0</v>
      </c>
      <c r="Q161" s="230">
        <v>0</v>
      </c>
      <c r="R161" s="230">
        <f>Q161*H161</f>
        <v>0</v>
      </c>
      <c r="S161" s="230">
        <v>0</v>
      </c>
      <c r="T161" s="231">
        <f>S161*H161</f>
        <v>0</v>
      </c>
      <c r="AR161" s="23" t="s">
        <v>153</v>
      </c>
      <c r="AT161" s="23" t="s">
        <v>148</v>
      </c>
      <c r="AU161" s="23" t="s">
        <v>86</v>
      </c>
      <c r="AY161" s="23" t="s">
        <v>146</v>
      </c>
      <c r="BE161" s="232">
        <f>IF(N161="základní",J161,0)</f>
        <v>0</v>
      </c>
      <c r="BF161" s="232">
        <f>IF(N161="snížená",J161,0)</f>
        <v>0</v>
      </c>
      <c r="BG161" s="232">
        <f>IF(N161="zákl. přenesená",J161,0)</f>
        <v>0</v>
      </c>
      <c r="BH161" s="232">
        <f>IF(N161="sníž. přenesená",J161,0)</f>
        <v>0</v>
      </c>
      <c r="BI161" s="232">
        <f>IF(N161="nulová",J161,0)</f>
        <v>0</v>
      </c>
      <c r="BJ161" s="23" t="s">
        <v>24</v>
      </c>
      <c r="BK161" s="232">
        <f>ROUND(I161*H161,2)</f>
        <v>0</v>
      </c>
      <c r="BL161" s="23" t="s">
        <v>153</v>
      </c>
      <c r="BM161" s="23" t="s">
        <v>427</v>
      </c>
    </row>
    <row r="162" spans="2:47" s="1" customFormat="1" ht="13.5">
      <c r="B162" s="45"/>
      <c r="C162" s="73"/>
      <c r="D162" s="233" t="s">
        <v>155</v>
      </c>
      <c r="E162" s="73"/>
      <c r="F162" s="234" t="s">
        <v>297</v>
      </c>
      <c r="G162" s="73"/>
      <c r="H162" s="73"/>
      <c r="I162" s="191"/>
      <c r="J162" s="73"/>
      <c r="K162" s="73"/>
      <c r="L162" s="71"/>
      <c r="M162" s="235"/>
      <c r="N162" s="46"/>
      <c r="O162" s="46"/>
      <c r="P162" s="46"/>
      <c r="Q162" s="46"/>
      <c r="R162" s="46"/>
      <c r="S162" s="46"/>
      <c r="T162" s="94"/>
      <c r="AT162" s="23" t="s">
        <v>155</v>
      </c>
      <c r="AU162" s="23" t="s">
        <v>86</v>
      </c>
    </row>
    <row r="163" spans="2:65" s="1" customFormat="1" ht="25.5" customHeight="1">
      <c r="B163" s="45"/>
      <c r="C163" s="221" t="s">
        <v>298</v>
      </c>
      <c r="D163" s="221" t="s">
        <v>148</v>
      </c>
      <c r="E163" s="222" t="s">
        <v>299</v>
      </c>
      <c r="F163" s="223" t="s">
        <v>300</v>
      </c>
      <c r="G163" s="224" t="s">
        <v>286</v>
      </c>
      <c r="H163" s="225">
        <v>180</v>
      </c>
      <c r="I163" s="226"/>
      <c r="J163" s="227">
        <f>ROUND(I163*H163,2)</f>
        <v>0</v>
      </c>
      <c r="K163" s="223" t="s">
        <v>152</v>
      </c>
      <c r="L163" s="71"/>
      <c r="M163" s="228" t="s">
        <v>22</v>
      </c>
      <c r="N163" s="229" t="s">
        <v>48</v>
      </c>
      <c r="O163" s="46"/>
      <c r="P163" s="230">
        <f>O163*H163</f>
        <v>0</v>
      </c>
      <c r="Q163" s="230">
        <v>0</v>
      </c>
      <c r="R163" s="230">
        <f>Q163*H163</f>
        <v>0</v>
      </c>
      <c r="S163" s="230">
        <v>0</v>
      </c>
      <c r="T163" s="231">
        <f>S163*H163</f>
        <v>0</v>
      </c>
      <c r="AR163" s="23" t="s">
        <v>153</v>
      </c>
      <c r="AT163" s="23" t="s">
        <v>148</v>
      </c>
      <c r="AU163" s="23" t="s">
        <v>86</v>
      </c>
      <c r="AY163" s="23" t="s">
        <v>146</v>
      </c>
      <c r="BE163" s="232">
        <f>IF(N163="základní",J163,0)</f>
        <v>0</v>
      </c>
      <c r="BF163" s="232">
        <f>IF(N163="snížená",J163,0)</f>
        <v>0</v>
      </c>
      <c r="BG163" s="232">
        <f>IF(N163="zákl. přenesená",J163,0)</f>
        <v>0</v>
      </c>
      <c r="BH163" s="232">
        <f>IF(N163="sníž. přenesená",J163,0)</f>
        <v>0</v>
      </c>
      <c r="BI163" s="232">
        <f>IF(N163="nulová",J163,0)</f>
        <v>0</v>
      </c>
      <c r="BJ163" s="23" t="s">
        <v>24</v>
      </c>
      <c r="BK163" s="232">
        <f>ROUND(I163*H163,2)</f>
        <v>0</v>
      </c>
      <c r="BL163" s="23" t="s">
        <v>153</v>
      </c>
      <c r="BM163" s="23" t="s">
        <v>428</v>
      </c>
    </row>
    <row r="164" spans="2:47" s="1" customFormat="1" ht="13.5">
      <c r="B164" s="45"/>
      <c r="C164" s="73"/>
      <c r="D164" s="233" t="s">
        <v>155</v>
      </c>
      <c r="E164" s="73"/>
      <c r="F164" s="234" t="s">
        <v>297</v>
      </c>
      <c r="G164" s="73"/>
      <c r="H164" s="73"/>
      <c r="I164" s="191"/>
      <c r="J164" s="73"/>
      <c r="K164" s="73"/>
      <c r="L164" s="71"/>
      <c r="M164" s="235"/>
      <c r="N164" s="46"/>
      <c r="O164" s="46"/>
      <c r="P164" s="46"/>
      <c r="Q164" s="46"/>
      <c r="R164" s="46"/>
      <c r="S164" s="46"/>
      <c r="T164" s="94"/>
      <c r="AT164" s="23" t="s">
        <v>155</v>
      </c>
      <c r="AU164" s="23" t="s">
        <v>86</v>
      </c>
    </row>
    <row r="165" spans="2:51" s="11" customFormat="1" ht="13.5">
      <c r="B165" s="236"/>
      <c r="C165" s="237"/>
      <c r="D165" s="233" t="s">
        <v>160</v>
      </c>
      <c r="E165" s="238" t="s">
        <v>22</v>
      </c>
      <c r="F165" s="239" t="s">
        <v>429</v>
      </c>
      <c r="G165" s="237"/>
      <c r="H165" s="240">
        <v>180</v>
      </c>
      <c r="I165" s="241"/>
      <c r="J165" s="237"/>
      <c r="K165" s="237"/>
      <c r="L165" s="242"/>
      <c r="M165" s="243"/>
      <c r="N165" s="244"/>
      <c r="O165" s="244"/>
      <c r="P165" s="244"/>
      <c r="Q165" s="244"/>
      <c r="R165" s="244"/>
      <c r="S165" s="244"/>
      <c r="T165" s="245"/>
      <c r="AT165" s="246" t="s">
        <v>160</v>
      </c>
      <c r="AU165" s="246" t="s">
        <v>86</v>
      </c>
      <c r="AV165" s="11" t="s">
        <v>86</v>
      </c>
      <c r="AW165" s="11" t="s">
        <v>40</v>
      </c>
      <c r="AX165" s="11" t="s">
        <v>24</v>
      </c>
      <c r="AY165" s="246" t="s">
        <v>146</v>
      </c>
    </row>
    <row r="166" spans="2:63" s="10" customFormat="1" ht="29.85" customHeight="1">
      <c r="B166" s="205"/>
      <c r="C166" s="206"/>
      <c r="D166" s="207" t="s">
        <v>76</v>
      </c>
      <c r="E166" s="219" t="s">
        <v>430</v>
      </c>
      <c r="F166" s="219" t="s">
        <v>431</v>
      </c>
      <c r="G166" s="206"/>
      <c r="H166" s="206"/>
      <c r="I166" s="209"/>
      <c r="J166" s="220">
        <f>BK166</f>
        <v>0</v>
      </c>
      <c r="K166" s="206"/>
      <c r="L166" s="211"/>
      <c r="M166" s="212"/>
      <c r="N166" s="213"/>
      <c r="O166" s="213"/>
      <c r="P166" s="214">
        <f>SUM(P167:P168)</f>
        <v>0</v>
      </c>
      <c r="Q166" s="213"/>
      <c r="R166" s="214">
        <f>SUM(R167:R168)</f>
        <v>0</v>
      </c>
      <c r="S166" s="213"/>
      <c r="T166" s="215">
        <f>SUM(T167:T168)</f>
        <v>0</v>
      </c>
      <c r="AR166" s="216" t="s">
        <v>24</v>
      </c>
      <c r="AT166" s="217" t="s">
        <v>76</v>
      </c>
      <c r="AU166" s="217" t="s">
        <v>24</v>
      </c>
      <c r="AY166" s="216" t="s">
        <v>146</v>
      </c>
      <c r="BK166" s="218">
        <f>SUM(BK167:BK168)</f>
        <v>0</v>
      </c>
    </row>
    <row r="167" spans="2:65" s="1" customFormat="1" ht="25.5" customHeight="1">
      <c r="B167" s="45"/>
      <c r="C167" s="221" t="s">
        <v>303</v>
      </c>
      <c r="D167" s="221" t="s">
        <v>148</v>
      </c>
      <c r="E167" s="222" t="s">
        <v>432</v>
      </c>
      <c r="F167" s="223" t="s">
        <v>433</v>
      </c>
      <c r="G167" s="224" t="s">
        <v>241</v>
      </c>
      <c r="H167" s="225">
        <v>78.609</v>
      </c>
      <c r="I167" s="226"/>
      <c r="J167" s="227">
        <f>ROUND(I167*H167,2)</f>
        <v>0</v>
      </c>
      <c r="K167" s="223" t="s">
        <v>152</v>
      </c>
      <c r="L167" s="71"/>
      <c r="M167" s="228" t="s">
        <v>22</v>
      </c>
      <c r="N167" s="229" t="s">
        <v>48</v>
      </c>
      <c r="O167" s="46"/>
      <c r="P167" s="230">
        <f>O167*H167</f>
        <v>0</v>
      </c>
      <c r="Q167" s="230">
        <v>0</v>
      </c>
      <c r="R167" s="230">
        <f>Q167*H167</f>
        <v>0</v>
      </c>
      <c r="S167" s="230">
        <v>0</v>
      </c>
      <c r="T167" s="231">
        <f>S167*H167</f>
        <v>0</v>
      </c>
      <c r="AR167" s="23" t="s">
        <v>153</v>
      </c>
      <c r="AT167" s="23" t="s">
        <v>148</v>
      </c>
      <c r="AU167" s="23" t="s">
        <v>86</v>
      </c>
      <c r="AY167" s="23" t="s">
        <v>146</v>
      </c>
      <c r="BE167" s="232">
        <f>IF(N167="základní",J167,0)</f>
        <v>0</v>
      </c>
      <c r="BF167" s="232">
        <f>IF(N167="snížená",J167,0)</f>
        <v>0</v>
      </c>
      <c r="BG167" s="232">
        <f>IF(N167="zákl. přenesená",J167,0)</f>
        <v>0</v>
      </c>
      <c r="BH167" s="232">
        <f>IF(N167="sníž. přenesená",J167,0)</f>
        <v>0</v>
      </c>
      <c r="BI167" s="232">
        <f>IF(N167="nulová",J167,0)</f>
        <v>0</v>
      </c>
      <c r="BJ167" s="23" t="s">
        <v>24</v>
      </c>
      <c r="BK167" s="232">
        <f>ROUND(I167*H167,2)</f>
        <v>0</v>
      </c>
      <c r="BL167" s="23" t="s">
        <v>153</v>
      </c>
      <c r="BM167" s="23" t="s">
        <v>434</v>
      </c>
    </row>
    <row r="168" spans="2:47" s="1" customFormat="1" ht="13.5">
      <c r="B168" s="45"/>
      <c r="C168" s="73"/>
      <c r="D168" s="233" t="s">
        <v>155</v>
      </c>
      <c r="E168" s="73"/>
      <c r="F168" s="234" t="s">
        <v>435</v>
      </c>
      <c r="G168" s="73"/>
      <c r="H168" s="73"/>
      <c r="I168" s="191"/>
      <c r="J168" s="73"/>
      <c r="K168" s="73"/>
      <c r="L168" s="71"/>
      <c r="M168" s="235"/>
      <c r="N168" s="46"/>
      <c r="O168" s="46"/>
      <c r="P168" s="46"/>
      <c r="Q168" s="46"/>
      <c r="R168" s="46"/>
      <c r="S168" s="46"/>
      <c r="T168" s="94"/>
      <c r="AT168" s="23" t="s">
        <v>155</v>
      </c>
      <c r="AU168" s="23" t="s">
        <v>86</v>
      </c>
    </row>
    <row r="169" spans="2:63" s="10" customFormat="1" ht="37.4" customHeight="1">
      <c r="B169" s="205"/>
      <c r="C169" s="206"/>
      <c r="D169" s="207" t="s">
        <v>76</v>
      </c>
      <c r="E169" s="208" t="s">
        <v>338</v>
      </c>
      <c r="F169" s="208" t="s">
        <v>339</v>
      </c>
      <c r="G169" s="206"/>
      <c r="H169" s="206"/>
      <c r="I169" s="209"/>
      <c r="J169" s="210">
        <f>BK169</f>
        <v>0</v>
      </c>
      <c r="K169" s="206"/>
      <c r="L169" s="211"/>
      <c r="M169" s="212"/>
      <c r="N169" s="213"/>
      <c r="O169" s="213"/>
      <c r="P169" s="214">
        <f>P170+SUM(P171:P176)</f>
        <v>0</v>
      </c>
      <c r="Q169" s="213"/>
      <c r="R169" s="214">
        <f>R170+SUM(R171:R176)</f>
        <v>0</v>
      </c>
      <c r="S169" s="213"/>
      <c r="T169" s="215">
        <f>T170+SUM(T171:T176)</f>
        <v>0</v>
      </c>
      <c r="AR169" s="216" t="s">
        <v>172</v>
      </c>
      <c r="AT169" s="217" t="s">
        <v>76</v>
      </c>
      <c r="AU169" s="217" t="s">
        <v>77</v>
      </c>
      <c r="AY169" s="216" t="s">
        <v>146</v>
      </c>
      <c r="BK169" s="218">
        <f>BK170+SUM(BK171:BK176)</f>
        <v>0</v>
      </c>
    </row>
    <row r="170" spans="2:65" s="1" customFormat="1" ht="16.5" customHeight="1">
      <c r="B170" s="45"/>
      <c r="C170" s="221" t="s">
        <v>309</v>
      </c>
      <c r="D170" s="221" t="s">
        <v>148</v>
      </c>
      <c r="E170" s="222" t="s">
        <v>347</v>
      </c>
      <c r="F170" s="223" t="s">
        <v>348</v>
      </c>
      <c r="G170" s="224" t="s">
        <v>342</v>
      </c>
      <c r="H170" s="225">
        <v>1</v>
      </c>
      <c r="I170" s="226"/>
      <c r="J170" s="227">
        <f>ROUND(I170*H170,2)</f>
        <v>0</v>
      </c>
      <c r="K170" s="223" t="s">
        <v>22</v>
      </c>
      <c r="L170" s="71"/>
      <c r="M170" s="228" t="s">
        <v>22</v>
      </c>
      <c r="N170" s="229" t="s">
        <v>48</v>
      </c>
      <c r="O170" s="46"/>
      <c r="P170" s="230">
        <f>O170*H170</f>
        <v>0</v>
      </c>
      <c r="Q170" s="230">
        <v>0</v>
      </c>
      <c r="R170" s="230">
        <f>Q170*H170</f>
        <v>0</v>
      </c>
      <c r="S170" s="230">
        <v>0</v>
      </c>
      <c r="T170" s="231">
        <f>S170*H170</f>
        <v>0</v>
      </c>
      <c r="AR170" s="23" t="s">
        <v>343</v>
      </c>
      <c r="AT170" s="23" t="s">
        <v>148</v>
      </c>
      <c r="AU170" s="23" t="s">
        <v>24</v>
      </c>
      <c r="AY170" s="23" t="s">
        <v>146</v>
      </c>
      <c r="BE170" s="232">
        <f>IF(N170="základní",J170,0)</f>
        <v>0</v>
      </c>
      <c r="BF170" s="232">
        <f>IF(N170="snížená",J170,0)</f>
        <v>0</v>
      </c>
      <c r="BG170" s="232">
        <f>IF(N170="zákl. přenesená",J170,0)</f>
        <v>0</v>
      </c>
      <c r="BH170" s="232">
        <f>IF(N170="sníž. přenesená",J170,0)</f>
        <v>0</v>
      </c>
      <c r="BI170" s="232">
        <f>IF(N170="nulová",J170,0)</f>
        <v>0</v>
      </c>
      <c r="BJ170" s="23" t="s">
        <v>24</v>
      </c>
      <c r="BK170" s="232">
        <f>ROUND(I170*H170,2)</f>
        <v>0</v>
      </c>
      <c r="BL170" s="23" t="s">
        <v>343</v>
      </c>
      <c r="BM170" s="23" t="s">
        <v>436</v>
      </c>
    </row>
    <row r="171" spans="2:51" s="12" customFormat="1" ht="13.5">
      <c r="B171" s="247"/>
      <c r="C171" s="248"/>
      <c r="D171" s="233" t="s">
        <v>160</v>
      </c>
      <c r="E171" s="249" t="s">
        <v>22</v>
      </c>
      <c r="F171" s="250" t="s">
        <v>350</v>
      </c>
      <c r="G171" s="248"/>
      <c r="H171" s="249" t="s">
        <v>22</v>
      </c>
      <c r="I171" s="251"/>
      <c r="J171" s="248"/>
      <c r="K171" s="248"/>
      <c r="L171" s="252"/>
      <c r="M171" s="253"/>
      <c r="N171" s="254"/>
      <c r="O171" s="254"/>
      <c r="P171" s="254"/>
      <c r="Q171" s="254"/>
      <c r="R171" s="254"/>
      <c r="S171" s="254"/>
      <c r="T171" s="255"/>
      <c r="AT171" s="256" t="s">
        <v>160</v>
      </c>
      <c r="AU171" s="256" t="s">
        <v>24</v>
      </c>
      <c r="AV171" s="12" t="s">
        <v>24</v>
      </c>
      <c r="AW171" s="12" t="s">
        <v>40</v>
      </c>
      <c r="AX171" s="12" t="s">
        <v>77</v>
      </c>
      <c r="AY171" s="256" t="s">
        <v>146</v>
      </c>
    </row>
    <row r="172" spans="2:51" s="11" customFormat="1" ht="13.5">
      <c r="B172" s="236"/>
      <c r="C172" s="237"/>
      <c r="D172" s="233" t="s">
        <v>160</v>
      </c>
      <c r="E172" s="238" t="s">
        <v>22</v>
      </c>
      <c r="F172" s="239" t="s">
        <v>24</v>
      </c>
      <c r="G172" s="237"/>
      <c r="H172" s="240">
        <v>1</v>
      </c>
      <c r="I172" s="241"/>
      <c r="J172" s="237"/>
      <c r="K172" s="237"/>
      <c r="L172" s="242"/>
      <c r="M172" s="243"/>
      <c r="N172" s="244"/>
      <c r="O172" s="244"/>
      <c r="P172" s="244"/>
      <c r="Q172" s="244"/>
      <c r="R172" s="244"/>
      <c r="S172" s="244"/>
      <c r="T172" s="245"/>
      <c r="AT172" s="246" t="s">
        <v>160</v>
      </c>
      <c r="AU172" s="246" t="s">
        <v>24</v>
      </c>
      <c r="AV172" s="11" t="s">
        <v>86</v>
      </c>
      <c r="AW172" s="11" t="s">
        <v>40</v>
      </c>
      <c r="AX172" s="11" t="s">
        <v>24</v>
      </c>
      <c r="AY172" s="246" t="s">
        <v>146</v>
      </c>
    </row>
    <row r="173" spans="2:65" s="1" customFormat="1" ht="16.5" customHeight="1">
      <c r="B173" s="45"/>
      <c r="C173" s="221" t="s">
        <v>317</v>
      </c>
      <c r="D173" s="221" t="s">
        <v>148</v>
      </c>
      <c r="E173" s="222" t="s">
        <v>437</v>
      </c>
      <c r="F173" s="223" t="s">
        <v>341</v>
      </c>
      <c r="G173" s="224" t="s">
        <v>342</v>
      </c>
      <c r="H173" s="225">
        <v>1</v>
      </c>
      <c r="I173" s="226"/>
      <c r="J173" s="227">
        <f>ROUND(I173*H173,2)</f>
        <v>0</v>
      </c>
      <c r="K173" s="223" t="s">
        <v>22</v>
      </c>
      <c r="L173" s="71"/>
      <c r="M173" s="228" t="s">
        <v>22</v>
      </c>
      <c r="N173" s="229" t="s">
        <v>48</v>
      </c>
      <c r="O173" s="46"/>
      <c r="P173" s="230">
        <f>O173*H173</f>
        <v>0</v>
      </c>
      <c r="Q173" s="230">
        <v>0</v>
      </c>
      <c r="R173" s="230">
        <f>Q173*H173</f>
        <v>0</v>
      </c>
      <c r="S173" s="230">
        <v>0</v>
      </c>
      <c r="T173" s="231">
        <f>S173*H173</f>
        <v>0</v>
      </c>
      <c r="AR173" s="23" t="s">
        <v>343</v>
      </c>
      <c r="AT173" s="23" t="s">
        <v>148</v>
      </c>
      <c r="AU173" s="23" t="s">
        <v>24</v>
      </c>
      <c r="AY173" s="23" t="s">
        <v>146</v>
      </c>
      <c r="BE173" s="232">
        <f>IF(N173="základní",J173,0)</f>
        <v>0</v>
      </c>
      <c r="BF173" s="232">
        <f>IF(N173="snížená",J173,0)</f>
        <v>0</v>
      </c>
      <c r="BG173" s="232">
        <f>IF(N173="zákl. přenesená",J173,0)</f>
        <v>0</v>
      </c>
      <c r="BH173" s="232">
        <f>IF(N173="sníž. přenesená",J173,0)</f>
        <v>0</v>
      </c>
      <c r="BI173" s="232">
        <f>IF(N173="nulová",J173,0)</f>
        <v>0</v>
      </c>
      <c r="BJ173" s="23" t="s">
        <v>24</v>
      </c>
      <c r="BK173" s="232">
        <f>ROUND(I173*H173,2)</f>
        <v>0</v>
      </c>
      <c r="BL173" s="23" t="s">
        <v>343</v>
      </c>
      <c r="BM173" s="23" t="s">
        <v>438</v>
      </c>
    </row>
    <row r="174" spans="2:51" s="11" customFormat="1" ht="13.5">
      <c r="B174" s="236"/>
      <c r="C174" s="237"/>
      <c r="D174" s="233" t="s">
        <v>160</v>
      </c>
      <c r="E174" s="238" t="s">
        <v>22</v>
      </c>
      <c r="F174" s="239" t="s">
        <v>24</v>
      </c>
      <c r="G174" s="237"/>
      <c r="H174" s="240">
        <v>1</v>
      </c>
      <c r="I174" s="241"/>
      <c r="J174" s="237"/>
      <c r="K174" s="237"/>
      <c r="L174" s="242"/>
      <c r="M174" s="243"/>
      <c r="N174" s="244"/>
      <c r="O174" s="244"/>
      <c r="P174" s="244"/>
      <c r="Q174" s="244"/>
      <c r="R174" s="244"/>
      <c r="S174" s="244"/>
      <c r="T174" s="245"/>
      <c r="AT174" s="246" t="s">
        <v>160</v>
      </c>
      <c r="AU174" s="246" t="s">
        <v>24</v>
      </c>
      <c r="AV174" s="11" t="s">
        <v>86</v>
      </c>
      <c r="AW174" s="11" t="s">
        <v>40</v>
      </c>
      <c r="AX174" s="11" t="s">
        <v>24</v>
      </c>
      <c r="AY174" s="246" t="s">
        <v>146</v>
      </c>
    </row>
    <row r="175" spans="2:51" s="12" customFormat="1" ht="13.5">
      <c r="B175" s="247"/>
      <c r="C175" s="248"/>
      <c r="D175" s="233" t="s">
        <v>160</v>
      </c>
      <c r="E175" s="249" t="s">
        <v>22</v>
      </c>
      <c r="F175" s="250" t="s">
        <v>345</v>
      </c>
      <c r="G175" s="248"/>
      <c r="H175" s="249" t="s">
        <v>22</v>
      </c>
      <c r="I175" s="251"/>
      <c r="J175" s="248"/>
      <c r="K175" s="248"/>
      <c r="L175" s="252"/>
      <c r="M175" s="253"/>
      <c r="N175" s="254"/>
      <c r="O175" s="254"/>
      <c r="P175" s="254"/>
      <c r="Q175" s="254"/>
      <c r="R175" s="254"/>
      <c r="S175" s="254"/>
      <c r="T175" s="255"/>
      <c r="AT175" s="256" t="s">
        <v>160</v>
      </c>
      <c r="AU175" s="256" t="s">
        <v>24</v>
      </c>
      <c r="AV175" s="12" t="s">
        <v>24</v>
      </c>
      <c r="AW175" s="12" t="s">
        <v>40</v>
      </c>
      <c r="AX175" s="12" t="s">
        <v>77</v>
      </c>
      <c r="AY175" s="256" t="s">
        <v>146</v>
      </c>
    </row>
    <row r="176" spans="2:63" s="10" customFormat="1" ht="29.85" customHeight="1">
      <c r="B176" s="205"/>
      <c r="C176" s="206"/>
      <c r="D176" s="207" t="s">
        <v>76</v>
      </c>
      <c r="E176" s="219" t="s">
        <v>347</v>
      </c>
      <c r="F176" s="219" t="s">
        <v>351</v>
      </c>
      <c r="G176" s="206"/>
      <c r="H176" s="206"/>
      <c r="I176" s="209"/>
      <c r="J176" s="220">
        <f>BK176</f>
        <v>0</v>
      </c>
      <c r="K176" s="206"/>
      <c r="L176" s="211"/>
      <c r="M176" s="212"/>
      <c r="N176" s="213"/>
      <c r="O176" s="213"/>
      <c r="P176" s="214">
        <f>SUM(P177:P181)</f>
        <v>0</v>
      </c>
      <c r="Q176" s="213"/>
      <c r="R176" s="214">
        <f>SUM(R177:R181)</f>
        <v>0</v>
      </c>
      <c r="S176" s="213"/>
      <c r="T176" s="215">
        <f>SUM(T177:T181)</f>
        <v>0</v>
      </c>
      <c r="AR176" s="216" t="s">
        <v>172</v>
      </c>
      <c r="AT176" s="217" t="s">
        <v>76</v>
      </c>
      <c r="AU176" s="217" t="s">
        <v>24</v>
      </c>
      <c r="AY176" s="216" t="s">
        <v>146</v>
      </c>
      <c r="BK176" s="218">
        <f>SUM(BK177:BK181)</f>
        <v>0</v>
      </c>
    </row>
    <row r="177" spans="2:65" s="1" customFormat="1" ht="25.5" customHeight="1">
      <c r="B177" s="45"/>
      <c r="C177" s="221" t="s">
        <v>322</v>
      </c>
      <c r="D177" s="221" t="s">
        <v>148</v>
      </c>
      <c r="E177" s="222" t="s">
        <v>353</v>
      </c>
      <c r="F177" s="223" t="s">
        <v>354</v>
      </c>
      <c r="G177" s="224" t="s">
        <v>342</v>
      </c>
      <c r="H177" s="225">
        <v>1</v>
      </c>
      <c r="I177" s="226"/>
      <c r="J177" s="227">
        <f>ROUND(I177*H177,2)</f>
        <v>0</v>
      </c>
      <c r="K177" s="223" t="s">
        <v>152</v>
      </c>
      <c r="L177" s="71"/>
      <c r="M177" s="228" t="s">
        <v>22</v>
      </c>
      <c r="N177" s="229" t="s">
        <v>48</v>
      </c>
      <c r="O177" s="46"/>
      <c r="P177" s="230">
        <f>O177*H177</f>
        <v>0</v>
      </c>
      <c r="Q177" s="230">
        <v>0</v>
      </c>
      <c r="R177" s="230">
        <f>Q177*H177</f>
        <v>0</v>
      </c>
      <c r="S177" s="230">
        <v>0</v>
      </c>
      <c r="T177" s="231">
        <f>S177*H177</f>
        <v>0</v>
      </c>
      <c r="AR177" s="23" t="s">
        <v>343</v>
      </c>
      <c r="AT177" s="23" t="s">
        <v>148</v>
      </c>
      <c r="AU177" s="23" t="s">
        <v>86</v>
      </c>
      <c r="AY177" s="23" t="s">
        <v>146</v>
      </c>
      <c r="BE177" s="232">
        <f>IF(N177="základní",J177,0)</f>
        <v>0</v>
      </c>
      <c r="BF177" s="232">
        <f>IF(N177="snížená",J177,0)</f>
        <v>0</v>
      </c>
      <c r="BG177" s="232">
        <f>IF(N177="zákl. přenesená",J177,0)</f>
        <v>0</v>
      </c>
      <c r="BH177" s="232">
        <f>IF(N177="sníž. přenesená",J177,0)</f>
        <v>0</v>
      </c>
      <c r="BI177" s="232">
        <f>IF(N177="nulová",J177,0)</f>
        <v>0</v>
      </c>
      <c r="BJ177" s="23" t="s">
        <v>24</v>
      </c>
      <c r="BK177" s="232">
        <f>ROUND(I177*H177,2)</f>
        <v>0</v>
      </c>
      <c r="BL177" s="23" t="s">
        <v>343</v>
      </c>
      <c r="BM177" s="23" t="s">
        <v>439</v>
      </c>
    </row>
    <row r="178" spans="2:47" s="1" customFormat="1" ht="13.5">
      <c r="B178" s="45"/>
      <c r="C178" s="73"/>
      <c r="D178" s="233" t="s">
        <v>332</v>
      </c>
      <c r="E178" s="73"/>
      <c r="F178" s="234" t="s">
        <v>356</v>
      </c>
      <c r="G178" s="73"/>
      <c r="H178" s="73"/>
      <c r="I178" s="191"/>
      <c r="J178" s="73"/>
      <c r="K178" s="73"/>
      <c r="L178" s="71"/>
      <c r="M178" s="235"/>
      <c r="N178" s="46"/>
      <c r="O178" s="46"/>
      <c r="P178" s="46"/>
      <c r="Q178" s="46"/>
      <c r="R178" s="46"/>
      <c r="S178" s="46"/>
      <c r="T178" s="94"/>
      <c r="AT178" s="23" t="s">
        <v>332</v>
      </c>
      <c r="AU178" s="23" t="s">
        <v>86</v>
      </c>
    </row>
    <row r="179" spans="2:65" s="1" customFormat="1" ht="25.5" customHeight="1">
      <c r="B179" s="45"/>
      <c r="C179" s="221" t="s">
        <v>327</v>
      </c>
      <c r="D179" s="221" t="s">
        <v>148</v>
      </c>
      <c r="E179" s="222" t="s">
        <v>358</v>
      </c>
      <c r="F179" s="223" t="s">
        <v>359</v>
      </c>
      <c r="G179" s="224" t="s">
        <v>342</v>
      </c>
      <c r="H179" s="225">
        <v>1</v>
      </c>
      <c r="I179" s="226"/>
      <c r="J179" s="227">
        <f>ROUND(I179*H179,2)</f>
        <v>0</v>
      </c>
      <c r="K179" s="223" t="s">
        <v>152</v>
      </c>
      <c r="L179" s="71"/>
      <c r="M179" s="228" t="s">
        <v>22</v>
      </c>
      <c r="N179" s="229" t="s">
        <v>48</v>
      </c>
      <c r="O179" s="46"/>
      <c r="P179" s="230">
        <f>O179*H179</f>
        <v>0</v>
      </c>
      <c r="Q179" s="230">
        <v>0</v>
      </c>
      <c r="R179" s="230">
        <f>Q179*H179</f>
        <v>0</v>
      </c>
      <c r="S179" s="230">
        <v>0</v>
      </c>
      <c r="T179" s="231">
        <f>S179*H179</f>
        <v>0</v>
      </c>
      <c r="AR179" s="23" t="s">
        <v>343</v>
      </c>
      <c r="AT179" s="23" t="s">
        <v>148</v>
      </c>
      <c r="AU179" s="23" t="s">
        <v>86</v>
      </c>
      <c r="AY179" s="23" t="s">
        <v>146</v>
      </c>
      <c r="BE179" s="232">
        <f>IF(N179="základní",J179,0)</f>
        <v>0</v>
      </c>
      <c r="BF179" s="232">
        <f>IF(N179="snížená",J179,0)</f>
        <v>0</v>
      </c>
      <c r="BG179" s="232">
        <f>IF(N179="zákl. přenesená",J179,0)</f>
        <v>0</v>
      </c>
      <c r="BH179" s="232">
        <f>IF(N179="sníž. přenesená",J179,0)</f>
        <v>0</v>
      </c>
      <c r="BI179" s="232">
        <f>IF(N179="nulová",J179,0)</f>
        <v>0</v>
      </c>
      <c r="BJ179" s="23" t="s">
        <v>24</v>
      </c>
      <c r="BK179" s="232">
        <f>ROUND(I179*H179,2)</f>
        <v>0</v>
      </c>
      <c r="BL179" s="23" t="s">
        <v>343</v>
      </c>
      <c r="BM179" s="23" t="s">
        <v>440</v>
      </c>
    </row>
    <row r="180" spans="2:65" s="1" customFormat="1" ht="16.5" customHeight="1">
      <c r="B180" s="45"/>
      <c r="C180" s="221" t="s">
        <v>334</v>
      </c>
      <c r="D180" s="221" t="s">
        <v>148</v>
      </c>
      <c r="E180" s="222" t="s">
        <v>362</v>
      </c>
      <c r="F180" s="223" t="s">
        <v>363</v>
      </c>
      <c r="G180" s="224" t="s">
        <v>342</v>
      </c>
      <c r="H180" s="225">
        <v>1</v>
      </c>
      <c r="I180" s="226"/>
      <c r="J180" s="227">
        <f>ROUND(I180*H180,2)</f>
        <v>0</v>
      </c>
      <c r="K180" s="223" t="s">
        <v>152</v>
      </c>
      <c r="L180" s="71"/>
      <c r="M180" s="228" t="s">
        <v>22</v>
      </c>
      <c r="N180" s="229" t="s">
        <v>48</v>
      </c>
      <c r="O180" s="46"/>
      <c r="P180" s="230">
        <f>O180*H180</f>
        <v>0</v>
      </c>
      <c r="Q180" s="230">
        <v>0</v>
      </c>
      <c r="R180" s="230">
        <f>Q180*H180</f>
        <v>0</v>
      </c>
      <c r="S180" s="230">
        <v>0</v>
      </c>
      <c r="T180" s="231">
        <f>S180*H180</f>
        <v>0</v>
      </c>
      <c r="AR180" s="23" t="s">
        <v>343</v>
      </c>
      <c r="AT180" s="23" t="s">
        <v>148</v>
      </c>
      <c r="AU180" s="23" t="s">
        <v>86</v>
      </c>
      <c r="AY180" s="23" t="s">
        <v>146</v>
      </c>
      <c r="BE180" s="232">
        <f>IF(N180="základní",J180,0)</f>
        <v>0</v>
      </c>
      <c r="BF180" s="232">
        <f>IF(N180="snížená",J180,0)</f>
        <v>0</v>
      </c>
      <c r="BG180" s="232">
        <f>IF(N180="zákl. přenesená",J180,0)</f>
        <v>0</v>
      </c>
      <c r="BH180" s="232">
        <f>IF(N180="sníž. přenesená",J180,0)</f>
        <v>0</v>
      </c>
      <c r="BI180" s="232">
        <f>IF(N180="nulová",J180,0)</f>
        <v>0</v>
      </c>
      <c r="BJ180" s="23" t="s">
        <v>24</v>
      </c>
      <c r="BK180" s="232">
        <f>ROUND(I180*H180,2)</f>
        <v>0</v>
      </c>
      <c r="BL180" s="23" t="s">
        <v>343</v>
      </c>
      <c r="BM180" s="23" t="s">
        <v>441</v>
      </c>
    </row>
    <row r="181" spans="2:47" s="1" customFormat="1" ht="13.5">
      <c r="B181" s="45"/>
      <c r="C181" s="73"/>
      <c r="D181" s="233" t="s">
        <v>332</v>
      </c>
      <c r="E181" s="73"/>
      <c r="F181" s="234" t="s">
        <v>365</v>
      </c>
      <c r="G181" s="73"/>
      <c r="H181" s="73"/>
      <c r="I181" s="191"/>
      <c r="J181" s="73"/>
      <c r="K181" s="73"/>
      <c r="L181" s="71"/>
      <c r="M181" s="278"/>
      <c r="N181" s="279"/>
      <c r="O181" s="279"/>
      <c r="P181" s="279"/>
      <c r="Q181" s="279"/>
      <c r="R181" s="279"/>
      <c r="S181" s="279"/>
      <c r="T181" s="280"/>
      <c r="AT181" s="23" t="s">
        <v>332</v>
      </c>
      <c r="AU181" s="23" t="s">
        <v>86</v>
      </c>
    </row>
    <row r="182" spans="2:12" s="1" customFormat="1" ht="6.95" customHeight="1">
      <c r="B182" s="66"/>
      <c r="C182" s="67"/>
      <c r="D182" s="67"/>
      <c r="E182" s="67"/>
      <c r="F182" s="67"/>
      <c r="G182" s="67"/>
      <c r="H182" s="67"/>
      <c r="I182" s="166"/>
      <c r="J182" s="67"/>
      <c r="K182" s="67"/>
      <c r="L182" s="71"/>
    </row>
  </sheetData>
  <sheetProtection password="CC35" sheet="1" objects="1" scenarios="1" formatColumns="0" formatRows="0" autoFilter="0"/>
  <autoFilter ref="C82:K181"/>
  <mergeCells count="10">
    <mergeCell ref="E7:H7"/>
    <mergeCell ref="E9:H9"/>
    <mergeCell ref="E24:H24"/>
    <mergeCell ref="E45:H45"/>
    <mergeCell ref="E47:H47"/>
    <mergeCell ref="J51:J52"/>
    <mergeCell ref="E73:H73"/>
    <mergeCell ref="E75:H75"/>
    <mergeCell ref="G1:H1"/>
    <mergeCell ref="L2:V2"/>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202"/>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105</v>
      </c>
      <c r="G1" s="138" t="s">
        <v>106</v>
      </c>
      <c r="H1" s="138"/>
      <c r="I1" s="139"/>
      <c r="J1" s="138" t="s">
        <v>107</v>
      </c>
      <c r="K1" s="137" t="s">
        <v>108</v>
      </c>
      <c r="L1" s="138" t="s">
        <v>109</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56" ht="36.95" customHeight="1">
      <c r="AT2" s="23" t="s">
        <v>92</v>
      </c>
      <c r="AZ2" s="140" t="s">
        <v>442</v>
      </c>
      <c r="BA2" s="140" t="s">
        <v>22</v>
      </c>
      <c r="BB2" s="140" t="s">
        <v>22</v>
      </c>
      <c r="BC2" s="140" t="s">
        <v>443</v>
      </c>
      <c r="BD2" s="140" t="s">
        <v>86</v>
      </c>
    </row>
    <row r="3" spans="2:56" ht="6.95" customHeight="1">
      <c r="B3" s="24"/>
      <c r="C3" s="25"/>
      <c r="D3" s="25"/>
      <c r="E3" s="25"/>
      <c r="F3" s="25"/>
      <c r="G3" s="25"/>
      <c r="H3" s="25"/>
      <c r="I3" s="141"/>
      <c r="J3" s="25"/>
      <c r="K3" s="26"/>
      <c r="AT3" s="23" t="s">
        <v>86</v>
      </c>
      <c r="AZ3" s="140" t="s">
        <v>444</v>
      </c>
      <c r="BA3" s="140" t="s">
        <v>22</v>
      </c>
      <c r="BB3" s="140" t="s">
        <v>22</v>
      </c>
      <c r="BC3" s="140" t="s">
        <v>445</v>
      </c>
      <c r="BD3" s="140" t="s">
        <v>86</v>
      </c>
    </row>
    <row r="4" spans="2:46" ht="36.95" customHeight="1">
      <c r="B4" s="27"/>
      <c r="C4" s="28"/>
      <c r="D4" s="29" t="s">
        <v>114</v>
      </c>
      <c r="E4" s="28"/>
      <c r="F4" s="28"/>
      <c r="G4" s="28"/>
      <c r="H4" s="28"/>
      <c r="I4" s="142"/>
      <c r="J4" s="28"/>
      <c r="K4" s="30"/>
      <c r="M4" s="31" t="s">
        <v>12</v>
      </c>
      <c r="AT4" s="23" t="s">
        <v>6</v>
      </c>
    </row>
    <row r="5" spans="2:11" ht="6.95" customHeight="1">
      <c r="B5" s="27"/>
      <c r="C5" s="28"/>
      <c r="D5" s="28"/>
      <c r="E5" s="28"/>
      <c r="F5" s="28"/>
      <c r="G5" s="28"/>
      <c r="H5" s="28"/>
      <c r="I5" s="142"/>
      <c r="J5" s="28"/>
      <c r="K5" s="30"/>
    </row>
    <row r="6" spans="2:11" ht="13.5">
      <c r="B6" s="27"/>
      <c r="C6" s="28"/>
      <c r="D6" s="39" t="s">
        <v>18</v>
      </c>
      <c r="E6" s="28"/>
      <c r="F6" s="28"/>
      <c r="G6" s="28"/>
      <c r="H6" s="28"/>
      <c r="I6" s="142"/>
      <c r="J6" s="28"/>
      <c r="K6" s="30"/>
    </row>
    <row r="7" spans="2:11" ht="16.5" customHeight="1">
      <c r="B7" s="27"/>
      <c r="C7" s="28"/>
      <c r="D7" s="28"/>
      <c r="E7" s="143" t="str">
        <f>'Rekapitulace stavby'!K6</f>
        <v>K.ú. Vysoká Libeň - dokumentace II</v>
      </c>
      <c r="F7" s="39"/>
      <c r="G7" s="39"/>
      <c r="H7" s="39"/>
      <c r="I7" s="142"/>
      <c r="J7" s="28"/>
      <c r="K7" s="30"/>
    </row>
    <row r="8" spans="2:11" s="1" customFormat="1" ht="13.5">
      <c r="B8" s="45"/>
      <c r="C8" s="46"/>
      <c r="D8" s="39" t="s">
        <v>115</v>
      </c>
      <c r="E8" s="46"/>
      <c r="F8" s="46"/>
      <c r="G8" s="46"/>
      <c r="H8" s="46"/>
      <c r="I8" s="144"/>
      <c r="J8" s="46"/>
      <c r="K8" s="50"/>
    </row>
    <row r="9" spans="2:11" s="1" customFormat="1" ht="36.95" customHeight="1">
      <c r="B9" s="45"/>
      <c r="C9" s="46"/>
      <c r="D9" s="46"/>
      <c r="E9" s="145" t="s">
        <v>446</v>
      </c>
      <c r="F9" s="46"/>
      <c r="G9" s="46"/>
      <c r="H9" s="46"/>
      <c r="I9" s="144"/>
      <c r="J9" s="46"/>
      <c r="K9" s="50"/>
    </row>
    <row r="10" spans="2:11" s="1" customFormat="1" ht="13.5">
      <c r="B10" s="45"/>
      <c r="C10" s="46"/>
      <c r="D10" s="46"/>
      <c r="E10" s="46"/>
      <c r="F10" s="46"/>
      <c r="G10" s="46"/>
      <c r="H10" s="46"/>
      <c r="I10" s="144"/>
      <c r="J10" s="46"/>
      <c r="K10" s="50"/>
    </row>
    <row r="11" spans="2:11" s="1" customFormat="1" ht="14.4" customHeight="1">
      <c r="B11" s="45"/>
      <c r="C11" s="46"/>
      <c r="D11" s="39" t="s">
        <v>21</v>
      </c>
      <c r="E11" s="46"/>
      <c r="F11" s="34" t="s">
        <v>22</v>
      </c>
      <c r="G11" s="46"/>
      <c r="H11" s="46"/>
      <c r="I11" s="146" t="s">
        <v>23</v>
      </c>
      <c r="J11" s="34" t="s">
        <v>22</v>
      </c>
      <c r="K11" s="50"/>
    </row>
    <row r="12" spans="2:11" s="1" customFormat="1" ht="14.4" customHeight="1">
      <c r="B12" s="45"/>
      <c r="C12" s="46"/>
      <c r="D12" s="39" t="s">
        <v>25</v>
      </c>
      <c r="E12" s="46"/>
      <c r="F12" s="34" t="s">
        <v>26</v>
      </c>
      <c r="G12" s="46"/>
      <c r="H12" s="46"/>
      <c r="I12" s="146" t="s">
        <v>27</v>
      </c>
      <c r="J12" s="147" t="str">
        <f>'Rekapitulace stavby'!AN8</f>
        <v>27. 11. 2016</v>
      </c>
      <c r="K12" s="50"/>
    </row>
    <row r="13" spans="2:11" s="1" customFormat="1" ht="10.8" customHeight="1">
      <c r="B13" s="45"/>
      <c r="C13" s="46"/>
      <c r="D13" s="46"/>
      <c r="E13" s="46"/>
      <c r="F13" s="46"/>
      <c r="G13" s="46"/>
      <c r="H13" s="46"/>
      <c r="I13" s="144"/>
      <c r="J13" s="46"/>
      <c r="K13" s="50"/>
    </row>
    <row r="14" spans="2:11" s="1" customFormat="1" ht="14.4" customHeight="1">
      <c r="B14" s="45"/>
      <c r="C14" s="46"/>
      <c r="D14" s="39" t="s">
        <v>31</v>
      </c>
      <c r="E14" s="46"/>
      <c r="F14" s="46"/>
      <c r="G14" s="46"/>
      <c r="H14" s="46"/>
      <c r="I14" s="146" t="s">
        <v>32</v>
      </c>
      <c r="J14" s="34" t="s">
        <v>22</v>
      </c>
      <c r="K14" s="50"/>
    </row>
    <row r="15" spans="2:11" s="1" customFormat="1" ht="18" customHeight="1">
      <c r="B15" s="45"/>
      <c r="C15" s="46"/>
      <c r="D15" s="46"/>
      <c r="E15" s="34" t="s">
        <v>33</v>
      </c>
      <c r="F15" s="46"/>
      <c r="G15" s="46"/>
      <c r="H15" s="46"/>
      <c r="I15" s="146" t="s">
        <v>34</v>
      </c>
      <c r="J15" s="34" t="s">
        <v>22</v>
      </c>
      <c r="K15" s="50"/>
    </row>
    <row r="16" spans="2:11" s="1" customFormat="1" ht="6.95" customHeight="1">
      <c r="B16" s="45"/>
      <c r="C16" s="46"/>
      <c r="D16" s="46"/>
      <c r="E16" s="46"/>
      <c r="F16" s="46"/>
      <c r="G16" s="46"/>
      <c r="H16" s="46"/>
      <c r="I16" s="144"/>
      <c r="J16" s="46"/>
      <c r="K16" s="50"/>
    </row>
    <row r="17" spans="2:11" s="1" customFormat="1" ht="14.4" customHeight="1">
      <c r="B17" s="45"/>
      <c r="C17" s="46"/>
      <c r="D17" s="39" t="s">
        <v>35</v>
      </c>
      <c r="E17" s="46"/>
      <c r="F17" s="46"/>
      <c r="G17" s="46"/>
      <c r="H17" s="46"/>
      <c r="I17" s="146" t="s">
        <v>32</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6" t="s">
        <v>34</v>
      </c>
      <c r="J18" s="34" t="str">
        <f>IF('Rekapitulace stavby'!AN14="Vyplň údaj","",IF('Rekapitulace stavby'!AN14="","",'Rekapitulace stavby'!AN14))</f>
        <v/>
      </c>
      <c r="K18" s="50"/>
    </row>
    <row r="19" spans="2:11" s="1" customFormat="1" ht="6.95" customHeight="1">
      <c r="B19" s="45"/>
      <c r="C19" s="46"/>
      <c r="D19" s="46"/>
      <c r="E19" s="46"/>
      <c r="F19" s="46"/>
      <c r="G19" s="46"/>
      <c r="H19" s="46"/>
      <c r="I19" s="144"/>
      <c r="J19" s="46"/>
      <c r="K19" s="50"/>
    </row>
    <row r="20" spans="2:11" s="1" customFormat="1" ht="14.4" customHeight="1">
      <c r="B20" s="45"/>
      <c r="C20" s="46"/>
      <c r="D20" s="39" t="s">
        <v>37</v>
      </c>
      <c r="E20" s="46"/>
      <c r="F20" s="46"/>
      <c r="G20" s="46"/>
      <c r="H20" s="46"/>
      <c r="I20" s="146" t="s">
        <v>32</v>
      </c>
      <c r="J20" s="34" t="s">
        <v>38</v>
      </c>
      <c r="K20" s="50"/>
    </row>
    <row r="21" spans="2:11" s="1" customFormat="1" ht="18" customHeight="1">
      <c r="B21" s="45"/>
      <c r="C21" s="46"/>
      <c r="D21" s="46"/>
      <c r="E21" s="34" t="s">
        <v>39</v>
      </c>
      <c r="F21" s="46"/>
      <c r="G21" s="46"/>
      <c r="H21" s="46"/>
      <c r="I21" s="146" t="s">
        <v>34</v>
      </c>
      <c r="J21" s="34" t="s">
        <v>22</v>
      </c>
      <c r="K21" s="50"/>
    </row>
    <row r="22" spans="2:11" s="1" customFormat="1" ht="6.95" customHeight="1">
      <c r="B22" s="45"/>
      <c r="C22" s="46"/>
      <c r="D22" s="46"/>
      <c r="E22" s="46"/>
      <c r="F22" s="46"/>
      <c r="G22" s="46"/>
      <c r="H22" s="46"/>
      <c r="I22" s="144"/>
      <c r="J22" s="46"/>
      <c r="K22" s="50"/>
    </row>
    <row r="23" spans="2:11" s="1" customFormat="1" ht="14.4" customHeight="1">
      <c r="B23" s="45"/>
      <c r="C23" s="46"/>
      <c r="D23" s="39" t="s">
        <v>41</v>
      </c>
      <c r="E23" s="46"/>
      <c r="F23" s="46"/>
      <c r="G23" s="46"/>
      <c r="H23" s="46"/>
      <c r="I23" s="144"/>
      <c r="J23" s="46"/>
      <c r="K23" s="50"/>
    </row>
    <row r="24" spans="2:11" s="6" customFormat="1" ht="16.5" customHeight="1">
      <c r="B24" s="148"/>
      <c r="C24" s="149"/>
      <c r="D24" s="149"/>
      <c r="E24" s="43" t="s">
        <v>22</v>
      </c>
      <c r="F24" s="43"/>
      <c r="G24" s="43"/>
      <c r="H24" s="43"/>
      <c r="I24" s="150"/>
      <c r="J24" s="149"/>
      <c r="K24" s="151"/>
    </row>
    <row r="25" spans="2:11" s="1" customFormat="1" ht="6.95" customHeight="1">
      <c r="B25" s="45"/>
      <c r="C25" s="46"/>
      <c r="D25" s="46"/>
      <c r="E25" s="46"/>
      <c r="F25" s="46"/>
      <c r="G25" s="46"/>
      <c r="H25" s="46"/>
      <c r="I25" s="144"/>
      <c r="J25" s="46"/>
      <c r="K25" s="50"/>
    </row>
    <row r="26" spans="2:11" s="1" customFormat="1" ht="6.95" customHeight="1">
      <c r="B26" s="45"/>
      <c r="C26" s="46"/>
      <c r="D26" s="105"/>
      <c r="E26" s="105"/>
      <c r="F26" s="105"/>
      <c r="G26" s="105"/>
      <c r="H26" s="105"/>
      <c r="I26" s="152"/>
      <c r="J26" s="105"/>
      <c r="K26" s="153"/>
    </row>
    <row r="27" spans="2:11" s="1" customFormat="1" ht="25.4" customHeight="1">
      <c r="B27" s="45"/>
      <c r="C27" s="46"/>
      <c r="D27" s="154" t="s">
        <v>43</v>
      </c>
      <c r="E27" s="46"/>
      <c r="F27" s="46"/>
      <c r="G27" s="46"/>
      <c r="H27" s="46"/>
      <c r="I27" s="144"/>
      <c r="J27" s="155">
        <f>ROUND(J83,2)</f>
        <v>0</v>
      </c>
      <c r="K27" s="50"/>
    </row>
    <row r="28" spans="2:11" s="1" customFormat="1" ht="6.95" customHeight="1">
      <c r="B28" s="45"/>
      <c r="C28" s="46"/>
      <c r="D28" s="105"/>
      <c r="E28" s="105"/>
      <c r="F28" s="105"/>
      <c r="G28" s="105"/>
      <c r="H28" s="105"/>
      <c r="I28" s="152"/>
      <c r="J28" s="105"/>
      <c r="K28" s="153"/>
    </row>
    <row r="29" spans="2:11" s="1" customFormat="1" ht="14.4" customHeight="1">
      <c r="B29" s="45"/>
      <c r="C29" s="46"/>
      <c r="D29" s="46"/>
      <c r="E29" s="46"/>
      <c r="F29" s="51" t="s">
        <v>45</v>
      </c>
      <c r="G29" s="46"/>
      <c r="H29" s="46"/>
      <c r="I29" s="156" t="s">
        <v>44</v>
      </c>
      <c r="J29" s="51" t="s">
        <v>46</v>
      </c>
      <c r="K29" s="50"/>
    </row>
    <row r="30" spans="2:11" s="1" customFormat="1" ht="14.4" customHeight="1">
      <c r="B30" s="45"/>
      <c r="C30" s="46"/>
      <c r="D30" s="54" t="s">
        <v>47</v>
      </c>
      <c r="E30" s="54" t="s">
        <v>48</v>
      </c>
      <c r="F30" s="157">
        <f>ROUND(SUM(BE83:BE201),2)</f>
        <v>0</v>
      </c>
      <c r="G30" s="46"/>
      <c r="H30" s="46"/>
      <c r="I30" s="158">
        <v>0.21</v>
      </c>
      <c r="J30" s="157">
        <f>ROUND(ROUND((SUM(BE83:BE201)),2)*I30,2)</f>
        <v>0</v>
      </c>
      <c r="K30" s="50"/>
    </row>
    <row r="31" spans="2:11" s="1" customFormat="1" ht="14.4" customHeight="1">
      <c r="B31" s="45"/>
      <c r="C31" s="46"/>
      <c r="D31" s="46"/>
      <c r="E31" s="54" t="s">
        <v>49</v>
      </c>
      <c r="F31" s="157">
        <f>ROUND(SUM(BF83:BF201),2)</f>
        <v>0</v>
      </c>
      <c r="G31" s="46"/>
      <c r="H31" s="46"/>
      <c r="I31" s="158">
        <v>0.15</v>
      </c>
      <c r="J31" s="157">
        <f>ROUND(ROUND((SUM(BF83:BF201)),2)*I31,2)</f>
        <v>0</v>
      </c>
      <c r="K31" s="50"/>
    </row>
    <row r="32" spans="2:11" s="1" customFormat="1" ht="14.4" customHeight="1" hidden="1">
      <c r="B32" s="45"/>
      <c r="C32" s="46"/>
      <c r="D32" s="46"/>
      <c r="E32" s="54" t="s">
        <v>50</v>
      </c>
      <c r="F32" s="157">
        <f>ROUND(SUM(BG83:BG201),2)</f>
        <v>0</v>
      </c>
      <c r="G32" s="46"/>
      <c r="H32" s="46"/>
      <c r="I32" s="158">
        <v>0.21</v>
      </c>
      <c r="J32" s="157">
        <v>0</v>
      </c>
      <c r="K32" s="50"/>
    </row>
    <row r="33" spans="2:11" s="1" customFormat="1" ht="14.4" customHeight="1" hidden="1">
      <c r="B33" s="45"/>
      <c r="C33" s="46"/>
      <c r="D33" s="46"/>
      <c r="E33" s="54" t="s">
        <v>51</v>
      </c>
      <c r="F33" s="157">
        <f>ROUND(SUM(BH83:BH201),2)</f>
        <v>0</v>
      </c>
      <c r="G33" s="46"/>
      <c r="H33" s="46"/>
      <c r="I33" s="158">
        <v>0.15</v>
      </c>
      <c r="J33" s="157">
        <v>0</v>
      </c>
      <c r="K33" s="50"/>
    </row>
    <row r="34" spans="2:11" s="1" customFormat="1" ht="14.4" customHeight="1" hidden="1">
      <c r="B34" s="45"/>
      <c r="C34" s="46"/>
      <c r="D34" s="46"/>
      <c r="E34" s="54" t="s">
        <v>52</v>
      </c>
      <c r="F34" s="157">
        <f>ROUND(SUM(BI83:BI201),2)</f>
        <v>0</v>
      </c>
      <c r="G34" s="46"/>
      <c r="H34" s="46"/>
      <c r="I34" s="158">
        <v>0</v>
      </c>
      <c r="J34" s="157">
        <v>0</v>
      </c>
      <c r="K34" s="50"/>
    </row>
    <row r="35" spans="2:11" s="1" customFormat="1" ht="6.95" customHeight="1">
      <c r="B35" s="45"/>
      <c r="C35" s="46"/>
      <c r="D35" s="46"/>
      <c r="E35" s="46"/>
      <c r="F35" s="46"/>
      <c r="G35" s="46"/>
      <c r="H35" s="46"/>
      <c r="I35" s="144"/>
      <c r="J35" s="46"/>
      <c r="K35" s="50"/>
    </row>
    <row r="36" spans="2:11" s="1" customFormat="1" ht="25.4" customHeight="1">
      <c r="B36" s="45"/>
      <c r="C36" s="159"/>
      <c r="D36" s="160" t="s">
        <v>53</v>
      </c>
      <c r="E36" s="97"/>
      <c r="F36" s="97"/>
      <c r="G36" s="161" t="s">
        <v>54</v>
      </c>
      <c r="H36" s="162" t="s">
        <v>55</v>
      </c>
      <c r="I36" s="163"/>
      <c r="J36" s="164">
        <f>SUM(J27:J34)</f>
        <v>0</v>
      </c>
      <c r="K36" s="165"/>
    </row>
    <row r="37" spans="2:11" s="1" customFormat="1" ht="14.4" customHeight="1">
      <c r="B37" s="66"/>
      <c r="C37" s="67"/>
      <c r="D37" s="67"/>
      <c r="E37" s="67"/>
      <c r="F37" s="67"/>
      <c r="G37" s="67"/>
      <c r="H37" s="67"/>
      <c r="I37" s="166"/>
      <c r="J37" s="67"/>
      <c r="K37" s="68"/>
    </row>
    <row r="41" spans="2:11" s="1" customFormat="1" ht="6.95" customHeight="1">
      <c r="B41" s="167"/>
      <c r="C41" s="168"/>
      <c r="D41" s="168"/>
      <c r="E41" s="168"/>
      <c r="F41" s="168"/>
      <c r="G41" s="168"/>
      <c r="H41" s="168"/>
      <c r="I41" s="169"/>
      <c r="J41" s="168"/>
      <c r="K41" s="170"/>
    </row>
    <row r="42" spans="2:11" s="1" customFormat="1" ht="36.95" customHeight="1">
      <c r="B42" s="45"/>
      <c r="C42" s="29" t="s">
        <v>117</v>
      </c>
      <c r="D42" s="46"/>
      <c r="E42" s="46"/>
      <c r="F42" s="46"/>
      <c r="G42" s="46"/>
      <c r="H42" s="46"/>
      <c r="I42" s="144"/>
      <c r="J42" s="46"/>
      <c r="K42" s="50"/>
    </row>
    <row r="43" spans="2:11" s="1" customFormat="1" ht="6.95" customHeight="1">
      <c r="B43" s="45"/>
      <c r="C43" s="46"/>
      <c r="D43" s="46"/>
      <c r="E43" s="46"/>
      <c r="F43" s="46"/>
      <c r="G43" s="46"/>
      <c r="H43" s="46"/>
      <c r="I43" s="144"/>
      <c r="J43" s="46"/>
      <c r="K43" s="50"/>
    </row>
    <row r="44" spans="2:11" s="1" customFormat="1" ht="14.4" customHeight="1">
      <c r="B44" s="45"/>
      <c r="C44" s="39" t="s">
        <v>18</v>
      </c>
      <c r="D44" s="46"/>
      <c r="E44" s="46"/>
      <c r="F44" s="46"/>
      <c r="G44" s="46"/>
      <c r="H44" s="46"/>
      <c r="I44" s="144"/>
      <c r="J44" s="46"/>
      <c r="K44" s="50"/>
    </row>
    <row r="45" spans="2:11" s="1" customFormat="1" ht="16.5" customHeight="1">
      <c r="B45" s="45"/>
      <c r="C45" s="46"/>
      <c r="D45" s="46"/>
      <c r="E45" s="143" t="str">
        <f>E7</f>
        <v>K.ú. Vysoká Libeň - dokumentace II</v>
      </c>
      <c r="F45" s="39"/>
      <c r="G45" s="39"/>
      <c r="H45" s="39"/>
      <c r="I45" s="144"/>
      <c r="J45" s="46"/>
      <c r="K45" s="50"/>
    </row>
    <row r="46" spans="2:11" s="1" customFormat="1" ht="14.4" customHeight="1">
      <c r="B46" s="45"/>
      <c r="C46" s="39" t="s">
        <v>115</v>
      </c>
      <c r="D46" s="46"/>
      <c r="E46" s="46"/>
      <c r="F46" s="46"/>
      <c r="G46" s="46"/>
      <c r="H46" s="46"/>
      <c r="I46" s="144"/>
      <c r="J46" s="46"/>
      <c r="K46" s="50"/>
    </row>
    <row r="47" spans="2:11" s="1" customFormat="1" ht="17.25" customHeight="1">
      <c r="B47" s="45"/>
      <c r="C47" s="46"/>
      <c r="D47" s="46"/>
      <c r="E47" s="145" t="str">
        <f>E9</f>
        <v>SO-103 - SO 103 - Polní cesta DO13 k.ú. Vysoká Libeň</v>
      </c>
      <c r="F47" s="46"/>
      <c r="G47" s="46"/>
      <c r="H47" s="46"/>
      <c r="I47" s="144"/>
      <c r="J47" s="46"/>
      <c r="K47" s="50"/>
    </row>
    <row r="48" spans="2:11" s="1" customFormat="1" ht="6.95" customHeight="1">
      <c r="B48" s="45"/>
      <c r="C48" s="46"/>
      <c r="D48" s="46"/>
      <c r="E48" s="46"/>
      <c r="F48" s="46"/>
      <c r="G48" s="46"/>
      <c r="H48" s="46"/>
      <c r="I48" s="144"/>
      <c r="J48" s="46"/>
      <c r="K48" s="50"/>
    </row>
    <row r="49" spans="2:11" s="1" customFormat="1" ht="18" customHeight="1">
      <c r="B49" s="45"/>
      <c r="C49" s="39" t="s">
        <v>25</v>
      </c>
      <c r="D49" s="46"/>
      <c r="E49" s="46"/>
      <c r="F49" s="34" t="str">
        <f>F12</f>
        <v xml:space="preserve"> </v>
      </c>
      <c r="G49" s="46"/>
      <c r="H49" s="46"/>
      <c r="I49" s="146" t="s">
        <v>27</v>
      </c>
      <c r="J49" s="147" t="str">
        <f>IF(J12="","",J12)</f>
        <v>27. 11. 2016</v>
      </c>
      <c r="K49" s="50"/>
    </row>
    <row r="50" spans="2:11" s="1" customFormat="1" ht="6.95" customHeight="1">
      <c r="B50" s="45"/>
      <c r="C50" s="46"/>
      <c r="D50" s="46"/>
      <c r="E50" s="46"/>
      <c r="F50" s="46"/>
      <c r="G50" s="46"/>
      <c r="H50" s="46"/>
      <c r="I50" s="144"/>
      <c r="J50" s="46"/>
      <c r="K50" s="50"/>
    </row>
    <row r="51" spans="2:11" s="1" customFormat="1" ht="13.5">
      <c r="B51" s="45"/>
      <c r="C51" s="39" t="s">
        <v>31</v>
      </c>
      <c r="D51" s="46"/>
      <c r="E51" s="46"/>
      <c r="F51" s="34" t="str">
        <f>E15</f>
        <v>ČR-Státní pozemkový úřad, Mělník</v>
      </c>
      <c r="G51" s="46"/>
      <c r="H51" s="46"/>
      <c r="I51" s="146" t="s">
        <v>37</v>
      </c>
      <c r="J51" s="43" t="str">
        <f>E21</f>
        <v>Artech spol. s r.o.</v>
      </c>
      <c r="K51" s="50"/>
    </row>
    <row r="52" spans="2:11" s="1" customFormat="1" ht="14.4" customHeight="1">
      <c r="B52" s="45"/>
      <c r="C52" s="39" t="s">
        <v>35</v>
      </c>
      <c r="D52" s="46"/>
      <c r="E52" s="46"/>
      <c r="F52" s="34" t="str">
        <f>IF(E18="","",E18)</f>
        <v/>
      </c>
      <c r="G52" s="46"/>
      <c r="H52" s="46"/>
      <c r="I52" s="144"/>
      <c r="J52" s="171"/>
      <c r="K52" s="50"/>
    </row>
    <row r="53" spans="2:11" s="1" customFormat="1" ht="10.3" customHeight="1">
      <c r="B53" s="45"/>
      <c r="C53" s="46"/>
      <c r="D53" s="46"/>
      <c r="E53" s="46"/>
      <c r="F53" s="46"/>
      <c r="G53" s="46"/>
      <c r="H53" s="46"/>
      <c r="I53" s="144"/>
      <c r="J53" s="46"/>
      <c r="K53" s="50"/>
    </row>
    <row r="54" spans="2:11" s="1" customFormat="1" ht="29.25" customHeight="1">
      <c r="B54" s="45"/>
      <c r="C54" s="172" t="s">
        <v>118</v>
      </c>
      <c r="D54" s="159"/>
      <c r="E54" s="159"/>
      <c r="F54" s="159"/>
      <c r="G54" s="159"/>
      <c r="H54" s="159"/>
      <c r="I54" s="173"/>
      <c r="J54" s="174" t="s">
        <v>119</v>
      </c>
      <c r="K54" s="175"/>
    </row>
    <row r="55" spans="2:11" s="1" customFormat="1" ht="10.3" customHeight="1">
      <c r="B55" s="45"/>
      <c r="C55" s="46"/>
      <c r="D55" s="46"/>
      <c r="E55" s="46"/>
      <c r="F55" s="46"/>
      <c r="G55" s="46"/>
      <c r="H55" s="46"/>
      <c r="I55" s="144"/>
      <c r="J55" s="46"/>
      <c r="K55" s="50"/>
    </row>
    <row r="56" spans="2:47" s="1" customFormat="1" ht="29.25" customHeight="1">
      <c r="B56" s="45"/>
      <c r="C56" s="176" t="s">
        <v>120</v>
      </c>
      <c r="D56" s="46"/>
      <c r="E56" s="46"/>
      <c r="F56" s="46"/>
      <c r="G56" s="46"/>
      <c r="H56" s="46"/>
      <c r="I56" s="144"/>
      <c r="J56" s="155">
        <f>J83</f>
        <v>0</v>
      </c>
      <c r="K56" s="50"/>
      <c r="AU56" s="23" t="s">
        <v>121</v>
      </c>
    </row>
    <row r="57" spans="2:11" s="7" customFormat="1" ht="24.95" customHeight="1">
      <c r="B57" s="177"/>
      <c r="C57" s="178"/>
      <c r="D57" s="179" t="s">
        <v>122</v>
      </c>
      <c r="E57" s="180"/>
      <c r="F57" s="180"/>
      <c r="G57" s="180"/>
      <c r="H57" s="180"/>
      <c r="I57" s="181"/>
      <c r="J57" s="182">
        <f>J84</f>
        <v>0</v>
      </c>
      <c r="K57" s="183"/>
    </row>
    <row r="58" spans="2:11" s="8" customFormat="1" ht="19.9" customHeight="1">
      <c r="B58" s="184"/>
      <c r="C58" s="185"/>
      <c r="D58" s="186" t="s">
        <v>123</v>
      </c>
      <c r="E58" s="187"/>
      <c r="F58" s="187"/>
      <c r="G58" s="187"/>
      <c r="H58" s="187"/>
      <c r="I58" s="188"/>
      <c r="J58" s="189">
        <f>J85</f>
        <v>0</v>
      </c>
      <c r="K58" s="190"/>
    </row>
    <row r="59" spans="2:11" s="8" customFormat="1" ht="19.9" customHeight="1">
      <c r="B59" s="184"/>
      <c r="C59" s="185"/>
      <c r="D59" s="186" t="s">
        <v>124</v>
      </c>
      <c r="E59" s="187"/>
      <c r="F59" s="187"/>
      <c r="G59" s="187"/>
      <c r="H59" s="187"/>
      <c r="I59" s="188"/>
      <c r="J59" s="189">
        <f>J149</f>
        <v>0</v>
      </c>
      <c r="K59" s="190"/>
    </row>
    <row r="60" spans="2:11" s="8" customFormat="1" ht="19.9" customHeight="1">
      <c r="B60" s="184"/>
      <c r="C60" s="185"/>
      <c r="D60" s="186" t="s">
        <v>125</v>
      </c>
      <c r="E60" s="187"/>
      <c r="F60" s="187"/>
      <c r="G60" s="187"/>
      <c r="H60" s="187"/>
      <c r="I60" s="188"/>
      <c r="J60" s="189">
        <f>J173</f>
        <v>0</v>
      </c>
      <c r="K60" s="190"/>
    </row>
    <row r="61" spans="2:11" s="8" customFormat="1" ht="19.9" customHeight="1">
      <c r="B61" s="184"/>
      <c r="C61" s="185"/>
      <c r="D61" s="186" t="s">
        <v>369</v>
      </c>
      <c r="E61" s="187"/>
      <c r="F61" s="187"/>
      <c r="G61" s="187"/>
      <c r="H61" s="187"/>
      <c r="I61" s="188"/>
      <c r="J61" s="189">
        <f>J186</f>
        <v>0</v>
      </c>
      <c r="K61" s="190"/>
    </row>
    <row r="62" spans="2:11" s="7" customFormat="1" ht="24.95" customHeight="1">
      <c r="B62" s="177"/>
      <c r="C62" s="178"/>
      <c r="D62" s="179" t="s">
        <v>128</v>
      </c>
      <c r="E62" s="180"/>
      <c r="F62" s="180"/>
      <c r="G62" s="180"/>
      <c r="H62" s="180"/>
      <c r="I62" s="181"/>
      <c r="J62" s="182">
        <f>J189</f>
        <v>0</v>
      </c>
      <c r="K62" s="183"/>
    </row>
    <row r="63" spans="2:11" s="8" customFormat="1" ht="19.9" customHeight="1">
      <c r="B63" s="184"/>
      <c r="C63" s="185"/>
      <c r="D63" s="186" t="s">
        <v>129</v>
      </c>
      <c r="E63" s="187"/>
      <c r="F63" s="187"/>
      <c r="G63" s="187"/>
      <c r="H63" s="187"/>
      <c r="I63" s="188"/>
      <c r="J63" s="189">
        <f>J196</f>
        <v>0</v>
      </c>
      <c r="K63" s="190"/>
    </row>
    <row r="64" spans="2:11" s="1" customFormat="1" ht="21.8" customHeight="1">
      <c r="B64" s="45"/>
      <c r="C64" s="46"/>
      <c r="D64" s="46"/>
      <c r="E64" s="46"/>
      <c r="F64" s="46"/>
      <c r="G64" s="46"/>
      <c r="H64" s="46"/>
      <c r="I64" s="144"/>
      <c r="J64" s="46"/>
      <c r="K64" s="50"/>
    </row>
    <row r="65" spans="2:11" s="1" customFormat="1" ht="6.95" customHeight="1">
      <c r="B65" s="66"/>
      <c r="C65" s="67"/>
      <c r="D65" s="67"/>
      <c r="E65" s="67"/>
      <c r="F65" s="67"/>
      <c r="G65" s="67"/>
      <c r="H65" s="67"/>
      <c r="I65" s="166"/>
      <c r="J65" s="67"/>
      <c r="K65" s="68"/>
    </row>
    <row r="69" spans="2:12" s="1" customFormat="1" ht="6.95" customHeight="1">
      <c r="B69" s="69"/>
      <c r="C69" s="70"/>
      <c r="D69" s="70"/>
      <c r="E69" s="70"/>
      <c r="F69" s="70"/>
      <c r="G69" s="70"/>
      <c r="H69" s="70"/>
      <c r="I69" s="169"/>
      <c r="J69" s="70"/>
      <c r="K69" s="70"/>
      <c r="L69" s="71"/>
    </row>
    <row r="70" spans="2:12" s="1" customFormat="1" ht="36.95" customHeight="1">
      <c r="B70" s="45"/>
      <c r="C70" s="72" t="s">
        <v>130</v>
      </c>
      <c r="D70" s="73"/>
      <c r="E70" s="73"/>
      <c r="F70" s="73"/>
      <c r="G70" s="73"/>
      <c r="H70" s="73"/>
      <c r="I70" s="191"/>
      <c r="J70" s="73"/>
      <c r="K70" s="73"/>
      <c r="L70" s="71"/>
    </row>
    <row r="71" spans="2:12" s="1" customFormat="1" ht="6.95" customHeight="1">
      <c r="B71" s="45"/>
      <c r="C71" s="73"/>
      <c r="D71" s="73"/>
      <c r="E71" s="73"/>
      <c r="F71" s="73"/>
      <c r="G71" s="73"/>
      <c r="H71" s="73"/>
      <c r="I71" s="191"/>
      <c r="J71" s="73"/>
      <c r="K71" s="73"/>
      <c r="L71" s="71"/>
    </row>
    <row r="72" spans="2:12" s="1" customFormat="1" ht="14.4" customHeight="1">
      <c r="B72" s="45"/>
      <c r="C72" s="75" t="s">
        <v>18</v>
      </c>
      <c r="D72" s="73"/>
      <c r="E72" s="73"/>
      <c r="F72" s="73"/>
      <c r="G72" s="73"/>
      <c r="H72" s="73"/>
      <c r="I72" s="191"/>
      <c r="J72" s="73"/>
      <c r="K72" s="73"/>
      <c r="L72" s="71"/>
    </row>
    <row r="73" spans="2:12" s="1" customFormat="1" ht="16.5" customHeight="1">
      <c r="B73" s="45"/>
      <c r="C73" s="73"/>
      <c r="D73" s="73"/>
      <c r="E73" s="192" t="str">
        <f>E7</f>
        <v>K.ú. Vysoká Libeň - dokumentace II</v>
      </c>
      <c r="F73" s="75"/>
      <c r="G73" s="75"/>
      <c r="H73" s="75"/>
      <c r="I73" s="191"/>
      <c r="J73" s="73"/>
      <c r="K73" s="73"/>
      <c r="L73" s="71"/>
    </row>
    <row r="74" spans="2:12" s="1" customFormat="1" ht="14.4" customHeight="1">
      <c r="B74" s="45"/>
      <c r="C74" s="75" t="s">
        <v>115</v>
      </c>
      <c r="D74" s="73"/>
      <c r="E74" s="73"/>
      <c r="F74" s="73"/>
      <c r="G74" s="73"/>
      <c r="H74" s="73"/>
      <c r="I74" s="191"/>
      <c r="J74" s="73"/>
      <c r="K74" s="73"/>
      <c r="L74" s="71"/>
    </row>
    <row r="75" spans="2:12" s="1" customFormat="1" ht="17.25" customHeight="1">
      <c r="B75" s="45"/>
      <c r="C75" s="73"/>
      <c r="D75" s="73"/>
      <c r="E75" s="81" t="str">
        <f>E9</f>
        <v>SO-103 - SO 103 - Polní cesta DO13 k.ú. Vysoká Libeň</v>
      </c>
      <c r="F75" s="73"/>
      <c r="G75" s="73"/>
      <c r="H75" s="73"/>
      <c r="I75" s="191"/>
      <c r="J75" s="73"/>
      <c r="K75" s="73"/>
      <c r="L75" s="71"/>
    </row>
    <row r="76" spans="2:12" s="1" customFormat="1" ht="6.95" customHeight="1">
      <c r="B76" s="45"/>
      <c r="C76" s="73"/>
      <c r="D76" s="73"/>
      <c r="E76" s="73"/>
      <c r="F76" s="73"/>
      <c r="G76" s="73"/>
      <c r="H76" s="73"/>
      <c r="I76" s="191"/>
      <c r="J76" s="73"/>
      <c r="K76" s="73"/>
      <c r="L76" s="71"/>
    </row>
    <row r="77" spans="2:12" s="1" customFormat="1" ht="18" customHeight="1">
      <c r="B77" s="45"/>
      <c r="C77" s="75" t="s">
        <v>25</v>
      </c>
      <c r="D77" s="73"/>
      <c r="E77" s="73"/>
      <c r="F77" s="193" t="str">
        <f>F12</f>
        <v xml:space="preserve"> </v>
      </c>
      <c r="G77" s="73"/>
      <c r="H77" s="73"/>
      <c r="I77" s="194" t="s">
        <v>27</v>
      </c>
      <c r="J77" s="84" t="str">
        <f>IF(J12="","",J12)</f>
        <v>27. 11. 2016</v>
      </c>
      <c r="K77" s="73"/>
      <c r="L77" s="71"/>
    </row>
    <row r="78" spans="2:12" s="1" customFormat="1" ht="6.95" customHeight="1">
      <c r="B78" s="45"/>
      <c r="C78" s="73"/>
      <c r="D78" s="73"/>
      <c r="E78" s="73"/>
      <c r="F78" s="73"/>
      <c r="G78" s="73"/>
      <c r="H78" s="73"/>
      <c r="I78" s="191"/>
      <c r="J78" s="73"/>
      <c r="K78" s="73"/>
      <c r="L78" s="71"/>
    </row>
    <row r="79" spans="2:12" s="1" customFormat="1" ht="13.5">
      <c r="B79" s="45"/>
      <c r="C79" s="75" t="s">
        <v>31</v>
      </c>
      <c r="D79" s="73"/>
      <c r="E79" s="73"/>
      <c r="F79" s="193" t="str">
        <f>E15</f>
        <v>ČR-Státní pozemkový úřad, Mělník</v>
      </c>
      <c r="G79" s="73"/>
      <c r="H79" s="73"/>
      <c r="I79" s="194" t="s">
        <v>37</v>
      </c>
      <c r="J79" s="193" t="str">
        <f>E21</f>
        <v>Artech spol. s r.o.</v>
      </c>
      <c r="K79" s="73"/>
      <c r="L79" s="71"/>
    </row>
    <row r="80" spans="2:12" s="1" customFormat="1" ht="14.4" customHeight="1">
      <c r="B80" s="45"/>
      <c r="C80" s="75" t="s">
        <v>35</v>
      </c>
      <c r="D80" s="73"/>
      <c r="E80" s="73"/>
      <c r="F80" s="193" t="str">
        <f>IF(E18="","",E18)</f>
        <v/>
      </c>
      <c r="G80" s="73"/>
      <c r="H80" s="73"/>
      <c r="I80" s="191"/>
      <c r="J80" s="73"/>
      <c r="K80" s="73"/>
      <c r="L80" s="71"/>
    </row>
    <row r="81" spans="2:12" s="1" customFormat="1" ht="10.3" customHeight="1">
      <c r="B81" s="45"/>
      <c r="C81" s="73"/>
      <c r="D81" s="73"/>
      <c r="E81" s="73"/>
      <c r="F81" s="73"/>
      <c r="G81" s="73"/>
      <c r="H81" s="73"/>
      <c r="I81" s="191"/>
      <c r="J81" s="73"/>
      <c r="K81" s="73"/>
      <c r="L81" s="71"/>
    </row>
    <row r="82" spans="2:20" s="9" customFormat="1" ht="29.25" customHeight="1">
      <c r="B82" s="195"/>
      <c r="C82" s="196" t="s">
        <v>131</v>
      </c>
      <c r="D82" s="197" t="s">
        <v>62</v>
      </c>
      <c r="E82" s="197" t="s">
        <v>58</v>
      </c>
      <c r="F82" s="197" t="s">
        <v>132</v>
      </c>
      <c r="G82" s="197" t="s">
        <v>133</v>
      </c>
      <c r="H82" s="197" t="s">
        <v>134</v>
      </c>
      <c r="I82" s="198" t="s">
        <v>135</v>
      </c>
      <c r="J82" s="197" t="s">
        <v>119</v>
      </c>
      <c r="K82" s="199" t="s">
        <v>136</v>
      </c>
      <c r="L82" s="200"/>
      <c r="M82" s="101" t="s">
        <v>137</v>
      </c>
      <c r="N82" s="102" t="s">
        <v>47</v>
      </c>
      <c r="O82" s="102" t="s">
        <v>138</v>
      </c>
      <c r="P82" s="102" t="s">
        <v>139</v>
      </c>
      <c r="Q82" s="102" t="s">
        <v>140</v>
      </c>
      <c r="R82" s="102" t="s">
        <v>141</v>
      </c>
      <c r="S82" s="102" t="s">
        <v>142</v>
      </c>
      <c r="T82" s="103" t="s">
        <v>143</v>
      </c>
    </row>
    <row r="83" spans="2:63" s="1" customFormat="1" ht="29.25" customHeight="1">
      <c r="B83" s="45"/>
      <c r="C83" s="107" t="s">
        <v>120</v>
      </c>
      <c r="D83" s="73"/>
      <c r="E83" s="73"/>
      <c r="F83" s="73"/>
      <c r="G83" s="73"/>
      <c r="H83" s="73"/>
      <c r="I83" s="191"/>
      <c r="J83" s="201">
        <f>BK83</f>
        <v>0</v>
      </c>
      <c r="K83" s="73"/>
      <c r="L83" s="71"/>
      <c r="M83" s="104"/>
      <c r="N83" s="105"/>
      <c r="O83" s="105"/>
      <c r="P83" s="202">
        <f>P84+P189</f>
        <v>0</v>
      </c>
      <c r="Q83" s="105"/>
      <c r="R83" s="202">
        <f>R84+R189</f>
        <v>127.88593500000002</v>
      </c>
      <c r="S83" s="105"/>
      <c r="T83" s="203">
        <f>T84+T189</f>
        <v>0</v>
      </c>
      <c r="AT83" s="23" t="s">
        <v>76</v>
      </c>
      <c r="AU83" s="23" t="s">
        <v>121</v>
      </c>
      <c r="BK83" s="204">
        <f>BK84+BK189</f>
        <v>0</v>
      </c>
    </row>
    <row r="84" spans="2:63" s="10" customFormat="1" ht="37.4" customHeight="1">
      <c r="B84" s="205"/>
      <c r="C84" s="206"/>
      <c r="D84" s="207" t="s">
        <v>76</v>
      </c>
      <c r="E84" s="208" t="s">
        <v>144</v>
      </c>
      <c r="F84" s="208" t="s">
        <v>145</v>
      </c>
      <c r="G84" s="206"/>
      <c r="H84" s="206"/>
      <c r="I84" s="209"/>
      <c r="J84" s="210">
        <f>BK84</f>
        <v>0</v>
      </c>
      <c r="K84" s="206"/>
      <c r="L84" s="211"/>
      <c r="M84" s="212"/>
      <c r="N84" s="213"/>
      <c r="O84" s="213"/>
      <c r="P84" s="214">
        <f>P85+P149+P173+P186</f>
        <v>0</v>
      </c>
      <c r="Q84" s="213"/>
      <c r="R84" s="214">
        <f>R85+R149+R173+R186</f>
        <v>127.88593500000002</v>
      </c>
      <c r="S84" s="213"/>
      <c r="T84" s="215">
        <f>T85+T149+T173+T186</f>
        <v>0</v>
      </c>
      <c r="AR84" s="216" t="s">
        <v>24</v>
      </c>
      <c r="AT84" s="217" t="s">
        <v>76</v>
      </c>
      <c r="AU84" s="217" t="s">
        <v>77</v>
      </c>
      <c r="AY84" s="216" t="s">
        <v>146</v>
      </c>
      <c r="BK84" s="218">
        <f>BK85+BK149+BK173+BK186</f>
        <v>0</v>
      </c>
    </row>
    <row r="85" spans="2:63" s="10" customFormat="1" ht="19.9" customHeight="1">
      <c r="B85" s="205"/>
      <c r="C85" s="206"/>
      <c r="D85" s="207" t="s">
        <v>76</v>
      </c>
      <c r="E85" s="219" t="s">
        <v>24</v>
      </c>
      <c r="F85" s="219" t="s">
        <v>147</v>
      </c>
      <c r="G85" s="206"/>
      <c r="H85" s="206"/>
      <c r="I85" s="209"/>
      <c r="J85" s="220">
        <f>BK85</f>
        <v>0</v>
      </c>
      <c r="K85" s="206"/>
      <c r="L85" s="211"/>
      <c r="M85" s="212"/>
      <c r="N85" s="213"/>
      <c r="O85" s="213"/>
      <c r="P85" s="214">
        <f>SUM(P86:P148)</f>
        <v>0</v>
      </c>
      <c r="Q85" s="213"/>
      <c r="R85" s="214">
        <f>SUM(R86:R148)</f>
        <v>80.80953500000001</v>
      </c>
      <c r="S85" s="213"/>
      <c r="T85" s="215">
        <f>SUM(T86:T148)</f>
        <v>0</v>
      </c>
      <c r="AR85" s="216" t="s">
        <v>24</v>
      </c>
      <c r="AT85" s="217" t="s">
        <v>76</v>
      </c>
      <c r="AU85" s="217" t="s">
        <v>24</v>
      </c>
      <c r="AY85" s="216" t="s">
        <v>146</v>
      </c>
      <c r="BK85" s="218">
        <f>SUM(BK86:BK148)</f>
        <v>0</v>
      </c>
    </row>
    <row r="86" spans="2:65" s="1" customFormat="1" ht="25.5" customHeight="1">
      <c r="B86" s="45"/>
      <c r="C86" s="221" t="s">
        <v>24</v>
      </c>
      <c r="D86" s="221" t="s">
        <v>148</v>
      </c>
      <c r="E86" s="222" t="s">
        <v>447</v>
      </c>
      <c r="F86" s="223" t="s">
        <v>448</v>
      </c>
      <c r="G86" s="224" t="s">
        <v>181</v>
      </c>
      <c r="H86" s="225">
        <v>13206</v>
      </c>
      <c r="I86" s="226"/>
      <c r="J86" s="227">
        <f>ROUND(I86*H86,2)</f>
        <v>0</v>
      </c>
      <c r="K86" s="223" t="s">
        <v>152</v>
      </c>
      <c r="L86" s="71"/>
      <c r="M86" s="228" t="s">
        <v>22</v>
      </c>
      <c r="N86" s="229" t="s">
        <v>48</v>
      </c>
      <c r="O86" s="46"/>
      <c r="P86" s="230">
        <f>O86*H86</f>
        <v>0</v>
      </c>
      <c r="Q86" s="230">
        <v>0</v>
      </c>
      <c r="R86" s="230">
        <f>Q86*H86</f>
        <v>0</v>
      </c>
      <c r="S86" s="230">
        <v>0</v>
      </c>
      <c r="T86" s="231">
        <f>S86*H86</f>
        <v>0</v>
      </c>
      <c r="AR86" s="23" t="s">
        <v>153</v>
      </c>
      <c r="AT86" s="23" t="s">
        <v>148</v>
      </c>
      <c r="AU86" s="23" t="s">
        <v>86</v>
      </c>
      <c r="AY86" s="23" t="s">
        <v>146</v>
      </c>
      <c r="BE86" s="232">
        <f>IF(N86="základní",J86,0)</f>
        <v>0</v>
      </c>
      <c r="BF86" s="232">
        <f>IF(N86="snížená",J86,0)</f>
        <v>0</v>
      </c>
      <c r="BG86" s="232">
        <f>IF(N86="zákl. přenesená",J86,0)</f>
        <v>0</v>
      </c>
      <c r="BH86" s="232">
        <f>IF(N86="sníž. přenesená",J86,0)</f>
        <v>0</v>
      </c>
      <c r="BI86" s="232">
        <f>IF(N86="nulová",J86,0)</f>
        <v>0</v>
      </c>
      <c r="BJ86" s="23" t="s">
        <v>24</v>
      </c>
      <c r="BK86" s="232">
        <f>ROUND(I86*H86,2)</f>
        <v>0</v>
      </c>
      <c r="BL86" s="23" t="s">
        <v>153</v>
      </c>
      <c r="BM86" s="23" t="s">
        <v>449</v>
      </c>
    </row>
    <row r="87" spans="2:47" s="1" customFormat="1" ht="13.5">
      <c r="B87" s="45"/>
      <c r="C87" s="73"/>
      <c r="D87" s="233" t="s">
        <v>155</v>
      </c>
      <c r="E87" s="73"/>
      <c r="F87" s="234" t="s">
        <v>450</v>
      </c>
      <c r="G87" s="73"/>
      <c r="H87" s="73"/>
      <c r="I87" s="191"/>
      <c r="J87" s="73"/>
      <c r="K87" s="73"/>
      <c r="L87" s="71"/>
      <c r="M87" s="235"/>
      <c r="N87" s="46"/>
      <c r="O87" s="46"/>
      <c r="P87" s="46"/>
      <c r="Q87" s="46"/>
      <c r="R87" s="46"/>
      <c r="S87" s="46"/>
      <c r="T87" s="94"/>
      <c r="AT87" s="23" t="s">
        <v>155</v>
      </c>
      <c r="AU87" s="23" t="s">
        <v>86</v>
      </c>
    </row>
    <row r="88" spans="2:51" s="11" customFormat="1" ht="13.5">
      <c r="B88" s="236"/>
      <c r="C88" s="237"/>
      <c r="D88" s="233" t="s">
        <v>160</v>
      </c>
      <c r="E88" s="238" t="s">
        <v>22</v>
      </c>
      <c r="F88" s="239" t="s">
        <v>451</v>
      </c>
      <c r="G88" s="237"/>
      <c r="H88" s="240">
        <v>13206</v>
      </c>
      <c r="I88" s="241"/>
      <c r="J88" s="237"/>
      <c r="K88" s="237"/>
      <c r="L88" s="242"/>
      <c r="M88" s="243"/>
      <c r="N88" s="244"/>
      <c r="O88" s="244"/>
      <c r="P88" s="244"/>
      <c r="Q88" s="244"/>
      <c r="R88" s="244"/>
      <c r="S88" s="244"/>
      <c r="T88" s="245"/>
      <c r="AT88" s="246" t="s">
        <v>160</v>
      </c>
      <c r="AU88" s="246" t="s">
        <v>86</v>
      </c>
      <c r="AV88" s="11" t="s">
        <v>86</v>
      </c>
      <c r="AW88" s="11" t="s">
        <v>40</v>
      </c>
      <c r="AX88" s="11" t="s">
        <v>24</v>
      </c>
      <c r="AY88" s="246" t="s">
        <v>146</v>
      </c>
    </row>
    <row r="89" spans="2:65" s="1" customFormat="1" ht="38.25" customHeight="1">
      <c r="B89" s="45"/>
      <c r="C89" s="221" t="s">
        <v>86</v>
      </c>
      <c r="D89" s="221" t="s">
        <v>148</v>
      </c>
      <c r="E89" s="222" t="s">
        <v>385</v>
      </c>
      <c r="F89" s="223" t="s">
        <v>386</v>
      </c>
      <c r="G89" s="224" t="s">
        <v>151</v>
      </c>
      <c r="H89" s="225">
        <v>463</v>
      </c>
      <c r="I89" s="226"/>
      <c r="J89" s="227">
        <f>ROUND(I89*H89,2)</f>
        <v>0</v>
      </c>
      <c r="K89" s="223" t="s">
        <v>152</v>
      </c>
      <c r="L89" s="71"/>
      <c r="M89" s="228" t="s">
        <v>22</v>
      </c>
      <c r="N89" s="229" t="s">
        <v>48</v>
      </c>
      <c r="O89" s="46"/>
      <c r="P89" s="230">
        <f>O89*H89</f>
        <v>0</v>
      </c>
      <c r="Q89" s="230">
        <v>0</v>
      </c>
      <c r="R89" s="230">
        <f>Q89*H89</f>
        <v>0</v>
      </c>
      <c r="S89" s="230">
        <v>0</v>
      </c>
      <c r="T89" s="231">
        <f>S89*H89</f>
        <v>0</v>
      </c>
      <c r="AR89" s="23" t="s">
        <v>153</v>
      </c>
      <c r="AT89" s="23" t="s">
        <v>148</v>
      </c>
      <c r="AU89" s="23" t="s">
        <v>86</v>
      </c>
      <c r="AY89" s="23" t="s">
        <v>146</v>
      </c>
      <c r="BE89" s="232">
        <f>IF(N89="základní",J89,0)</f>
        <v>0</v>
      </c>
      <c r="BF89" s="232">
        <f>IF(N89="snížená",J89,0)</f>
        <v>0</v>
      </c>
      <c r="BG89" s="232">
        <f>IF(N89="zákl. přenesená",J89,0)</f>
        <v>0</v>
      </c>
      <c r="BH89" s="232">
        <f>IF(N89="sníž. přenesená",J89,0)</f>
        <v>0</v>
      </c>
      <c r="BI89" s="232">
        <f>IF(N89="nulová",J89,0)</f>
        <v>0</v>
      </c>
      <c r="BJ89" s="23" t="s">
        <v>24</v>
      </c>
      <c r="BK89" s="232">
        <f>ROUND(I89*H89,2)</f>
        <v>0</v>
      </c>
      <c r="BL89" s="23" t="s">
        <v>153</v>
      </c>
      <c r="BM89" s="23" t="s">
        <v>452</v>
      </c>
    </row>
    <row r="90" spans="2:47" s="1" customFormat="1" ht="13.5">
      <c r="B90" s="45"/>
      <c r="C90" s="73"/>
      <c r="D90" s="233" t="s">
        <v>155</v>
      </c>
      <c r="E90" s="73"/>
      <c r="F90" s="234" t="s">
        <v>156</v>
      </c>
      <c r="G90" s="73"/>
      <c r="H90" s="73"/>
      <c r="I90" s="191"/>
      <c r="J90" s="73"/>
      <c r="K90" s="73"/>
      <c r="L90" s="71"/>
      <c r="M90" s="235"/>
      <c r="N90" s="46"/>
      <c r="O90" s="46"/>
      <c r="P90" s="46"/>
      <c r="Q90" s="46"/>
      <c r="R90" s="46"/>
      <c r="S90" s="46"/>
      <c r="T90" s="94"/>
      <c r="AT90" s="23" t="s">
        <v>155</v>
      </c>
      <c r="AU90" s="23" t="s">
        <v>86</v>
      </c>
    </row>
    <row r="91" spans="2:65" s="1" customFormat="1" ht="38.25" customHeight="1">
      <c r="B91" s="45"/>
      <c r="C91" s="221" t="s">
        <v>162</v>
      </c>
      <c r="D91" s="221" t="s">
        <v>148</v>
      </c>
      <c r="E91" s="222" t="s">
        <v>157</v>
      </c>
      <c r="F91" s="223" t="s">
        <v>158</v>
      </c>
      <c r="G91" s="224" t="s">
        <v>151</v>
      </c>
      <c r="H91" s="225">
        <v>231.5</v>
      </c>
      <c r="I91" s="226"/>
      <c r="J91" s="227">
        <f>ROUND(I91*H91,2)</f>
        <v>0</v>
      </c>
      <c r="K91" s="223" t="s">
        <v>152</v>
      </c>
      <c r="L91" s="71"/>
      <c r="M91" s="228" t="s">
        <v>22</v>
      </c>
      <c r="N91" s="229" t="s">
        <v>48</v>
      </c>
      <c r="O91" s="46"/>
      <c r="P91" s="230">
        <f>O91*H91</f>
        <v>0</v>
      </c>
      <c r="Q91" s="230">
        <v>0</v>
      </c>
      <c r="R91" s="230">
        <f>Q91*H91</f>
        <v>0</v>
      </c>
      <c r="S91" s="230">
        <v>0</v>
      </c>
      <c r="T91" s="231">
        <f>S91*H91</f>
        <v>0</v>
      </c>
      <c r="AR91" s="23" t="s">
        <v>153</v>
      </c>
      <c r="AT91" s="23" t="s">
        <v>148</v>
      </c>
      <c r="AU91" s="23" t="s">
        <v>86</v>
      </c>
      <c r="AY91" s="23" t="s">
        <v>146</v>
      </c>
      <c r="BE91" s="232">
        <f>IF(N91="základní",J91,0)</f>
        <v>0</v>
      </c>
      <c r="BF91" s="232">
        <f>IF(N91="snížená",J91,0)</f>
        <v>0</v>
      </c>
      <c r="BG91" s="232">
        <f>IF(N91="zákl. přenesená",J91,0)</f>
        <v>0</v>
      </c>
      <c r="BH91" s="232">
        <f>IF(N91="sníž. přenesená",J91,0)</f>
        <v>0</v>
      </c>
      <c r="BI91" s="232">
        <f>IF(N91="nulová",J91,0)</f>
        <v>0</v>
      </c>
      <c r="BJ91" s="23" t="s">
        <v>24</v>
      </c>
      <c r="BK91" s="232">
        <f>ROUND(I91*H91,2)</f>
        <v>0</v>
      </c>
      <c r="BL91" s="23" t="s">
        <v>153</v>
      </c>
      <c r="BM91" s="23" t="s">
        <v>453</v>
      </c>
    </row>
    <row r="92" spans="2:47" s="1" customFormat="1" ht="13.5">
      <c r="B92" s="45"/>
      <c r="C92" s="73"/>
      <c r="D92" s="233" t="s">
        <v>155</v>
      </c>
      <c r="E92" s="73"/>
      <c r="F92" s="234" t="s">
        <v>156</v>
      </c>
      <c r="G92" s="73"/>
      <c r="H92" s="73"/>
      <c r="I92" s="191"/>
      <c r="J92" s="73"/>
      <c r="K92" s="73"/>
      <c r="L92" s="71"/>
      <c r="M92" s="235"/>
      <c r="N92" s="46"/>
      <c r="O92" s="46"/>
      <c r="P92" s="46"/>
      <c r="Q92" s="46"/>
      <c r="R92" s="46"/>
      <c r="S92" s="46"/>
      <c r="T92" s="94"/>
      <c r="AT92" s="23" t="s">
        <v>155</v>
      </c>
      <c r="AU92" s="23" t="s">
        <v>86</v>
      </c>
    </row>
    <row r="93" spans="2:51" s="11" customFormat="1" ht="13.5">
      <c r="B93" s="236"/>
      <c r="C93" s="237"/>
      <c r="D93" s="233" t="s">
        <v>160</v>
      </c>
      <c r="E93" s="238" t="s">
        <v>22</v>
      </c>
      <c r="F93" s="239" t="s">
        <v>454</v>
      </c>
      <c r="G93" s="237"/>
      <c r="H93" s="240">
        <v>231.5</v>
      </c>
      <c r="I93" s="241"/>
      <c r="J93" s="237"/>
      <c r="K93" s="237"/>
      <c r="L93" s="242"/>
      <c r="M93" s="243"/>
      <c r="N93" s="244"/>
      <c r="O93" s="244"/>
      <c r="P93" s="244"/>
      <c r="Q93" s="244"/>
      <c r="R93" s="244"/>
      <c r="S93" s="244"/>
      <c r="T93" s="245"/>
      <c r="AT93" s="246" t="s">
        <v>160</v>
      </c>
      <c r="AU93" s="246" t="s">
        <v>86</v>
      </c>
      <c r="AV93" s="11" t="s">
        <v>86</v>
      </c>
      <c r="AW93" s="11" t="s">
        <v>40</v>
      </c>
      <c r="AX93" s="11" t="s">
        <v>24</v>
      </c>
      <c r="AY93" s="246" t="s">
        <v>146</v>
      </c>
    </row>
    <row r="94" spans="2:65" s="1" customFormat="1" ht="51" customHeight="1">
      <c r="B94" s="45"/>
      <c r="C94" s="221" t="s">
        <v>153</v>
      </c>
      <c r="D94" s="221" t="s">
        <v>148</v>
      </c>
      <c r="E94" s="222" t="s">
        <v>163</v>
      </c>
      <c r="F94" s="223" t="s">
        <v>164</v>
      </c>
      <c r="G94" s="224" t="s">
        <v>151</v>
      </c>
      <c r="H94" s="225">
        <v>0</v>
      </c>
      <c r="I94" s="226"/>
      <c r="J94" s="227">
        <f>ROUND(I94*H94,2)</f>
        <v>0</v>
      </c>
      <c r="K94" s="223" t="s">
        <v>22</v>
      </c>
      <c r="L94" s="71"/>
      <c r="M94" s="228" t="s">
        <v>22</v>
      </c>
      <c r="N94" s="229" t="s">
        <v>48</v>
      </c>
      <c r="O94" s="46"/>
      <c r="P94" s="230">
        <f>O94*H94</f>
        <v>0</v>
      </c>
      <c r="Q94" s="230">
        <v>0</v>
      </c>
      <c r="R94" s="230">
        <f>Q94*H94</f>
        <v>0</v>
      </c>
      <c r="S94" s="230">
        <v>0</v>
      </c>
      <c r="T94" s="231">
        <f>S94*H94</f>
        <v>0</v>
      </c>
      <c r="AR94" s="23" t="s">
        <v>153</v>
      </c>
      <c r="AT94" s="23" t="s">
        <v>148</v>
      </c>
      <c r="AU94" s="23" t="s">
        <v>86</v>
      </c>
      <c r="AY94" s="23" t="s">
        <v>146</v>
      </c>
      <c r="BE94" s="232">
        <f>IF(N94="základní",J94,0)</f>
        <v>0</v>
      </c>
      <c r="BF94" s="232">
        <f>IF(N94="snížená",J94,0)</f>
        <v>0</v>
      </c>
      <c r="BG94" s="232">
        <f>IF(N94="zákl. přenesená",J94,0)</f>
        <v>0</v>
      </c>
      <c r="BH94" s="232">
        <f>IF(N94="sníž. přenesená",J94,0)</f>
        <v>0</v>
      </c>
      <c r="BI94" s="232">
        <f>IF(N94="nulová",J94,0)</f>
        <v>0</v>
      </c>
      <c r="BJ94" s="23" t="s">
        <v>24</v>
      </c>
      <c r="BK94" s="232">
        <f>ROUND(I94*H94,2)</f>
        <v>0</v>
      </c>
      <c r="BL94" s="23" t="s">
        <v>153</v>
      </c>
      <c r="BM94" s="23" t="s">
        <v>455</v>
      </c>
    </row>
    <row r="95" spans="2:47" s="1" customFormat="1" ht="13.5">
      <c r="B95" s="45"/>
      <c r="C95" s="73"/>
      <c r="D95" s="233" t="s">
        <v>155</v>
      </c>
      <c r="E95" s="73"/>
      <c r="F95" s="234" t="s">
        <v>166</v>
      </c>
      <c r="G95" s="73"/>
      <c r="H95" s="73"/>
      <c r="I95" s="191"/>
      <c r="J95" s="73"/>
      <c r="K95" s="73"/>
      <c r="L95" s="71"/>
      <c r="M95" s="235"/>
      <c r="N95" s="46"/>
      <c r="O95" s="46"/>
      <c r="P95" s="46"/>
      <c r="Q95" s="46"/>
      <c r="R95" s="46"/>
      <c r="S95" s="46"/>
      <c r="T95" s="94"/>
      <c r="AT95" s="23" t="s">
        <v>155</v>
      </c>
      <c r="AU95" s="23" t="s">
        <v>86</v>
      </c>
    </row>
    <row r="96" spans="2:65" s="1" customFormat="1" ht="51" customHeight="1">
      <c r="B96" s="45"/>
      <c r="C96" s="221" t="s">
        <v>172</v>
      </c>
      <c r="D96" s="221" t="s">
        <v>148</v>
      </c>
      <c r="E96" s="222" t="s">
        <v>169</v>
      </c>
      <c r="F96" s="223" t="s">
        <v>170</v>
      </c>
      <c r="G96" s="224" t="s">
        <v>151</v>
      </c>
      <c r="H96" s="225">
        <v>15.4</v>
      </c>
      <c r="I96" s="226"/>
      <c r="J96" s="227">
        <f>ROUND(I96*H96,2)</f>
        <v>0</v>
      </c>
      <c r="K96" s="223" t="s">
        <v>152</v>
      </c>
      <c r="L96" s="71"/>
      <c r="M96" s="228" t="s">
        <v>22</v>
      </c>
      <c r="N96" s="229" t="s">
        <v>48</v>
      </c>
      <c r="O96" s="46"/>
      <c r="P96" s="230">
        <f>O96*H96</f>
        <v>0</v>
      </c>
      <c r="Q96" s="230">
        <v>0</v>
      </c>
      <c r="R96" s="230">
        <f>Q96*H96</f>
        <v>0</v>
      </c>
      <c r="S96" s="230">
        <v>0</v>
      </c>
      <c r="T96" s="231">
        <f>S96*H96</f>
        <v>0</v>
      </c>
      <c r="AR96" s="23" t="s">
        <v>153</v>
      </c>
      <c r="AT96" s="23" t="s">
        <v>148</v>
      </c>
      <c r="AU96" s="23" t="s">
        <v>86</v>
      </c>
      <c r="AY96" s="23" t="s">
        <v>146</v>
      </c>
      <c r="BE96" s="232">
        <f>IF(N96="základní",J96,0)</f>
        <v>0</v>
      </c>
      <c r="BF96" s="232">
        <f>IF(N96="snížená",J96,0)</f>
        <v>0</v>
      </c>
      <c r="BG96" s="232">
        <f>IF(N96="zákl. přenesená",J96,0)</f>
        <v>0</v>
      </c>
      <c r="BH96" s="232">
        <f>IF(N96="sníž. přenesená",J96,0)</f>
        <v>0</v>
      </c>
      <c r="BI96" s="232">
        <f>IF(N96="nulová",J96,0)</f>
        <v>0</v>
      </c>
      <c r="BJ96" s="23" t="s">
        <v>24</v>
      </c>
      <c r="BK96" s="232">
        <f>ROUND(I96*H96,2)</f>
        <v>0</v>
      </c>
      <c r="BL96" s="23" t="s">
        <v>153</v>
      </c>
      <c r="BM96" s="23" t="s">
        <v>456</v>
      </c>
    </row>
    <row r="97" spans="2:47" s="1" customFormat="1" ht="13.5">
      <c r="B97" s="45"/>
      <c r="C97" s="73"/>
      <c r="D97" s="233" t="s">
        <v>155</v>
      </c>
      <c r="E97" s="73"/>
      <c r="F97" s="234" t="s">
        <v>166</v>
      </c>
      <c r="G97" s="73"/>
      <c r="H97" s="73"/>
      <c r="I97" s="191"/>
      <c r="J97" s="73"/>
      <c r="K97" s="73"/>
      <c r="L97" s="71"/>
      <c r="M97" s="235"/>
      <c r="N97" s="46"/>
      <c r="O97" s="46"/>
      <c r="P97" s="46"/>
      <c r="Q97" s="46"/>
      <c r="R97" s="46"/>
      <c r="S97" s="46"/>
      <c r="T97" s="94"/>
      <c r="AT97" s="23" t="s">
        <v>155</v>
      </c>
      <c r="AU97" s="23" t="s">
        <v>86</v>
      </c>
    </row>
    <row r="98" spans="2:65" s="1" customFormat="1" ht="25.5" customHeight="1">
      <c r="B98" s="45"/>
      <c r="C98" s="221" t="s">
        <v>178</v>
      </c>
      <c r="D98" s="221" t="s">
        <v>148</v>
      </c>
      <c r="E98" s="222" t="s">
        <v>173</v>
      </c>
      <c r="F98" s="223" t="s">
        <v>174</v>
      </c>
      <c r="G98" s="224" t="s">
        <v>151</v>
      </c>
      <c r="H98" s="225">
        <v>195.6</v>
      </c>
      <c r="I98" s="226"/>
      <c r="J98" s="227">
        <f>ROUND(I98*H98,2)</f>
        <v>0</v>
      </c>
      <c r="K98" s="223" t="s">
        <v>22</v>
      </c>
      <c r="L98" s="71"/>
      <c r="M98" s="228" t="s">
        <v>22</v>
      </c>
      <c r="N98" s="229" t="s">
        <v>48</v>
      </c>
      <c r="O98" s="46"/>
      <c r="P98" s="230">
        <f>O98*H98</f>
        <v>0</v>
      </c>
      <c r="Q98" s="230">
        <v>0</v>
      </c>
      <c r="R98" s="230">
        <f>Q98*H98</f>
        <v>0</v>
      </c>
      <c r="S98" s="230">
        <v>0</v>
      </c>
      <c r="T98" s="231">
        <f>S98*H98</f>
        <v>0</v>
      </c>
      <c r="AR98" s="23" t="s">
        <v>153</v>
      </c>
      <c r="AT98" s="23" t="s">
        <v>148</v>
      </c>
      <c r="AU98" s="23" t="s">
        <v>86</v>
      </c>
      <c r="AY98" s="23" t="s">
        <v>146</v>
      </c>
      <c r="BE98" s="232">
        <f>IF(N98="základní",J98,0)</f>
        <v>0</v>
      </c>
      <c r="BF98" s="232">
        <f>IF(N98="snížená",J98,0)</f>
        <v>0</v>
      </c>
      <c r="BG98" s="232">
        <f>IF(N98="zákl. přenesená",J98,0)</f>
        <v>0</v>
      </c>
      <c r="BH98" s="232">
        <f>IF(N98="sníž. přenesená",J98,0)</f>
        <v>0</v>
      </c>
      <c r="BI98" s="232">
        <f>IF(N98="nulová",J98,0)</f>
        <v>0</v>
      </c>
      <c r="BJ98" s="23" t="s">
        <v>24</v>
      </c>
      <c r="BK98" s="232">
        <f>ROUND(I98*H98,2)</f>
        <v>0</v>
      </c>
      <c r="BL98" s="23" t="s">
        <v>153</v>
      </c>
      <c r="BM98" s="23" t="s">
        <v>457</v>
      </c>
    </row>
    <row r="99" spans="2:51" s="12" customFormat="1" ht="13.5">
      <c r="B99" s="247"/>
      <c r="C99" s="248"/>
      <c r="D99" s="233" t="s">
        <v>160</v>
      </c>
      <c r="E99" s="249" t="s">
        <v>22</v>
      </c>
      <c r="F99" s="250" t="s">
        <v>176</v>
      </c>
      <c r="G99" s="248"/>
      <c r="H99" s="249" t="s">
        <v>22</v>
      </c>
      <c r="I99" s="251"/>
      <c r="J99" s="248"/>
      <c r="K99" s="248"/>
      <c r="L99" s="252"/>
      <c r="M99" s="253"/>
      <c r="N99" s="254"/>
      <c r="O99" s="254"/>
      <c r="P99" s="254"/>
      <c r="Q99" s="254"/>
      <c r="R99" s="254"/>
      <c r="S99" s="254"/>
      <c r="T99" s="255"/>
      <c r="AT99" s="256" t="s">
        <v>160</v>
      </c>
      <c r="AU99" s="256" t="s">
        <v>86</v>
      </c>
      <c r="AV99" s="12" t="s">
        <v>24</v>
      </c>
      <c r="AW99" s="12" t="s">
        <v>40</v>
      </c>
      <c r="AX99" s="12" t="s">
        <v>77</v>
      </c>
      <c r="AY99" s="256" t="s">
        <v>146</v>
      </c>
    </row>
    <row r="100" spans="2:51" s="11" customFormat="1" ht="13.5">
      <c r="B100" s="236"/>
      <c r="C100" s="237"/>
      <c r="D100" s="233" t="s">
        <v>160</v>
      </c>
      <c r="E100" s="238" t="s">
        <v>22</v>
      </c>
      <c r="F100" s="239" t="s">
        <v>458</v>
      </c>
      <c r="G100" s="237"/>
      <c r="H100" s="240">
        <v>195.6</v>
      </c>
      <c r="I100" s="241"/>
      <c r="J100" s="237"/>
      <c r="K100" s="237"/>
      <c r="L100" s="242"/>
      <c r="M100" s="243"/>
      <c r="N100" s="244"/>
      <c r="O100" s="244"/>
      <c r="P100" s="244"/>
      <c r="Q100" s="244"/>
      <c r="R100" s="244"/>
      <c r="S100" s="244"/>
      <c r="T100" s="245"/>
      <c r="AT100" s="246" t="s">
        <v>160</v>
      </c>
      <c r="AU100" s="246" t="s">
        <v>86</v>
      </c>
      <c r="AV100" s="11" t="s">
        <v>86</v>
      </c>
      <c r="AW100" s="11" t="s">
        <v>40</v>
      </c>
      <c r="AX100" s="11" t="s">
        <v>24</v>
      </c>
      <c r="AY100" s="246" t="s">
        <v>146</v>
      </c>
    </row>
    <row r="101" spans="2:65" s="1" customFormat="1" ht="25.5" customHeight="1">
      <c r="B101" s="45"/>
      <c r="C101" s="221" t="s">
        <v>184</v>
      </c>
      <c r="D101" s="221" t="s">
        <v>148</v>
      </c>
      <c r="E101" s="222" t="s">
        <v>179</v>
      </c>
      <c r="F101" s="223" t="s">
        <v>180</v>
      </c>
      <c r="G101" s="224" t="s">
        <v>181</v>
      </c>
      <c r="H101" s="225">
        <v>1306.2</v>
      </c>
      <c r="I101" s="226"/>
      <c r="J101" s="227">
        <f>ROUND(I101*H101,2)</f>
        <v>0</v>
      </c>
      <c r="K101" s="223" t="s">
        <v>22</v>
      </c>
      <c r="L101" s="71"/>
      <c r="M101" s="228" t="s">
        <v>22</v>
      </c>
      <c r="N101" s="229" t="s">
        <v>48</v>
      </c>
      <c r="O101" s="46"/>
      <c r="P101" s="230">
        <f>O101*H101</f>
        <v>0</v>
      </c>
      <c r="Q101" s="230">
        <v>0.0002</v>
      </c>
      <c r="R101" s="230">
        <f>Q101*H101</f>
        <v>0.26124</v>
      </c>
      <c r="S101" s="230">
        <v>0</v>
      </c>
      <c r="T101" s="231">
        <f>S101*H101</f>
        <v>0</v>
      </c>
      <c r="AR101" s="23" t="s">
        <v>153</v>
      </c>
      <c r="AT101" s="23" t="s">
        <v>148</v>
      </c>
      <c r="AU101" s="23" t="s">
        <v>86</v>
      </c>
      <c r="AY101" s="23" t="s">
        <v>146</v>
      </c>
      <c r="BE101" s="232">
        <f>IF(N101="základní",J101,0)</f>
        <v>0</v>
      </c>
      <c r="BF101" s="232">
        <f>IF(N101="snížená",J101,0)</f>
        <v>0</v>
      </c>
      <c r="BG101" s="232">
        <f>IF(N101="zákl. přenesená",J101,0)</f>
        <v>0</v>
      </c>
      <c r="BH101" s="232">
        <f>IF(N101="sníž. přenesená",J101,0)</f>
        <v>0</v>
      </c>
      <c r="BI101" s="232">
        <f>IF(N101="nulová",J101,0)</f>
        <v>0</v>
      </c>
      <c r="BJ101" s="23" t="s">
        <v>24</v>
      </c>
      <c r="BK101" s="232">
        <f>ROUND(I101*H101,2)</f>
        <v>0</v>
      </c>
      <c r="BL101" s="23" t="s">
        <v>153</v>
      </c>
      <c r="BM101" s="23" t="s">
        <v>459</v>
      </c>
    </row>
    <row r="102" spans="2:51" s="11" customFormat="1" ht="13.5">
      <c r="B102" s="236"/>
      <c r="C102" s="237"/>
      <c r="D102" s="233" t="s">
        <v>160</v>
      </c>
      <c r="E102" s="238" t="s">
        <v>22</v>
      </c>
      <c r="F102" s="239" t="s">
        <v>460</v>
      </c>
      <c r="G102" s="237"/>
      <c r="H102" s="240">
        <v>1306.2</v>
      </c>
      <c r="I102" s="241"/>
      <c r="J102" s="237"/>
      <c r="K102" s="237"/>
      <c r="L102" s="242"/>
      <c r="M102" s="243"/>
      <c r="N102" s="244"/>
      <c r="O102" s="244"/>
      <c r="P102" s="244"/>
      <c r="Q102" s="244"/>
      <c r="R102" s="244"/>
      <c r="S102" s="244"/>
      <c r="T102" s="245"/>
      <c r="AT102" s="246" t="s">
        <v>160</v>
      </c>
      <c r="AU102" s="246" t="s">
        <v>86</v>
      </c>
      <c r="AV102" s="11" t="s">
        <v>86</v>
      </c>
      <c r="AW102" s="11" t="s">
        <v>40</v>
      </c>
      <c r="AX102" s="11" t="s">
        <v>24</v>
      </c>
      <c r="AY102" s="246" t="s">
        <v>146</v>
      </c>
    </row>
    <row r="103" spans="2:65" s="1" customFormat="1" ht="16.5" customHeight="1">
      <c r="B103" s="45"/>
      <c r="C103" s="257" t="s">
        <v>189</v>
      </c>
      <c r="D103" s="257" t="s">
        <v>185</v>
      </c>
      <c r="E103" s="258" t="s">
        <v>186</v>
      </c>
      <c r="F103" s="259" t="s">
        <v>187</v>
      </c>
      <c r="G103" s="260" t="s">
        <v>188</v>
      </c>
      <c r="H103" s="261">
        <v>19.593</v>
      </c>
      <c r="I103" s="262"/>
      <c r="J103" s="263">
        <f>ROUND(I103*H103,2)</f>
        <v>0</v>
      </c>
      <c r="K103" s="259" t="s">
        <v>22</v>
      </c>
      <c r="L103" s="264"/>
      <c r="M103" s="265" t="s">
        <v>22</v>
      </c>
      <c r="N103" s="266" t="s">
        <v>48</v>
      </c>
      <c r="O103" s="46"/>
      <c r="P103" s="230">
        <f>O103*H103</f>
        <v>0</v>
      </c>
      <c r="Q103" s="230">
        <v>0.001</v>
      </c>
      <c r="R103" s="230">
        <f>Q103*H103</f>
        <v>0.019593</v>
      </c>
      <c r="S103" s="230">
        <v>0</v>
      </c>
      <c r="T103" s="231">
        <f>S103*H103</f>
        <v>0</v>
      </c>
      <c r="AR103" s="23" t="s">
        <v>189</v>
      </c>
      <c r="AT103" s="23" t="s">
        <v>185</v>
      </c>
      <c r="AU103" s="23" t="s">
        <v>86</v>
      </c>
      <c r="AY103" s="23" t="s">
        <v>146</v>
      </c>
      <c r="BE103" s="232">
        <f>IF(N103="základní",J103,0)</f>
        <v>0</v>
      </c>
      <c r="BF103" s="232">
        <f>IF(N103="snížená",J103,0)</f>
        <v>0</v>
      </c>
      <c r="BG103" s="232">
        <f>IF(N103="zákl. přenesená",J103,0)</f>
        <v>0</v>
      </c>
      <c r="BH103" s="232">
        <f>IF(N103="sníž. přenesená",J103,0)</f>
        <v>0</v>
      </c>
      <c r="BI103" s="232">
        <f>IF(N103="nulová",J103,0)</f>
        <v>0</v>
      </c>
      <c r="BJ103" s="23" t="s">
        <v>24</v>
      </c>
      <c r="BK103" s="232">
        <f>ROUND(I103*H103,2)</f>
        <v>0</v>
      </c>
      <c r="BL103" s="23" t="s">
        <v>153</v>
      </c>
      <c r="BM103" s="23" t="s">
        <v>461</v>
      </c>
    </row>
    <row r="104" spans="2:51" s="11" customFormat="1" ht="13.5">
      <c r="B104" s="236"/>
      <c r="C104" s="237"/>
      <c r="D104" s="233" t="s">
        <v>160</v>
      </c>
      <c r="E104" s="237"/>
      <c r="F104" s="239" t="s">
        <v>462</v>
      </c>
      <c r="G104" s="237"/>
      <c r="H104" s="240">
        <v>19.593</v>
      </c>
      <c r="I104" s="241"/>
      <c r="J104" s="237"/>
      <c r="K104" s="237"/>
      <c r="L104" s="242"/>
      <c r="M104" s="243"/>
      <c r="N104" s="244"/>
      <c r="O104" s="244"/>
      <c r="P104" s="244"/>
      <c r="Q104" s="244"/>
      <c r="R104" s="244"/>
      <c r="S104" s="244"/>
      <c r="T104" s="245"/>
      <c r="AT104" s="246" t="s">
        <v>160</v>
      </c>
      <c r="AU104" s="246" t="s">
        <v>86</v>
      </c>
      <c r="AV104" s="11" t="s">
        <v>86</v>
      </c>
      <c r="AW104" s="11" t="s">
        <v>6</v>
      </c>
      <c r="AX104" s="11" t="s">
        <v>24</v>
      </c>
      <c r="AY104" s="246" t="s">
        <v>146</v>
      </c>
    </row>
    <row r="105" spans="2:65" s="1" customFormat="1" ht="25.5" customHeight="1">
      <c r="B105" s="45"/>
      <c r="C105" s="221" t="s">
        <v>196</v>
      </c>
      <c r="D105" s="221" t="s">
        <v>148</v>
      </c>
      <c r="E105" s="222" t="s">
        <v>463</v>
      </c>
      <c r="F105" s="223" t="s">
        <v>464</v>
      </c>
      <c r="G105" s="224" t="s">
        <v>181</v>
      </c>
      <c r="H105" s="225">
        <v>2201</v>
      </c>
      <c r="I105" s="226"/>
      <c r="J105" s="227">
        <f>ROUND(I105*H105,2)</f>
        <v>0</v>
      </c>
      <c r="K105" s="223" t="s">
        <v>152</v>
      </c>
      <c r="L105" s="71"/>
      <c r="M105" s="228" t="s">
        <v>22</v>
      </c>
      <c r="N105" s="229" t="s">
        <v>48</v>
      </c>
      <c r="O105" s="46"/>
      <c r="P105" s="230">
        <f>O105*H105</f>
        <v>0</v>
      </c>
      <c r="Q105" s="230">
        <v>0</v>
      </c>
      <c r="R105" s="230">
        <f>Q105*H105</f>
        <v>0</v>
      </c>
      <c r="S105" s="230">
        <v>0</v>
      </c>
      <c r="T105" s="231">
        <f>S105*H105</f>
        <v>0</v>
      </c>
      <c r="AR105" s="23" t="s">
        <v>153</v>
      </c>
      <c r="AT105" s="23" t="s">
        <v>148</v>
      </c>
      <c r="AU105" s="23" t="s">
        <v>86</v>
      </c>
      <c r="AY105" s="23" t="s">
        <v>146</v>
      </c>
      <c r="BE105" s="232">
        <f>IF(N105="základní",J105,0)</f>
        <v>0</v>
      </c>
      <c r="BF105" s="232">
        <f>IF(N105="snížená",J105,0)</f>
        <v>0</v>
      </c>
      <c r="BG105" s="232">
        <f>IF(N105="zákl. přenesená",J105,0)</f>
        <v>0</v>
      </c>
      <c r="BH105" s="232">
        <f>IF(N105="sníž. přenesená",J105,0)</f>
        <v>0</v>
      </c>
      <c r="BI105" s="232">
        <f>IF(N105="nulová",J105,0)</f>
        <v>0</v>
      </c>
      <c r="BJ105" s="23" t="s">
        <v>24</v>
      </c>
      <c r="BK105" s="232">
        <f>ROUND(I105*H105,2)</f>
        <v>0</v>
      </c>
      <c r="BL105" s="23" t="s">
        <v>153</v>
      </c>
      <c r="BM105" s="23" t="s">
        <v>465</v>
      </c>
    </row>
    <row r="106" spans="2:47" s="1" customFormat="1" ht="13.5">
      <c r="B106" s="45"/>
      <c r="C106" s="73"/>
      <c r="D106" s="233" t="s">
        <v>155</v>
      </c>
      <c r="E106" s="73"/>
      <c r="F106" s="234" t="s">
        <v>466</v>
      </c>
      <c r="G106" s="73"/>
      <c r="H106" s="73"/>
      <c r="I106" s="191"/>
      <c r="J106" s="73"/>
      <c r="K106" s="73"/>
      <c r="L106" s="71"/>
      <c r="M106" s="235"/>
      <c r="N106" s="46"/>
      <c r="O106" s="46"/>
      <c r="P106" s="46"/>
      <c r="Q106" s="46"/>
      <c r="R106" s="46"/>
      <c r="S106" s="46"/>
      <c r="T106" s="94"/>
      <c r="AT106" s="23" t="s">
        <v>155</v>
      </c>
      <c r="AU106" s="23" t="s">
        <v>86</v>
      </c>
    </row>
    <row r="107" spans="2:51" s="11" customFormat="1" ht="13.5">
      <c r="B107" s="236"/>
      <c r="C107" s="237"/>
      <c r="D107" s="233" t="s">
        <v>160</v>
      </c>
      <c r="E107" s="238" t="s">
        <v>22</v>
      </c>
      <c r="F107" s="239" t="s">
        <v>442</v>
      </c>
      <c r="G107" s="237"/>
      <c r="H107" s="240">
        <v>2201</v>
      </c>
      <c r="I107" s="241"/>
      <c r="J107" s="237"/>
      <c r="K107" s="237"/>
      <c r="L107" s="242"/>
      <c r="M107" s="243"/>
      <c r="N107" s="244"/>
      <c r="O107" s="244"/>
      <c r="P107" s="244"/>
      <c r="Q107" s="244"/>
      <c r="R107" s="244"/>
      <c r="S107" s="244"/>
      <c r="T107" s="245"/>
      <c r="AT107" s="246" t="s">
        <v>160</v>
      </c>
      <c r="AU107" s="246" t="s">
        <v>86</v>
      </c>
      <c r="AV107" s="11" t="s">
        <v>86</v>
      </c>
      <c r="AW107" s="11" t="s">
        <v>40</v>
      </c>
      <c r="AX107" s="11" t="s">
        <v>24</v>
      </c>
      <c r="AY107" s="246" t="s">
        <v>146</v>
      </c>
    </row>
    <row r="108" spans="2:65" s="1" customFormat="1" ht="16.5" customHeight="1">
      <c r="B108" s="45"/>
      <c r="C108" s="257" t="s">
        <v>29</v>
      </c>
      <c r="D108" s="257" t="s">
        <v>185</v>
      </c>
      <c r="E108" s="258" t="s">
        <v>467</v>
      </c>
      <c r="F108" s="259" t="s">
        <v>468</v>
      </c>
      <c r="G108" s="260" t="s">
        <v>188</v>
      </c>
      <c r="H108" s="261">
        <v>77.035</v>
      </c>
      <c r="I108" s="262"/>
      <c r="J108" s="263">
        <f>ROUND(I108*H108,2)</f>
        <v>0</v>
      </c>
      <c r="K108" s="259" t="s">
        <v>22</v>
      </c>
      <c r="L108" s="264"/>
      <c r="M108" s="265" t="s">
        <v>22</v>
      </c>
      <c r="N108" s="266" t="s">
        <v>48</v>
      </c>
      <c r="O108" s="46"/>
      <c r="P108" s="230">
        <f>O108*H108</f>
        <v>0</v>
      </c>
      <c r="Q108" s="230">
        <v>0.001</v>
      </c>
      <c r="R108" s="230">
        <f>Q108*H108</f>
        <v>0.07703499999999999</v>
      </c>
      <c r="S108" s="230">
        <v>0</v>
      </c>
      <c r="T108" s="231">
        <f>S108*H108</f>
        <v>0</v>
      </c>
      <c r="AR108" s="23" t="s">
        <v>189</v>
      </c>
      <c r="AT108" s="23" t="s">
        <v>185</v>
      </c>
      <c r="AU108" s="23" t="s">
        <v>86</v>
      </c>
      <c r="AY108" s="23" t="s">
        <v>146</v>
      </c>
      <c r="BE108" s="232">
        <f>IF(N108="základní",J108,0)</f>
        <v>0</v>
      </c>
      <c r="BF108" s="232">
        <f>IF(N108="snížená",J108,0)</f>
        <v>0</v>
      </c>
      <c r="BG108" s="232">
        <f>IF(N108="zákl. přenesená",J108,0)</f>
        <v>0</v>
      </c>
      <c r="BH108" s="232">
        <f>IF(N108="sníž. přenesená",J108,0)</f>
        <v>0</v>
      </c>
      <c r="BI108" s="232">
        <f>IF(N108="nulová",J108,0)</f>
        <v>0</v>
      </c>
      <c r="BJ108" s="23" t="s">
        <v>24</v>
      </c>
      <c r="BK108" s="232">
        <f>ROUND(I108*H108,2)</f>
        <v>0</v>
      </c>
      <c r="BL108" s="23" t="s">
        <v>153</v>
      </c>
      <c r="BM108" s="23" t="s">
        <v>469</v>
      </c>
    </row>
    <row r="109" spans="2:51" s="11" customFormat="1" ht="13.5">
      <c r="B109" s="236"/>
      <c r="C109" s="237"/>
      <c r="D109" s="233" t="s">
        <v>160</v>
      </c>
      <c r="E109" s="237"/>
      <c r="F109" s="239" t="s">
        <v>470</v>
      </c>
      <c r="G109" s="237"/>
      <c r="H109" s="240">
        <v>77.035</v>
      </c>
      <c r="I109" s="241"/>
      <c r="J109" s="237"/>
      <c r="K109" s="237"/>
      <c r="L109" s="242"/>
      <c r="M109" s="243"/>
      <c r="N109" s="244"/>
      <c r="O109" s="244"/>
      <c r="P109" s="244"/>
      <c r="Q109" s="244"/>
      <c r="R109" s="244"/>
      <c r="S109" s="244"/>
      <c r="T109" s="245"/>
      <c r="AT109" s="246" t="s">
        <v>160</v>
      </c>
      <c r="AU109" s="246" t="s">
        <v>86</v>
      </c>
      <c r="AV109" s="11" t="s">
        <v>86</v>
      </c>
      <c r="AW109" s="11" t="s">
        <v>6</v>
      </c>
      <c r="AX109" s="11" t="s">
        <v>24</v>
      </c>
      <c r="AY109" s="246" t="s">
        <v>146</v>
      </c>
    </row>
    <row r="110" spans="2:65" s="1" customFormat="1" ht="25.5" customHeight="1">
      <c r="B110" s="45"/>
      <c r="C110" s="221" t="s">
        <v>206</v>
      </c>
      <c r="D110" s="221" t="s">
        <v>148</v>
      </c>
      <c r="E110" s="222" t="s">
        <v>192</v>
      </c>
      <c r="F110" s="223" t="s">
        <v>193</v>
      </c>
      <c r="G110" s="224" t="s">
        <v>181</v>
      </c>
      <c r="H110" s="225">
        <v>2988.7</v>
      </c>
      <c r="I110" s="226"/>
      <c r="J110" s="227">
        <f>ROUND(I110*H110,2)</f>
        <v>0</v>
      </c>
      <c r="K110" s="223" t="s">
        <v>152</v>
      </c>
      <c r="L110" s="71"/>
      <c r="M110" s="228" t="s">
        <v>22</v>
      </c>
      <c r="N110" s="229" t="s">
        <v>48</v>
      </c>
      <c r="O110" s="46"/>
      <c r="P110" s="230">
        <f>O110*H110</f>
        <v>0</v>
      </c>
      <c r="Q110" s="230">
        <v>0</v>
      </c>
      <c r="R110" s="230">
        <f>Q110*H110</f>
        <v>0</v>
      </c>
      <c r="S110" s="230">
        <v>0</v>
      </c>
      <c r="T110" s="231">
        <f>S110*H110</f>
        <v>0</v>
      </c>
      <c r="AR110" s="23" t="s">
        <v>153</v>
      </c>
      <c r="AT110" s="23" t="s">
        <v>148</v>
      </c>
      <c r="AU110" s="23" t="s">
        <v>86</v>
      </c>
      <c r="AY110" s="23" t="s">
        <v>146</v>
      </c>
      <c r="BE110" s="232">
        <f>IF(N110="základní",J110,0)</f>
        <v>0</v>
      </c>
      <c r="BF110" s="232">
        <f>IF(N110="snížená",J110,0)</f>
        <v>0</v>
      </c>
      <c r="BG110" s="232">
        <f>IF(N110="zákl. přenesená",J110,0)</f>
        <v>0</v>
      </c>
      <c r="BH110" s="232">
        <f>IF(N110="sníž. přenesená",J110,0)</f>
        <v>0</v>
      </c>
      <c r="BI110" s="232">
        <f>IF(N110="nulová",J110,0)</f>
        <v>0</v>
      </c>
      <c r="BJ110" s="23" t="s">
        <v>24</v>
      </c>
      <c r="BK110" s="232">
        <f>ROUND(I110*H110,2)</f>
        <v>0</v>
      </c>
      <c r="BL110" s="23" t="s">
        <v>153</v>
      </c>
      <c r="BM110" s="23" t="s">
        <v>471</v>
      </c>
    </row>
    <row r="111" spans="2:47" s="1" customFormat="1" ht="13.5">
      <c r="B111" s="45"/>
      <c r="C111" s="73"/>
      <c r="D111" s="233" t="s">
        <v>155</v>
      </c>
      <c r="E111" s="73"/>
      <c r="F111" s="234" t="s">
        <v>195</v>
      </c>
      <c r="G111" s="73"/>
      <c r="H111" s="73"/>
      <c r="I111" s="191"/>
      <c r="J111" s="73"/>
      <c r="K111" s="73"/>
      <c r="L111" s="71"/>
      <c r="M111" s="235"/>
      <c r="N111" s="46"/>
      <c r="O111" s="46"/>
      <c r="P111" s="46"/>
      <c r="Q111" s="46"/>
      <c r="R111" s="46"/>
      <c r="S111" s="46"/>
      <c r="T111" s="94"/>
      <c r="AT111" s="23" t="s">
        <v>155</v>
      </c>
      <c r="AU111" s="23" t="s">
        <v>86</v>
      </c>
    </row>
    <row r="112" spans="2:65" s="1" customFormat="1" ht="25.5" customHeight="1">
      <c r="B112" s="45"/>
      <c r="C112" s="221" t="s">
        <v>211</v>
      </c>
      <c r="D112" s="221" t="s">
        <v>148</v>
      </c>
      <c r="E112" s="222" t="s">
        <v>197</v>
      </c>
      <c r="F112" s="223" t="s">
        <v>198</v>
      </c>
      <c r="G112" s="224" t="s">
        <v>181</v>
      </c>
      <c r="H112" s="225">
        <v>653.1</v>
      </c>
      <c r="I112" s="226"/>
      <c r="J112" s="227">
        <f>ROUND(I112*H112,2)</f>
        <v>0</v>
      </c>
      <c r="K112" s="223" t="s">
        <v>199</v>
      </c>
      <c r="L112" s="71"/>
      <c r="M112" s="228" t="s">
        <v>22</v>
      </c>
      <c r="N112" s="229" t="s">
        <v>48</v>
      </c>
      <c r="O112" s="46"/>
      <c r="P112" s="230">
        <f>O112*H112</f>
        <v>0</v>
      </c>
      <c r="Q112" s="230">
        <v>0</v>
      </c>
      <c r="R112" s="230">
        <f>Q112*H112</f>
        <v>0</v>
      </c>
      <c r="S112" s="230">
        <v>0</v>
      </c>
      <c r="T112" s="231">
        <f>S112*H112</f>
        <v>0</v>
      </c>
      <c r="AR112" s="23" t="s">
        <v>153</v>
      </c>
      <c r="AT112" s="23" t="s">
        <v>148</v>
      </c>
      <c r="AU112" s="23" t="s">
        <v>86</v>
      </c>
      <c r="AY112" s="23" t="s">
        <v>146</v>
      </c>
      <c r="BE112" s="232">
        <f>IF(N112="základní",J112,0)</f>
        <v>0</v>
      </c>
      <c r="BF112" s="232">
        <f>IF(N112="snížená",J112,0)</f>
        <v>0</v>
      </c>
      <c r="BG112" s="232">
        <f>IF(N112="zákl. přenesená",J112,0)</f>
        <v>0</v>
      </c>
      <c r="BH112" s="232">
        <f>IF(N112="sníž. přenesená",J112,0)</f>
        <v>0</v>
      </c>
      <c r="BI112" s="232">
        <f>IF(N112="nulová",J112,0)</f>
        <v>0</v>
      </c>
      <c r="BJ112" s="23" t="s">
        <v>24</v>
      </c>
      <c r="BK112" s="232">
        <f>ROUND(I112*H112,2)</f>
        <v>0</v>
      </c>
      <c r="BL112" s="23" t="s">
        <v>153</v>
      </c>
      <c r="BM112" s="23" t="s">
        <v>472</v>
      </c>
    </row>
    <row r="113" spans="2:47" s="1" customFormat="1" ht="13.5">
      <c r="B113" s="45"/>
      <c r="C113" s="73"/>
      <c r="D113" s="233" t="s">
        <v>155</v>
      </c>
      <c r="E113" s="73"/>
      <c r="F113" s="234" t="s">
        <v>201</v>
      </c>
      <c r="G113" s="73"/>
      <c r="H113" s="73"/>
      <c r="I113" s="191"/>
      <c r="J113" s="73"/>
      <c r="K113" s="73"/>
      <c r="L113" s="71"/>
      <c r="M113" s="235"/>
      <c r="N113" s="46"/>
      <c r="O113" s="46"/>
      <c r="P113" s="46"/>
      <c r="Q113" s="46"/>
      <c r="R113" s="46"/>
      <c r="S113" s="46"/>
      <c r="T113" s="94"/>
      <c r="AT113" s="23" t="s">
        <v>155</v>
      </c>
      <c r="AU113" s="23" t="s">
        <v>86</v>
      </c>
    </row>
    <row r="114" spans="2:51" s="11" customFormat="1" ht="13.5">
      <c r="B114" s="236"/>
      <c r="C114" s="237"/>
      <c r="D114" s="233" t="s">
        <v>160</v>
      </c>
      <c r="E114" s="238" t="s">
        <v>22</v>
      </c>
      <c r="F114" s="239" t="s">
        <v>473</v>
      </c>
      <c r="G114" s="237"/>
      <c r="H114" s="240">
        <v>653.1</v>
      </c>
      <c r="I114" s="241"/>
      <c r="J114" s="237"/>
      <c r="K114" s="237"/>
      <c r="L114" s="242"/>
      <c r="M114" s="243"/>
      <c r="N114" s="244"/>
      <c r="O114" s="244"/>
      <c r="P114" s="244"/>
      <c r="Q114" s="244"/>
      <c r="R114" s="244"/>
      <c r="S114" s="244"/>
      <c r="T114" s="245"/>
      <c r="AT114" s="246" t="s">
        <v>160</v>
      </c>
      <c r="AU114" s="246" t="s">
        <v>86</v>
      </c>
      <c r="AV114" s="11" t="s">
        <v>86</v>
      </c>
      <c r="AW114" s="11" t="s">
        <v>40</v>
      </c>
      <c r="AX114" s="11" t="s">
        <v>24</v>
      </c>
      <c r="AY114" s="246" t="s">
        <v>146</v>
      </c>
    </row>
    <row r="115" spans="2:65" s="1" customFormat="1" ht="25.5" customHeight="1">
      <c r="B115" s="45"/>
      <c r="C115" s="221" t="s">
        <v>216</v>
      </c>
      <c r="D115" s="221" t="s">
        <v>148</v>
      </c>
      <c r="E115" s="222" t="s">
        <v>203</v>
      </c>
      <c r="F115" s="223" t="s">
        <v>204</v>
      </c>
      <c r="G115" s="224" t="s">
        <v>181</v>
      </c>
      <c r="H115" s="225">
        <v>653.1</v>
      </c>
      <c r="I115" s="226"/>
      <c r="J115" s="227">
        <f>ROUND(I115*H115,2)</f>
        <v>0</v>
      </c>
      <c r="K115" s="223" t="s">
        <v>22</v>
      </c>
      <c r="L115" s="71"/>
      <c r="M115" s="228" t="s">
        <v>22</v>
      </c>
      <c r="N115" s="229" t="s">
        <v>48</v>
      </c>
      <c r="O115" s="46"/>
      <c r="P115" s="230">
        <f>O115*H115</f>
        <v>0</v>
      </c>
      <c r="Q115" s="230">
        <v>0</v>
      </c>
      <c r="R115" s="230">
        <f>Q115*H115</f>
        <v>0</v>
      </c>
      <c r="S115" s="230">
        <v>0</v>
      </c>
      <c r="T115" s="231">
        <f>S115*H115</f>
        <v>0</v>
      </c>
      <c r="AR115" s="23" t="s">
        <v>153</v>
      </c>
      <c r="AT115" s="23" t="s">
        <v>148</v>
      </c>
      <c r="AU115" s="23" t="s">
        <v>86</v>
      </c>
      <c r="AY115" s="23" t="s">
        <v>146</v>
      </c>
      <c r="BE115" s="232">
        <f>IF(N115="základní",J115,0)</f>
        <v>0</v>
      </c>
      <c r="BF115" s="232">
        <f>IF(N115="snížená",J115,0)</f>
        <v>0</v>
      </c>
      <c r="BG115" s="232">
        <f>IF(N115="zákl. přenesená",J115,0)</f>
        <v>0</v>
      </c>
      <c r="BH115" s="232">
        <f>IF(N115="sníž. přenesená",J115,0)</f>
        <v>0</v>
      </c>
      <c r="BI115" s="232">
        <f>IF(N115="nulová",J115,0)</f>
        <v>0</v>
      </c>
      <c r="BJ115" s="23" t="s">
        <v>24</v>
      </c>
      <c r="BK115" s="232">
        <f>ROUND(I115*H115,2)</f>
        <v>0</v>
      </c>
      <c r="BL115" s="23" t="s">
        <v>153</v>
      </c>
      <c r="BM115" s="23" t="s">
        <v>474</v>
      </c>
    </row>
    <row r="116" spans="2:51" s="11" customFormat="1" ht="13.5">
      <c r="B116" s="236"/>
      <c r="C116" s="237"/>
      <c r="D116" s="233" t="s">
        <v>160</v>
      </c>
      <c r="E116" s="238" t="s">
        <v>22</v>
      </c>
      <c r="F116" s="239" t="s">
        <v>473</v>
      </c>
      <c r="G116" s="237"/>
      <c r="H116" s="240">
        <v>653.1</v>
      </c>
      <c r="I116" s="241"/>
      <c r="J116" s="237"/>
      <c r="K116" s="237"/>
      <c r="L116" s="242"/>
      <c r="M116" s="243"/>
      <c r="N116" s="244"/>
      <c r="O116" s="244"/>
      <c r="P116" s="244"/>
      <c r="Q116" s="244"/>
      <c r="R116" s="244"/>
      <c r="S116" s="244"/>
      <c r="T116" s="245"/>
      <c r="AT116" s="246" t="s">
        <v>160</v>
      </c>
      <c r="AU116" s="246" t="s">
        <v>86</v>
      </c>
      <c r="AV116" s="11" t="s">
        <v>86</v>
      </c>
      <c r="AW116" s="11" t="s">
        <v>40</v>
      </c>
      <c r="AX116" s="11" t="s">
        <v>24</v>
      </c>
      <c r="AY116" s="246" t="s">
        <v>146</v>
      </c>
    </row>
    <row r="117" spans="2:65" s="1" customFormat="1" ht="16.5" customHeight="1">
      <c r="B117" s="45"/>
      <c r="C117" s="221" t="s">
        <v>227</v>
      </c>
      <c r="D117" s="221" t="s">
        <v>148</v>
      </c>
      <c r="E117" s="222" t="s">
        <v>475</v>
      </c>
      <c r="F117" s="223" t="s">
        <v>476</v>
      </c>
      <c r="G117" s="224" t="s">
        <v>181</v>
      </c>
      <c r="H117" s="225">
        <v>2201</v>
      </c>
      <c r="I117" s="226"/>
      <c r="J117" s="227">
        <f>ROUND(I117*H117,2)</f>
        <v>0</v>
      </c>
      <c r="K117" s="223" t="s">
        <v>152</v>
      </c>
      <c r="L117" s="71"/>
      <c r="M117" s="228" t="s">
        <v>22</v>
      </c>
      <c r="N117" s="229" t="s">
        <v>48</v>
      </c>
      <c r="O117" s="46"/>
      <c r="P117" s="230">
        <f>O117*H117</f>
        <v>0</v>
      </c>
      <c r="Q117" s="230">
        <v>0.00524</v>
      </c>
      <c r="R117" s="230">
        <f>Q117*H117</f>
        <v>11.53324</v>
      </c>
      <c r="S117" s="230">
        <v>0</v>
      </c>
      <c r="T117" s="231">
        <f>S117*H117</f>
        <v>0</v>
      </c>
      <c r="AR117" s="23" t="s">
        <v>153</v>
      </c>
      <c r="AT117" s="23" t="s">
        <v>148</v>
      </c>
      <c r="AU117" s="23" t="s">
        <v>86</v>
      </c>
      <c r="AY117" s="23" t="s">
        <v>146</v>
      </c>
      <c r="BE117" s="232">
        <f>IF(N117="základní",J117,0)</f>
        <v>0</v>
      </c>
      <c r="BF117" s="232">
        <f>IF(N117="snížená",J117,0)</f>
        <v>0</v>
      </c>
      <c r="BG117" s="232">
        <f>IF(N117="zákl. přenesená",J117,0)</f>
        <v>0</v>
      </c>
      <c r="BH117" s="232">
        <f>IF(N117="sníž. přenesená",J117,0)</f>
        <v>0</v>
      </c>
      <c r="BI117" s="232">
        <f>IF(N117="nulová",J117,0)</f>
        <v>0</v>
      </c>
      <c r="BJ117" s="23" t="s">
        <v>24</v>
      </c>
      <c r="BK117" s="232">
        <f>ROUND(I117*H117,2)</f>
        <v>0</v>
      </c>
      <c r="BL117" s="23" t="s">
        <v>153</v>
      </c>
      <c r="BM117" s="23" t="s">
        <v>477</v>
      </c>
    </row>
    <row r="118" spans="2:47" s="1" customFormat="1" ht="13.5">
      <c r="B118" s="45"/>
      <c r="C118" s="73"/>
      <c r="D118" s="233" t="s">
        <v>155</v>
      </c>
      <c r="E118" s="73"/>
      <c r="F118" s="234" t="s">
        <v>478</v>
      </c>
      <c r="G118" s="73"/>
      <c r="H118" s="73"/>
      <c r="I118" s="191"/>
      <c r="J118" s="73"/>
      <c r="K118" s="73"/>
      <c r="L118" s="71"/>
      <c r="M118" s="235"/>
      <c r="N118" s="46"/>
      <c r="O118" s="46"/>
      <c r="P118" s="46"/>
      <c r="Q118" s="46"/>
      <c r="R118" s="46"/>
      <c r="S118" s="46"/>
      <c r="T118" s="94"/>
      <c r="AT118" s="23" t="s">
        <v>155</v>
      </c>
      <c r="AU118" s="23" t="s">
        <v>86</v>
      </c>
    </row>
    <row r="119" spans="2:51" s="11" customFormat="1" ht="13.5">
      <c r="B119" s="236"/>
      <c r="C119" s="237"/>
      <c r="D119" s="233" t="s">
        <v>160</v>
      </c>
      <c r="E119" s="238" t="s">
        <v>22</v>
      </c>
      <c r="F119" s="239" t="s">
        <v>442</v>
      </c>
      <c r="G119" s="237"/>
      <c r="H119" s="240">
        <v>2201</v>
      </c>
      <c r="I119" s="241"/>
      <c r="J119" s="237"/>
      <c r="K119" s="237"/>
      <c r="L119" s="242"/>
      <c r="M119" s="243"/>
      <c r="N119" s="244"/>
      <c r="O119" s="244"/>
      <c r="P119" s="244"/>
      <c r="Q119" s="244"/>
      <c r="R119" s="244"/>
      <c r="S119" s="244"/>
      <c r="T119" s="245"/>
      <c r="AT119" s="246" t="s">
        <v>160</v>
      </c>
      <c r="AU119" s="246" t="s">
        <v>86</v>
      </c>
      <c r="AV119" s="11" t="s">
        <v>86</v>
      </c>
      <c r="AW119" s="11" t="s">
        <v>40</v>
      </c>
      <c r="AX119" s="11" t="s">
        <v>24</v>
      </c>
      <c r="AY119" s="246" t="s">
        <v>146</v>
      </c>
    </row>
    <row r="120" spans="2:65" s="1" customFormat="1" ht="25.5" customHeight="1">
      <c r="B120" s="45"/>
      <c r="C120" s="257" t="s">
        <v>10</v>
      </c>
      <c r="D120" s="257" t="s">
        <v>185</v>
      </c>
      <c r="E120" s="258" t="s">
        <v>479</v>
      </c>
      <c r="F120" s="259" t="s">
        <v>480</v>
      </c>
      <c r="G120" s="260" t="s">
        <v>188</v>
      </c>
      <c r="H120" s="261">
        <v>15.407</v>
      </c>
      <c r="I120" s="262"/>
      <c r="J120" s="263">
        <f>ROUND(I120*H120,2)</f>
        <v>0</v>
      </c>
      <c r="K120" s="259" t="s">
        <v>22</v>
      </c>
      <c r="L120" s="264"/>
      <c r="M120" s="265" t="s">
        <v>22</v>
      </c>
      <c r="N120" s="266" t="s">
        <v>48</v>
      </c>
      <c r="O120" s="46"/>
      <c r="P120" s="230">
        <f>O120*H120</f>
        <v>0</v>
      </c>
      <c r="Q120" s="230">
        <v>0.001</v>
      </c>
      <c r="R120" s="230">
        <f>Q120*H120</f>
        <v>0.015407</v>
      </c>
      <c r="S120" s="230">
        <v>0</v>
      </c>
      <c r="T120" s="231">
        <f>S120*H120</f>
        <v>0</v>
      </c>
      <c r="AR120" s="23" t="s">
        <v>189</v>
      </c>
      <c r="AT120" s="23" t="s">
        <v>185</v>
      </c>
      <c r="AU120" s="23" t="s">
        <v>86</v>
      </c>
      <c r="AY120" s="23" t="s">
        <v>146</v>
      </c>
      <c r="BE120" s="232">
        <f>IF(N120="základní",J120,0)</f>
        <v>0</v>
      </c>
      <c r="BF120" s="232">
        <f>IF(N120="snížená",J120,0)</f>
        <v>0</v>
      </c>
      <c r="BG120" s="232">
        <f>IF(N120="zákl. přenesená",J120,0)</f>
        <v>0</v>
      </c>
      <c r="BH120" s="232">
        <f>IF(N120="sníž. přenesená",J120,0)</f>
        <v>0</v>
      </c>
      <c r="BI120" s="232">
        <f>IF(N120="nulová",J120,0)</f>
        <v>0</v>
      </c>
      <c r="BJ120" s="23" t="s">
        <v>24</v>
      </c>
      <c r="BK120" s="232">
        <f>ROUND(I120*H120,2)</f>
        <v>0</v>
      </c>
      <c r="BL120" s="23" t="s">
        <v>153</v>
      </c>
      <c r="BM120" s="23" t="s">
        <v>481</v>
      </c>
    </row>
    <row r="121" spans="2:51" s="11" customFormat="1" ht="13.5">
      <c r="B121" s="236"/>
      <c r="C121" s="237"/>
      <c r="D121" s="233" t="s">
        <v>160</v>
      </c>
      <c r="E121" s="237"/>
      <c r="F121" s="239" t="s">
        <v>482</v>
      </c>
      <c r="G121" s="237"/>
      <c r="H121" s="240">
        <v>15.407</v>
      </c>
      <c r="I121" s="241"/>
      <c r="J121" s="237"/>
      <c r="K121" s="237"/>
      <c r="L121" s="242"/>
      <c r="M121" s="243"/>
      <c r="N121" s="244"/>
      <c r="O121" s="244"/>
      <c r="P121" s="244"/>
      <c r="Q121" s="244"/>
      <c r="R121" s="244"/>
      <c r="S121" s="244"/>
      <c r="T121" s="245"/>
      <c r="AT121" s="246" t="s">
        <v>160</v>
      </c>
      <c r="AU121" s="246" t="s">
        <v>86</v>
      </c>
      <c r="AV121" s="11" t="s">
        <v>86</v>
      </c>
      <c r="AW121" s="11" t="s">
        <v>6</v>
      </c>
      <c r="AX121" s="11" t="s">
        <v>24</v>
      </c>
      <c r="AY121" s="246" t="s">
        <v>146</v>
      </c>
    </row>
    <row r="122" spans="2:65" s="1" customFormat="1" ht="25.5" customHeight="1">
      <c r="B122" s="45"/>
      <c r="C122" s="221" t="s">
        <v>238</v>
      </c>
      <c r="D122" s="221" t="s">
        <v>148</v>
      </c>
      <c r="E122" s="222" t="s">
        <v>483</v>
      </c>
      <c r="F122" s="223" t="s">
        <v>484</v>
      </c>
      <c r="G122" s="224" t="s">
        <v>241</v>
      </c>
      <c r="H122" s="225">
        <v>0.044</v>
      </c>
      <c r="I122" s="226"/>
      <c r="J122" s="227">
        <f>ROUND(I122*H122,2)</f>
        <v>0</v>
      </c>
      <c r="K122" s="223" t="s">
        <v>152</v>
      </c>
      <c r="L122" s="71"/>
      <c r="M122" s="228" t="s">
        <v>22</v>
      </c>
      <c r="N122" s="229" t="s">
        <v>48</v>
      </c>
      <c r="O122" s="46"/>
      <c r="P122" s="230">
        <f>O122*H122</f>
        <v>0</v>
      </c>
      <c r="Q122" s="230">
        <v>0</v>
      </c>
      <c r="R122" s="230">
        <f>Q122*H122</f>
        <v>0</v>
      </c>
      <c r="S122" s="230">
        <v>0</v>
      </c>
      <c r="T122" s="231">
        <f>S122*H122</f>
        <v>0</v>
      </c>
      <c r="AR122" s="23" t="s">
        <v>153</v>
      </c>
      <c r="AT122" s="23" t="s">
        <v>148</v>
      </c>
      <c r="AU122" s="23" t="s">
        <v>86</v>
      </c>
      <c r="AY122" s="23" t="s">
        <v>146</v>
      </c>
      <c r="BE122" s="232">
        <f>IF(N122="základní",J122,0)</f>
        <v>0</v>
      </c>
      <c r="BF122" s="232">
        <f>IF(N122="snížená",J122,0)</f>
        <v>0</v>
      </c>
      <c r="BG122" s="232">
        <f>IF(N122="zákl. přenesená",J122,0)</f>
        <v>0</v>
      </c>
      <c r="BH122" s="232">
        <f>IF(N122="sníž. přenesená",J122,0)</f>
        <v>0</v>
      </c>
      <c r="BI122" s="232">
        <f>IF(N122="nulová",J122,0)</f>
        <v>0</v>
      </c>
      <c r="BJ122" s="23" t="s">
        <v>24</v>
      </c>
      <c r="BK122" s="232">
        <f>ROUND(I122*H122,2)</f>
        <v>0</v>
      </c>
      <c r="BL122" s="23" t="s">
        <v>153</v>
      </c>
      <c r="BM122" s="23" t="s">
        <v>485</v>
      </c>
    </row>
    <row r="123" spans="2:47" s="1" customFormat="1" ht="13.5">
      <c r="B123" s="45"/>
      <c r="C123" s="73"/>
      <c r="D123" s="233" t="s">
        <v>155</v>
      </c>
      <c r="E123" s="73"/>
      <c r="F123" s="234" t="s">
        <v>486</v>
      </c>
      <c r="G123" s="73"/>
      <c r="H123" s="73"/>
      <c r="I123" s="191"/>
      <c r="J123" s="73"/>
      <c r="K123" s="73"/>
      <c r="L123" s="71"/>
      <c r="M123" s="235"/>
      <c r="N123" s="46"/>
      <c r="O123" s="46"/>
      <c r="P123" s="46"/>
      <c r="Q123" s="46"/>
      <c r="R123" s="46"/>
      <c r="S123" s="46"/>
      <c r="T123" s="94"/>
      <c r="AT123" s="23" t="s">
        <v>155</v>
      </c>
      <c r="AU123" s="23" t="s">
        <v>86</v>
      </c>
    </row>
    <row r="124" spans="2:51" s="11" customFormat="1" ht="13.5">
      <c r="B124" s="236"/>
      <c r="C124" s="237"/>
      <c r="D124" s="233" t="s">
        <v>160</v>
      </c>
      <c r="E124" s="238" t="s">
        <v>22</v>
      </c>
      <c r="F124" s="239" t="s">
        <v>487</v>
      </c>
      <c r="G124" s="237"/>
      <c r="H124" s="240">
        <v>0.044</v>
      </c>
      <c r="I124" s="241"/>
      <c r="J124" s="237"/>
      <c r="K124" s="237"/>
      <c r="L124" s="242"/>
      <c r="M124" s="243"/>
      <c r="N124" s="244"/>
      <c r="O124" s="244"/>
      <c r="P124" s="244"/>
      <c r="Q124" s="244"/>
      <c r="R124" s="244"/>
      <c r="S124" s="244"/>
      <c r="T124" s="245"/>
      <c r="AT124" s="246" t="s">
        <v>160</v>
      </c>
      <c r="AU124" s="246" t="s">
        <v>86</v>
      </c>
      <c r="AV124" s="11" t="s">
        <v>86</v>
      </c>
      <c r="AW124" s="11" t="s">
        <v>40</v>
      </c>
      <c r="AX124" s="11" t="s">
        <v>24</v>
      </c>
      <c r="AY124" s="246" t="s">
        <v>146</v>
      </c>
    </row>
    <row r="125" spans="2:65" s="1" customFormat="1" ht="16.5" customHeight="1">
      <c r="B125" s="45"/>
      <c r="C125" s="257" t="s">
        <v>244</v>
      </c>
      <c r="D125" s="257" t="s">
        <v>185</v>
      </c>
      <c r="E125" s="258" t="s">
        <v>488</v>
      </c>
      <c r="F125" s="259" t="s">
        <v>489</v>
      </c>
      <c r="G125" s="260" t="s">
        <v>188</v>
      </c>
      <c r="H125" s="261">
        <v>44.02</v>
      </c>
      <c r="I125" s="262"/>
      <c r="J125" s="263">
        <f>ROUND(I125*H125,2)</f>
        <v>0</v>
      </c>
      <c r="K125" s="259" t="s">
        <v>152</v>
      </c>
      <c r="L125" s="264"/>
      <c r="M125" s="265" t="s">
        <v>22</v>
      </c>
      <c r="N125" s="266" t="s">
        <v>48</v>
      </c>
      <c r="O125" s="46"/>
      <c r="P125" s="230">
        <f>O125*H125</f>
        <v>0</v>
      </c>
      <c r="Q125" s="230">
        <v>0.001</v>
      </c>
      <c r="R125" s="230">
        <f>Q125*H125</f>
        <v>0.044020000000000004</v>
      </c>
      <c r="S125" s="230">
        <v>0</v>
      </c>
      <c r="T125" s="231">
        <f>S125*H125</f>
        <v>0</v>
      </c>
      <c r="AR125" s="23" t="s">
        <v>189</v>
      </c>
      <c r="AT125" s="23" t="s">
        <v>185</v>
      </c>
      <c r="AU125" s="23" t="s">
        <v>86</v>
      </c>
      <c r="AY125" s="23" t="s">
        <v>146</v>
      </c>
      <c r="BE125" s="232">
        <f>IF(N125="základní",J125,0)</f>
        <v>0</v>
      </c>
      <c r="BF125" s="232">
        <f>IF(N125="snížená",J125,0)</f>
        <v>0</v>
      </c>
      <c r="BG125" s="232">
        <f>IF(N125="zákl. přenesená",J125,0)</f>
        <v>0</v>
      </c>
      <c r="BH125" s="232">
        <f>IF(N125="sníž. přenesená",J125,0)</f>
        <v>0</v>
      </c>
      <c r="BI125" s="232">
        <f>IF(N125="nulová",J125,0)</f>
        <v>0</v>
      </c>
      <c r="BJ125" s="23" t="s">
        <v>24</v>
      </c>
      <c r="BK125" s="232">
        <f>ROUND(I125*H125,2)</f>
        <v>0</v>
      </c>
      <c r="BL125" s="23" t="s">
        <v>153</v>
      </c>
      <c r="BM125" s="23" t="s">
        <v>490</v>
      </c>
    </row>
    <row r="126" spans="2:51" s="11" customFormat="1" ht="13.5">
      <c r="B126" s="236"/>
      <c r="C126" s="237"/>
      <c r="D126" s="233" t="s">
        <v>160</v>
      </c>
      <c r="E126" s="238" t="s">
        <v>22</v>
      </c>
      <c r="F126" s="239" t="s">
        <v>491</v>
      </c>
      <c r="G126" s="237"/>
      <c r="H126" s="240">
        <v>44.02</v>
      </c>
      <c r="I126" s="241"/>
      <c r="J126" s="237"/>
      <c r="K126" s="237"/>
      <c r="L126" s="242"/>
      <c r="M126" s="243"/>
      <c r="N126" s="244"/>
      <c r="O126" s="244"/>
      <c r="P126" s="244"/>
      <c r="Q126" s="244"/>
      <c r="R126" s="244"/>
      <c r="S126" s="244"/>
      <c r="T126" s="245"/>
      <c r="AT126" s="246" t="s">
        <v>160</v>
      </c>
      <c r="AU126" s="246" t="s">
        <v>86</v>
      </c>
      <c r="AV126" s="11" t="s">
        <v>86</v>
      </c>
      <c r="AW126" s="11" t="s">
        <v>40</v>
      </c>
      <c r="AX126" s="11" t="s">
        <v>24</v>
      </c>
      <c r="AY126" s="246" t="s">
        <v>146</v>
      </c>
    </row>
    <row r="127" spans="2:65" s="1" customFormat="1" ht="16.5" customHeight="1">
      <c r="B127" s="45"/>
      <c r="C127" s="221" t="s">
        <v>250</v>
      </c>
      <c r="D127" s="221" t="s">
        <v>148</v>
      </c>
      <c r="E127" s="222" t="s">
        <v>492</v>
      </c>
      <c r="F127" s="223" t="s">
        <v>493</v>
      </c>
      <c r="G127" s="224" t="s">
        <v>151</v>
      </c>
      <c r="H127" s="225">
        <v>220.1</v>
      </c>
      <c r="I127" s="226"/>
      <c r="J127" s="227">
        <f>ROUND(I127*H127,2)</f>
        <v>0</v>
      </c>
      <c r="K127" s="223" t="s">
        <v>22</v>
      </c>
      <c r="L127" s="71"/>
      <c r="M127" s="228" t="s">
        <v>22</v>
      </c>
      <c r="N127" s="229" t="s">
        <v>48</v>
      </c>
      <c r="O127" s="46"/>
      <c r="P127" s="230">
        <f>O127*H127</f>
        <v>0</v>
      </c>
      <c r="Q127" s="230">
        <v>0</v>
      </c>
      <c r="R127" s="230">
        <f>Q127*H127</f>
        <v>0</v>
      </c>
      <c r="S127" s="230">
        <v>0</v>
      </c>
      <c r="T127" s="231">
        <f>S127*H127</f>
        <v>0</v>
      </c>
      <c r="AR127" s="23" t="s">
        <v>153</v>
      </c>
      <c r="AT127" s="23" t="s">
        <v>148</v>
      </c>
      <c r="AU127" s="23" t="s">
        <v>86</v>
      </c>
      <c r="AY127" s="23" t="s">
        <v>146</v>
      </c>
      <c r="BE127" s="232">
        <f>IF(N127="základní",J127,0)</f>
        <v>0</v>
      </c>
      <c r="BF127" s="232">
        <f>IF(N127="snížená",J127,0)</f>
        <v>0</v>
      </c>
      <c r="BG127" s="232">
        <f>IF(N127="zákl. přenesená",J127,0)</f>
        <v>0</v>
      </c>
      <c r="BH127" s="232">
        <f>IF(N127="sníž. přenesená",J127,0)</f>
        <v>0</v>
      </c>
      <c r="BI127" s="232">
        <f>IF(N127="nulová",J127,0)</f>
        <v>0</v>
      </c>
      <c r="BJ127" s="23" t="s">
        <v>24</v>
      </c>
      <c r="BK127" s="232">
        <f>ROUND(I127*H127,2)</f>
        <v>0</v>
      </c>
      <c r="BL127" s="23" t="s">
        <v>153</v>
      </c>
      <c r="BM127" s="23" t="s">
        <v>494</v>
      </c>
    </row>
    <row r="128" spans="2:51" s="11" customFormat="1" ht="13.5">
      <c r="B128" s="236"/>
      <c r="C128" s="237"/>
      <c r="D128" s="233" t="s">
        <v>160</v>
      </c>
      <c r="E128" s="238" t="s">
        <v>22</v>
      </c>
      <c r="F128" s="239" t="s">
        <v>495</v>
      </c>
      <c r="G128" s="237"/>
      <c r="H128" s="240">
        <v>220.1</v>
      </c>
      <c r="I128" s="241"/>
      <c r="J128" s="237"/>
      <c r="K128" s="237"/>
      <c r="L128" s="242"/>
      <c r="M128" s="243"/>
      <c r="N128" s="244"/>
      <c r="O128" s="244"/>
      <c r="P128" s="244"/>
      <c r="Q128" s="244"/>
      <c r="R128" s="244"/>
      <c r="S128" s="244"/>
      <c r="T128" s="245"/>
      <c r="AT128" s="246" t="s">
        <v>160</v>
      </c>
      <c r="AU128" s="246" t="s">
        <v>86</v>
      </c>
      <c r="AV128" s="11" t="s">
        <v>86</v>
      </c>
      <c r="AW128" s="11" t="s">
        <v>40</v>
      </c>
      <c r="AX128" s="11" t="s">
        <v>24</v>
      </c>
      <c r="AY128" s="246" t="s">
        <v>146</v>
      </c>
    </row>
    <row r="129" spans="2:65" s="1" customFormat="1" ht="16.5" customHeight="1">
      <c r="B129" s="45"/>
      <c r="C129" s="221" t="s">
        <v>255</v>
      </c>
      <c r="D129" s="221" t="s">
        <v>148</v>
      </c>
      <c r="E129" s="222" t="s">
        <v>207</v>
      </c>
      <c r="F129" s="223" t="s">
        <v>208</v>
      </c>
      <c r="G129" s="224" t="s">
        <v>151</v>
      </c>
      <c r="H129" s="225">
        <v>15.4</v>
      </c>
      <c r="I129" s="226"/>
      <c r="J129" s="227">
        <f>ROUND(I129*H129,2)</f>
        <v>0</v>
      </c>
      <c r="K129" s="223" t="s">
        <v>22</v>
      </c>
      <c r="L129" s="71"/>
      <c r="M129" s="228" t="s">
        <v>22</v>
      </c>
      <c r="N129" s="229" t="s">
        <v>48</v>
      </c>
      <c r="O129" s="46"/>
      <c r="P129" s="230">
        <f>O129*H129</f>
        <v>0</v>
      </c>
      <c r="Q129" s="230">
        <v>1.8</v>
      </c>
      <c r="R129" s="230">
        <f>Q129*H129</f>
        <v>27.720000000000002</v>
      </c>
      <c r="S129" s="230">
        <v>0</v>
      </c>
      <c r="T129" s="231">
        <f>S129*H129</f>
        <v>0</v>
      </c>
      <c r="AR129" s="23" t="s">
        <v>153</v>
      </c>
      <c r="AT129" s="23" t="s">
        <v>148</v>
      </c>
      <c r="AU129" s="23" t="s">
        <v>86</v>
      </c>
      <c r="AY129" s="23" t="s">
        <v>146</v>
      </c>
      <c r="BE129" s="232">
        <f>IF(N129="základní",J129,0)</f>
        <v>0</v>
      </c>
      <c r="BF129" s="232">
        <f>IF(N129="snížená",J129,0)</f>
        <v>0</v>
      </c>
      <c r="BG129" s="232">
        <f>IF(N129="zákl. přenesená",J129,0)</f>
        <v>0</v>
      </c>
      <c r="BH129" s="232">
        <f>IF(N129="sníž. přenesená",J129,0)</f>
        <v>0</v>
      </c>
      <c r="BI129" s="232">
        <f>IF(N129="nulová",J129,0)</f>
        <v>0</v>
      </c>
      <c r="BJ129" s="23" t="s">
        <v>24</v>
      </c>
      <c r="BK129" s="232">
        <f>ROUND(I129*H129,2)</f>
        <v>0</v>
      </c>
      <c r="BL129" s="23" t="s">
        <v>153</v>
      </c>
      <c r="BM129" s="23" t="s">
        <v>496</v>
      </c>
    </row>
    <row r="130" spans="2:51" s="11" customFormat="1" ht="13.5">
      <c r="B130" s="236"/>
      <c r="C130" s="237"/>
      <c r="D130" s="233" t="s">
        <v>160</v>
      </c>
      <c r="E130" s="238" t="s">
        <v>22</v>
      </c>
      <c r="F130" s="239" t="s">
        <v>497</v>
      </c>
      <c r="G130" s="237"/>
      <c r="H130" s="240">
        <v>15.4</v>
      </c>
      <c r="I130" s="241"/>
      <c r="J130" s="237"/>
      <c r="K130" s="237"/>
      <c r="L130" s="242"/>
      <c r="M130" s="243"/>
      <c r="N130" s="244"/>
      <c r="O130" s="244"/>
      <c r="P130" s="244"/>
      <c r="Q130" s="244"/>
      <c r="R130" s="244"/>
      <c r="S130" s="244"/>
      <c r="T130" s="245"/>
      <c r="AT130" s="246" t="s">
        <v>160</v>
      </c>
      <c r="AU130" s="246" t="s">
        <v>86</v>
      </c>
      <c r="AV130" s="11" t="s">
        <v>86</v>
      </c>
      <c r="AW130" s="11" t="s">
        <v>40</v>
      </c>
      <c r="AX130" s="11" t="s">
        <v>24</v>
      </c>
      <c r="AY130" s="246" t="s">
        <v>146</v>
      </c>
    </row>
    <row r="131" spans="2:51" s="12" customFormat="1" ht="13.5">
      <c r="B131" s="247"/>
      <c r="C131" s="248"/>
      <c r="D131" s="233" t="s">
        <v>160</v>
      </c>
      <c r="E131" s="249" t="s">
        <v>22</v>
      </c>
      <c r="F131" s="250" t="s">
        <v>210</v>
      </c>
      <c r="G131" s="248"/>
      <c r="H131" s="249" t="s">
        <v>22</v>
      </c>
      <c r="I131" s="251"/>
      <c r="J131" s="248"/>
      <c r="K131" s="248"/>
      <c r="L131" s="252"/>
      <c r="M131" s="253"/>
      <c r="N131" s="254"/>
      <c r="O131" s="254"/>
      <c r="P131" s="254"/>
      <c r="Q131" s="254"/>
      <c r="R131" s="254"/>
      <c r="S131" s="254"/>
      <c r="T131" s="255"/>
      <c r="AT131" s="256" t="s">
        <v>160</v>
      </c>
      <c r="AU131" s="256" t="s">
        <v>86</v>
      </c>
      <c r="AV131" s="12" t="s">
        <v>24</v>
      </c>
      <c r="AW131" s="12" t="s">
        <v>40</v>
      </c>
      <c r="AX131" s="12" t="s">
        <v>77</v>
      </c>
      <c r="AY131" s="256" t="s">
        <v>146</v>
      </c>
    </row>
    <row r="132" spans="2:65" s="1" customFormat="1" ht="16.5" customHeight="1">
      <c r="B132" s="45"/>
      <c r="C132" s="221" t="s">
        <v>260</v>
      </c>
      <c r="D132" s="221" t="s">
        <v>148</v>
      </c>
      <c r="E132" s="222" t="s">
        <v>212</v>
      </c>
      <c r="F132" s="223" t="s">
        <v>213</v>
      </c>
      <c r="G132" s="224" t="s">
        <v>151</v>
      </c>
      <c r="H132" s="225">
        <v>195.9</v>
      </c>
      <c r="I132" s="226"/>
      <c r="J132" s="227">
        <f>ROUND(I132*H132,2)</f>
        <v>0</v>
      </c>
      <c r="K132" s="223" t="s">
        <v>22</v>
      </c>
      <c r="L132" s="71"/>
      <c r="M132" s="228" t="s">
        <v>22</v>
      </c>
      <c r="N132" s="229" t="s">
        <v>48</v>
      </c>
      <c r="O132" s="46"/>
      <c r="P132" s="230">
        <f>O132*H132</f>
        <v>0</v>
      </c>
      <c r="Q132" s="230">
        <v>0.21</v>
      </c>
      <c r="R132" s="230">
        <f>Q132*H132</f>
        <v>41.139</v>
      </c>
      <c r="S132" s="230">
        <v>0</v>
      </c>
      <c r="T132" s="231">
        <f>S132*H132</f>
        <v>0</v>
      </c>
      <c r="AR132" s="23" t="s">
        <v>153</v>
      </c>
      <c r="AT132" s="23" t="s">
        <v>148</v>
      </c>
      <c r="AU132" s="23" t="s">
        <v>86</v>
      </c>
      <c r="AY132" s="23" t="s">
        <v>146</v>
      </c>
      <c r="BE132" s="232">
        <f>IF(N132="základní",J132,0)</f>
        <v>0</v>
      </c>
      <c r="BF132" s="232">
        <f>IF(N132="snížená",J132,0)</f>
        <v>0</v>
      </c>
      <c r="BG132" s="232">
        <f>IF(N132="zákl. přenesená",J132,0)</f>
        <v>0</v>
      </c>
      <c r="BH132" s="232">
        <f>IF(N132="sníž. přenesená",J132,0)</f>
        <v>0</v>
      </c>
      <c r="BI132" s="232">
        <f>IF(N132="nulová",J132,0)</f>
        <v>0</v>
      </c>
      <c r="BJ132" s="23" t="s">
        <v>24</v>
      </c>
      <c r="BK132" s="232">
        <f>ROUND(I132*H132,2)</f>
        <v>0</v>
      </c>
      <c r="BL132" s="23" t="s">
        <v>153</v>
      </c>
      <c r="BM132" s="23" t="s">
        <v>498</v>
      </c>
    </row>
    <row r="133" spans="2:51" s="11" customFormat="1" ht="13.5">
      <c r="B133" s="236"/>
      <c r="C133" s="237"/>
      <c r="D133" s="233" t="s">
        <v>160</v>
      </c>
      <c r="E133" s="238" t="s">
        <v>22</v>
      </c>
      <c r="F133" s="239" t="s">
        <v>499</v>
      </c>
      <c r="G133" s="237"/>
      <c r="H133" s="240">
        <v>195.9</v>
      </c>
      <c r="I133" s="241"/>
      <c r="J133" s="237"/>
      <c r="K133" s="237"/>
      <c r="L133" s="242"/>
      <c r="M133" s="243"/>
      <c r="N133" s="244"/>
      <c r="O133" s="244"/>
      <c r="P133" s="244"/>
      <c r="Q133" s="244"/>
      <c r="R133" s="244"/>
      <c r="S133" s="244"/>
      <c r="T133" s="245"/>
      <c r="AT133" s="246" t="s">
        <v>160</v>
      </c>
      <c r="AU133" s="246" t="s">
        <v>86</v>
      </c>
      <c r="AV133" s="11" t="s">
        <v>86</v>
      </c>
      <c r="AW133" s="11" t="s">
        <v>40</v>
      </c>
      <c r="AX133" s="11" t="s">
        <v>24</v>
      </c>
      <c r="AY133" s="246" t="s">
        <v>146</v>
      </c>
    </row>
    <row r="134" spans="2:51" s="12" customFormat="1" ht="13.5">
      <c r="B134" s="247"/>
      <c r="C134" s="248"/>
      <c r="D134" s="233" t="s">
        <v>160</v>
      </c>
      <c r="E134" s="249" t="s">
        <v>22</v>
      </c>
      <c r="F134" s="250" t="s">
        <v>215</v>
      </c>
      <c r="G134" s="248"/>
      <c r="H134" s="249" t="s">
        <v>22</v>
      </c>
      <c r="I134" s="251"/>
      <c r="J134" s="248"/>
      <c r="K134" s="248"/>
      <c r="L134" s="252"/>
      <c r="M134" s="253"/>
      <c r="N134" s="254"/>
      <c r="O134" s="254"/>
      <c r="P134" s="254"/>
      <c r="Q134" s="254"/>
      <c r="R134" s="254"/>
      <c r="S134" s="254"/>
      <c r="T134" s="255"/>
      <c r="AT134" s="256" t="s">
        <v>160</v>
      </c>
      <c r="AU134" s="256" t="s">
        <v>86</v>
      </c>
      <c r="AV134" s="12" t="s">
        <v>24</v>
      </c>
      <c r="AW134" s="12" t="s">
        <v>40</v>
      </c>
      <c r="AX134" s="12" t="s">
        <v>77</v>
      </c>
      <c r="AY134" s="256" t="s">
        <v>146</v>
      </c>
    </row>
    <row r="135" spans="2:65" s="1" customFormat="1" ht="25.5" customHeight="1">
      <c r="B135" s="45"/>
      <c r="C135" s="221" t="s">
        <v>9</v>
      </c>
      <c r="D135" s="221" t="s">
        <v>148</v>
      </c>
      <c r="E135" s="222" t="s">
        <v>217</v>
      </c>
      <c r="F135" s="223" t="s">
        <v>218</v>
      </c>
      <c r="G135" s="224" t="s">
        <v>151</v>
      </c>
      <c r="H135" s="225">
        <v>674.3</v>
      </c>
      <c r="I135" s="226"/>
      <c r="J135" s="227">
        <f>ROUND(I135*H135,2)</f>
        <v>0</v>
      </c>
      <c r="K135" s="223" t="s">
        <v>22</v>
      </c>
      <c r="L135" s="71"/>
      <c r="M135" s="228" t="s">
        <v>22</v>
      </c>
      <c r="N135" s="229" t="s">
        <v>48</v>
      </c>
      <c r="O135" s="46"/>
      <c r="P135" s="230">
        <f>O135*H135</f>
        <v>0</v>
      </c>
      <c r="Q135" s="230">
        <v>0</v>
      </c>
      <c r="R135" s="230">
        <f>Q135*H135</f>
        <v>0</v>
      </c>
      <c r="S135" s="230">
        <v>0</v>
      </c>
      <c r="T135" s="231">
        <f>S135*H135</f>
        <v>0</v>
      </c>
      <c r="AR135" s="23" t="s">
        <v>153</v>
      </c>
      <c r="AT135" s="23" t="s">
        <v>148</v>
      </c>
      <c r="AU135" s="23" t="s">
        <v>86</v>
      </c>
      <c r="AY135" s="23" t="s">
        <v>146</v>
      </c>
      <c r="BE135" s="232">
        <f>IF(N135="základní",J135,0)</f>
        <v>0</v>
      </c>
      <c r="BF135" s="232">
        <f>IF(N135="snížená",J135,0)</f>
        <v>0</v>
      </c>
      <c r="BG135" s="232">
        <f>IF(N135="zákl. přenesená",J135,0)</f>
        <v>0</v>
      </c>
      <c r="BH135" s="232">
        <f>IF(N135="sníž. přenesená",J135,0)</f>
        <v>0</v>
      </c>
      <c r="BI135" s="232">
        <f>IF(N135="nulová",J135,0)</f>
        <v>0</v>
      </c>
      <c r="BJ135" s="23" t="s">
        <v>24</v>
      </c>
      <c r="BK135" s="232">
        <f>ROUND(I135*H135,2)</f>
        <v>0</v>
      </c>
      <c r="BL135" s="23" t="s">
        <v>153</v>
      </c>
      <c r="BM135" s="23" t="s">
        <v>500</v>
      </c>
    </row>
    <row r="136" spans="2:47" s="1" customFormat="1" ht="13.5">
      <c r="B136" s="45"/>
      <c r="C136" s="73"/>
      <c r="D136" s="233" t="s">
        <v>155</v>
      </c>
      <c r="E136" s="73"/>
      <c r="F136" s="234" t="s">
        <v>220</v>
      </c>
      <c r="G136" s="73"/>
      <c r="H136" s="73"/>
      <c r="I136" s="191"/>
      <c r="J136" s="73"/>
      <c r="K136" s="73"/>
      <c r="L136" s="71"/>
      <c r="M136" s="235"/>
      <c r="N136" s="46"/>
      <c r="O136" s="46"/>
      <c r="P136" s="46"/>
      <c r="Q136" s="46"/>
      <c r="R136" s="46"/>
      <c r="S136" s="46"/>
      <c r="T136" s="94"/>
      <c r="AT136" s="23" t="s">
        <v>155</v>
      </c>
      <c r="AU136" s="23" t="s">
        <v>86</v>
      </c>
    </row>
    <row r="137" spans="2:51" s="12" customFormat="1" ht="13.5">
      <c r="B137" s="247"/>
      <c r="C137" s="248"/>
      <c r="D137" s="233" t="s">
        <v>160</v>
      </c>
      <c r="E137" s="249" t="s">
        <v>22</v>
      </c>
      <c r="F137" s="250" t="s">
        <v>221</v>
      </c>
      <c r="G137" s="248"/>
      <c r="H137" s="249" t="s">
        <v>22</v>
      </c>
      <c r="I137" s="251"/>
      <c r="J137" s="248"/>
      <c r="K137" s="248"/>
      <c r="L137" s="252"/>
      <c r="M137" s="253"/>
      <c r="N137" s="254"/>
      <c r="O137" s="254"/>
      <c r="P137" s="254"/>
      <c r="Q137" s="254"/>
      <c r="R137" s="254"/>
      <c r="S137" s="254"/>
      <c r="T137" s="255"/>
      <c r="AT137" s="256" t="s">
        <v>160</v>
      </c>
      <c r="AU137" s="256" t="s">
        <v>86</v>
      </c>
      <c r="AV137" s="12" t="s">
        <v>24</v>
      </c>
      <c r="AW137" s="12" t="s">
        <v>40</v>
      </c>
      <c r="AX137" s="12" t="s">
        <v>77</v>
      </c>
      <c r="AY137" s="256" t="s">
        <v>146</v>
      </c>
    </row>
    <row r="138" spans="2:51" s="12" customFormat="1" ht="13.5">
      <c r="B138" s="247"/>
      <c r="C138" s="248"/>
      <c r="D138" s="233" t="s">
        <v>160</v>
      </c>
      <c r="E138" s="249" t="s">
        <v>22</v>
      </c>
      <c r="F138" s="250" t="s">
        <v>222</v>
      </c>
      <c r="G138" s="248"/>
      <c r="H138" s="249" t="s">
        <v>22</v>
      </c>
      <c r="I138" s="251"/>
      <c r="J138" s="248"/>
      <c r="K138" s="248"/>
      <c r="L138" s="252"/>
      <c r="M138" s="253"/>
      <c r="N138" s="254"/>
      <c r="O138" s="254"/>
      <c r="P138" s="254"/>
      <c r="Q138" s="254"/>
      <c r="R138" s="254"/>
      <c r="S138" s="254"/>
      <c r="T138" s="255"/>
      <c r="AT138" s="256" t="s">
        <v>160</v>
      </c>
      <c r="AU138" s="256" t="s">
        <v>86</v>
      </c>
      <c r="AV138" s="12" t="s">
        <v>24</v>
      </c>
      <c r="AW138" s="12" t="s">
        <v>40</v>
      </c>
      <c r="AX138" s="12" t="s">
        <v>77</v>
      </c>
      <c r="AY138" s="256" t="s">
        <v>146</v>
      </c>
    </row>
    <row r="139" spans="2:51" s="11" customFormat="1" ht="13.5">
      <c r="B139" s="236"/>
      <c r="C139" s="237"/>
      <c r="D139" s="233" t="s">
        <v>160</v>
      </c>
      <c r="E139" s="238" t="s">
        <v>22</v>
      </c>
      <c r="F139" s="239" t="s">
        <v>501</v>
      </c>
      <c r="G139" s="237"/>
      <c r="H139" s="240">
        <v>463</v>
      </c>
      <c r="I139" s="241"/>
      <c r="J139" s="237"/>
      <c r="K139" s="237"/>
      <c r="L139" s="242"/>
      <c r="M139" s="243"/>
      <c r="N139" s="244"/>
      <c r="O139" s="244"/>
      <c r="P139" s="244"/>
      <c r="Q139" s="244"/>
      <c r="R139" s="244"/>
      <c r="S139" s="244"/>
      <c r="T139" s="245"/>
      <c r="AT139" s="246" t="s">
        <v>160</v>
      </c>
      <c r="AU139" s="246" t="s">
        <v>86</v>
      </c>
      <c r="AV139" s="11" t="s">
        <v>86</v>
      </c>
      <c r="AW139" s="11" t="s">
        <v>40</v>
      </c>
      <c r="AX139" s="11" t="s">
        <v>77</v>
      </c>
      <c r="AY139" s="246" t="s">
        <v>146</v>
      </c>
    </row>
    <row r="140" spans="2:51" s="12" customFormat="1" ht="13.5">
      <c r="B140" s="247"/>
      <c r="C140" s="248"/>
      <c r="D140" s="233" t="s">
        <v>160</v>
      </c>
      <c r="E140" s="249" t="s">
        <v>22</v>
      </c>
      <c r="F140" s="250" t="s">
        <v>224</v>
      </c>
      <c r="G140" s="248"/>
      <c r="H140" s="249" t="s">
        <v>22</v>
      </c>
      <c r="I140" s="251"/>
      <c r="J140" s="248"/>
      <c r="K140" s="248"/>
      <c r="L140" s="252"/>
      <c r="M140" s="253"/>
      <c r="N140" s="254"/>
      <c r="O140" s="254"/>
      <c r="P140" s="254"/>
      <c r="Q140" s="254"/>
      <c r="R140" s="254"/>
      <c r="S140" s="254"/>
      <c r="T140" s="255"/>
      <c r="AT140" s="256" t="s">
        <v>160</v>
      </c>
      <c r="AU140" s="256" t="s">
        <v>86</v>
      </c>
      <c r="AV140" s="12" t="s">
        <v>24</v>
      </c>
      <c r="AW140" s="12" t="s">
        <v>40</v>
      </c>
      <c r="AX140" s="12" t="s">
        <v>77</v>
      </c>
      <c r="AY140" s="256" t="s">
        <v>146</v>
      </c>
    </row>
    <row r="141" spans="2:51" s="11" customFormat="1" ht="13.5">
      <c r="B141" s="236"/>
      <c r="C141" s="237"/>
      <c r="D141" s="233" t="s">
        <v>160</v>
      </c>
      <c r="E141" s="238" t="s">
        <v>22</v>
      </c>
      <c r="F141" s="239" t="s">
        <v>497</v>
      </c>
      <c r="G141" s="237"/>
      <c r="H141" s="240">
        <v>15.4</v>
      </c>
      <c r="I141" s="241"/>
      <c r="J141" s="237"/>
      <c r="K141" s="237"/>
      <c r="L141" s="242"/>
      <c r="M141" s="243"/>
      <c r="N141" s="244"/>
      <c r="O141" s="244"/>
      <c r="P141" s="244"/>
      <c r="Q141" s="244"/>
      <c r="R141" s="244"/>
      <c r="S141" s="244"/>
      <c r="T141" s="245"/>
      <c r="AT141" s="246" t="s">
        <v>160</v>
      </c>
      <c r="AU141" s="246" t="s">
        <v>86</v>
      </c>
      <c r="AV141" s="11" t="s">
        <v>86</v>
      </c>
      <c r="AW141" s="11" t="s">
        <v>40</v>
      </c>
      <c r="AX141" s="11" t="s">
        <v>77</v>
      </c>
      <c r="AY141" s="246" t="s">
        <v>146</v>
      </c>
    </row>
    <row r="142" spans="2:51" s="12" customFormat="1" ht="13.5">
      <c r="B142" s="247"/>
      <c r="C142" s="248"/>
      <c r="D142" s="233" t="s">
        <v>160</v>
      </c>
      <c r="E142" s="249" t="s">
        <v>22</v>
      </c>
      <c r="F142" s="250" t="s">
        <v>225</v>
      </c>
      <c r="G142" s="248"/>
      <c r="H142" s="249" t="s">
        <v>22</v>
      </c>
      <c r="I142" s="251"/>
      <c r="J142" s="248"/>
      <c r="K142" s="248"/>
      <c r="L142" s="252"/>
      <c r="M142" s="253"/>
      <c r="N142" s="254"/>
      <c r="O142" s="254"/>
      <c r="P142" s="254"/>
      <c r="Q142" s="254"/>
      <c r="R142" s="254"/>
      <c r="S142" s="254"/>
      <c r="T142" s="255"/>
      <c r="AT142" s="256" t="s">
        <v>160</v>
      </c>
      <c r="AU142" s="256" t="s">
        <v>86</v>
      </c>
      <c r="AV142" s="12" t="s">
        <v>24</v>
      </c>
      <c r="AW142" s="12" t="s">
        <v>40</v>
      </c>
      <c r="AX142" s="12" t="s">
        <v>77</v>
      </c>
      <c r="AY142" s="256" t="s">
        <v>146</v>
      </c>
    </row>
    <row r="143" spans="2:51" s="11" customFormat="1" ht="13.5">
      <c r="B143" s="236"/>
      <c r="C143" s="237"/>
      <c r="D143" s="233" t="s">
        <v>160</v>
      </c>
      <c r="E143" s="238" t="s">
        <v>22</v>
      </c>
      <c r="F143" s="239" t="s">
        <v>499</v>
      </c>
      <c r="G143" s="237"/>
      <c r="H143" s="240">
        <v>195.9</v>
      </c>
      <c r="I143" s="241"/>
      <c r="J143" s="237"/>
      <c r="K143" s="237"/>
      <c r="L143" s="242"/>
      <c r="M143" s="243"/>
      <c r="N143" s="244"/>
      <c r="O143" s="244"/>
      <c r="P143" s="244"/>
      <c r="Q143" s="244"/>
      <c r="R143" s="244"/>
      <c r="S143" s="244"/>
      <c r="T143" s="245"/>
      <c r="AT143" s="246" t="s">
        <v>160</v>
      </c>
      <c r="AU143" s="246" t="s">
        <v>86</v>
      </c>
      <c r="AV143" s="11" t="s">
        <v>86</v>
      </c>
      <c r="AW143" s="11" t="s">
        <v>40</v>
      </c>
      <c r="AX143" s="11" t="s">
        <v>77</v>
      </c>
      <c r="AY143" s="246" t="s">
        <v>146</v>
      </c>
    </row>
    <row r="144" spans="2:51" s="13" customFormat="1" ht="13.5">
      <c r="B144" s="267"/>
      <c r="C144" s="268"/>
      <c r="D144" s="233" t="s">
        <v>160</v>
      </c>
      <c r="E144" s="269" t="s">
        <v>22</v>
      </c>
      <c r="F144" s="270" t="s">
        <v>226</v>
      </c>
      <c r="G144" s="268"/>
      <c r="H144" s="271">
        <v>674.3</v>
      </c>
      <c r="I144" s="272"/>
      <c r="J144" s="268"/>
      <c r="K144" s="268"/>
      <c r="L144" s="273"/>
      <c r="M144" s="274"/>
      <c r="N144" s="275"/>
      <c r="O144" s="275"/>
      <c r="P144" s="275"/>
      <c r="Q144" s="275"/>
      <c r="R144" s="275"/>
      <c r="S144" s="275"/>
      <c r="T144" s="276"/>
      <c r="AT144" s="277" t="s">
        <v>160</v>
      </c>
      <c r="AU144" s="277" t="s">
        <v>86</v>
      </c>
      <c r="AV144" s="13" t="s">
        <v>153</v>
      </c>
      <c r="AW144" s="13" t="s">
        <v>40</v>
      </c>
      <c r="AX144" s="13" t="s">
        <v>24</v>
      </c>
      <c r="AY144" s="277" t="s">
        <v>146</v>
      </c>
    </row>
    <row r="145" spans="2:65" s="1" customFormat="1" ht="16.5" customHeight="1">
      <c r="B145" s="45"/>
      <c r="C145" s="221" t="s">
        <v>268</v>
      </c>
      <c r="D145" s="221" t="s">
        <v>148</v>
      </c>
      <c r="E145" s="222" t="s">
        <v>228</v>
      </c>
      <c r="F145" s="223" t="s">
        <v>229</v>
      </c>
      <c r="G145" s="224" t="s">
        <v>151</v>
      </c>
      <c r="H145" s="225">
        <v>463</v>
      </c>
      <c r="I145" s="226"/>
      <c r="J145" s="227">
        <f>ROUND(I145*H145,2)</f>
        <v>0</v>
      </c>
      <c r="K145" s="223" t="s">
        <v>22</v>
      </c>
      <c r="L145" s="71"/>
      <c r="M145" s="228" t="s">
        <v>22</v>
      </c>
      <c r="N145" s="229" t="s">
        <v>48</v>
      </c>
      <c r="O145" s="46"/>
      <c r="P145" s="230">
        <f>O145*H145</f>
        <v>0</v>
      </c>
      <c r="Q145" s="230">
        <v>0</v>
      </c>
      <c r="R145" s="230">
        <f>Q145*H145</f>
        <v>0</v>
      </c>
      <c r="S145" s="230">
        <v>0</v>
      </c>
      <c r="T145" s="231">
        <f>S145*H145</f>
        <v>0</v>
      </c>
      <c r="AR145" s="23" t="s">
        <v>153</v>
      </c>
      <c r="AT145" s="23" t="s">
        <v>148</v>
      </c>
      <c r="AU145" s="23" t="s">
        <v>86</v>
      </c>
      <c r="AY145" s="23" t="s">
        <v>146</v>
      </c>
      <c r="BE145" s="232">
        <f>IF(N145="základní",J145,0)</f>
        <v>0</v>
      </c>
      <c r="BF145" s="232">
        <f>IF(N145="snížená",J145,0)</f>
        <v>0</v>
      </c>
      <c r="BG145" s="232">
        <f>IF(N145="zákl. přenesená",J145,0)</f>
        <v>0</v>
      </c>
      <c r="BH145" s="232">
        <f>IF(N145="sníž. přenesená",J145,0)</f>
        <v>0</v>
      </c>
      <c r="BI145" s="232">
        <f>IF(N145="nulová",J145,0)</f>
        <v>0</v>
      </c>
      <c r="BJ145" s="23" t="s">
        <v>24</v>
      </c>
      <c r="BK145" s="232">
        <f>ROUND(I145*H145,2)</f>
        <v>0</v>
      </c>
      <c r="BL145" s="23" t="s">
        <v>153</v>
      </c>
      <c r="BM145" s="23" t="s">
        <v>502</v>
      </c>
    </row>
    <row r="146" spans="2:51" s="11" customFormat="1" ht="13.5">
      <c r="B146" s="236"/>
      <c r="C146" s="237"/>
      <c r="D146" s="233" t="s">
        <v>160</v>
      </c>
      <c r="E146" s="238" t="s">
        <v>22</v>
      </c>
      <c r="F146" s="239" t="s">
        <v>503</v>
      </c>
      <c r="G146" s="237"/>
      <c r="H146" s="240">
        <v>463</v>
      </c>
      <c r="I146" s="241"/>
      <c r="J146" s="237"/>
      <c r="K146" s="237"/>
      <c r="L146" s="242"/>
      <c r="M146" s="243"/>
      <c r="N146" s="244"/>
      <c r="O146" s="244"/>
      <c r="P146" s="244"/>
      <c r="Q146" s="244"/>
      <c r="R146" s="244"/>
      <c r="S146" s="244"/>
      <c r="T146" s="245"/>
      <c r="AT146" s="246" t="s">
        <v>160</v>
      </c>
      <c r="AU146" s="246" t="s">
        <v>86</v>
      </c>
      <c r="AV146" s="11" t="s">
        <v>86</v>
      </c>
      <c r="AW146" s="11" t="s">
        <v>40</v>
      </c>
      <c r="AX146" s="11" t="s">
        <v>24</v>
      </c>
      <c r="AY146" s="246" t="s">
        <v>146</v>
      </c>
    </row>
    <row r="147" spans="2:51" s="12" customFormat="1" ht="13.5">
      <c r="B147" s="247"/>
      <c r="C147" s="248"/>
      <c r="D147" s="233" t="s">
        <v>160</v>
      </c>
      <c r="E147" s="249" t="s">
        <v>22</v>
      </c>
      <c r="F147" s="250" t="s">
        <v>231</v>
      </c>
      <c r="G147" s="248"/>
      <c r="H147" s="249" t="s">
        <v>22</v>
      </c>
      <c r="I147" s="251"/>
      <c r="J147" s="248"/>
      <c r="K147" s="248"/>
      <c r="L147" s="252"/>
      <c r="M147" s="253"/>
      <c r="N147" s="254"/>
      <c r="O147" s="254"/>
      <c r="P147" s="254"/>
      <c r="Q147" s="254"/>
      <c r="R147" s="254"/>
      <c r="S147" s="254"/>
      <c r="T147" s="255"/>
      <c r="AT147" s="256" t="s">
        <v>160</v>
      </c>
      <c r="AU147" s="256" t="s">
        <v>86</v>
      </c>
      <c r="AV147" s="12" t="s">
        <v>24</v>
      </c>
      <c r="AW147" s="12" t="s">
        <v>40</v>
      </c>
      <c r="AX147" s="12" t="s">
        <v>77</v>
      </c>
      <c r="AY147" s="256" t="s">
        <v>146</v>
      </c>
    </row>
    <row r="148" spans="2:51" s="12" customFormat="1" ht="13.5">
      <c r="B148" s="247"/>
      <c r="C148" s="248"/>
      <c r="D148" s="233" t="s">
        <v>160</v>
      </c>
      <c r="E148" s="249" t="s">
        <v>22</v>
      </c>
      <c r="F148" s="250" t="s">
        <v>232</v>
      </c>
      <c r="G148" s="248"/>
      <c r="H148" s="249" t="s">
        <v>22</v>
      </c>
      <c r="I148" s="251"/>
      <c r="J148" s="248"/>
      <c r="K148" s="248"/>
      <c r="L148" s="252"/>
      <c r="M148" s="253"/>
      <c r="N148" s="254"/>
      <c r="O148" s="254"/>
      <c r="P148" s="254"/>
      <c r="Q148" s="254"/>
      <c r="R148" s="254"/>
      <c r="S148" s="254"/>
      <c r="T148" s="255"/>
      <c r="AT148" s="256" t="s">
        <v>160</v>
      </c>
      <c r="AU148" s="256" t="s">
        <v>86</v>
      </c>
      <c r="AV148" s="12" t="s">
        <v>24</v>
      </c>
      <c r="AW148" s="12" t="s">
        <v>40</v>
      </c>
      <c r="AX148" s="12" t="s">
        <v>77</v>
      </c>
      <c r="AY148" s="256" t="s">
        <v>146</v>
      </c>
    </row>
    <row r="149" spans="2:63" s="10" customFormat="1" ht="29.85" customHeight="1">
      <c r="B149" s="205"/>
      <c r="C149" s="206"/>
      <c r="D149" s="207" t="s">
        <v>76</v>
      </c>
      <c r="E149" s="219" t="s">
        <v>172</v>
      </c>
      <c r="F149" s="219" t="s">
        <v>233</v>
      </c>
      <c r="G149" s="206"/>
      <c r="H149" s="206"/>
      <c r="I149" s="209"/>
      <c r="J149" s="220">
        <f>BK149</f>
        <v>0</v>
      </c>
      <c r="K149" s="206"/>
      <c r="L149" s="211"/>
      <c r="M149" s="212"/>
      <c r="N149" s="213"/>
      <c r="O149" s="213"/>
      <c r="P149" s="214">
        <f>SUM(P150:P172)</f>
        <v>0</v>
      </c>
      <c r="Q149" s="213"/>
      <c r="R149" s="214">
        <f>SUM(R150:R172)</f>
        <v>47.072</v>
      </c>
      <c r="S149" s="213"/>
      <c r="T149" s="215">
        <f>SUM(T150:T172)</f>
        <v>0</v>
      </c>
      <c r="AR149" s="216" t="s">
        <v>24</v>
      </c>
      <c r="AT149" s="217" t="s">
        <v>76</v>
      </c>
      <c r="AU149" s="217" t="s">
        <v>24</v>
      </c>
      <c r="AY149" s="216" t="s">
        <v>146</v>
      </c>
      <c r="BK149" s="218">
        <f>SUM(BK150:BK172)</f>
        <v>0</v>
      </c>
    </row>
    <row r="150" spans="2:65" s="1" customFormat="1" ht="51" customHeight="1">
      <c r="B150" s="45"/>
      <c r="C150" s="221" t="s">
        <v>272</v>
      </c>
      <c r="D150" s="221" t="s">
        <v>148</v>
      </c>
      <c r="E150" s="222" t="s">
        <v>234</v>
      </c>
      <c r="F150" s="223" t="s">
        <v>235</v>
      </c>
      <c r="G150" s="224" t="s">
        <v>181</v>
      </c>
      <c r="H150" s="225">
        <v>2988.7</v>
      </c>
      <c r="I150" s="226"/>
      <c r="J150" s="227">
        <f>ROUND(I150*H150,2)</f>
        <v>0</v>
      </c>
      <c r="K150" s="223" t="s">
        <v>152</v>
      </c>
      <c r="L150" s="71"/>
      <c r="M150" s="228" t="s">
        <v>22</v>
      </c>
      <c r="N150" s="229" t="s">
        <v>48</v>
      </c>
      <c r="O150" s="46"/>
      <c r="P150" s="230">
        <f>O150*H150</f>
        <v>0</v>
      </c>
      <c r="Q150" s="230">
        <v>0</v>
      </c>
      <c r="R150" s="230">
        <f>Q150*H150</f>
        <v>0</v>
      </c>
      <c r="S150" s="230">
        <v>0</v>
      </c>
      <c r="T150" s="231">
        <f>S150*H150</f>
        <v>0</v>
      </c>
      <c r="AR150" s="23" t="s">
        <v>153</v>
      </c>
      <c r="AT150" s="23" t="s">
        <v>148</v>
      </c>
      <c r="AU150" s="23" t="s">
        <v>86</v>
      </c>
      <c r="AY150" s="23" t="s">
        <v>146</v>
      </c>
      <c r="BE150" s="232">
        <f>IF(N150="základní",J150,0)</f>
        <v>0</v>
      </c>
      <c r="BF150" s="232">
        <f>IF(N150="snížená",J150,0)</f>
        <v>0</v>
      </c>
      <c r="BG150" s="232">
        <f>IF(N150="zákl. přenesená",J150,0)</f>
        <v>0</v>
      </c>
      <c r="BH150" s="232">
        <f>IF(N150="sníž. přenesená",J150,0)</f>
        <v>0</v>
      </c>
      <c r="BI150" s="232">
        <f>IF(N150="nulová",J150,0)</f>
        <v>0</v>
      </c>
      <c r="BJ150" s="23" t="s">
        <v>24</v>
      </c>
      <c r="BK150" s="232">
        <f>ROUND(I150*H150,2)</f>
        <v>0</v>
      </c>
      <c r="BL150" s="23" t="s">
        <v>153</v>
      </c>
      <c r="BM150" s="23" t="s">
        <v>504</v>
      </c>
    </row>
    <row r="151" spans="2:47" s="1" customFormat="1" ht="13.5">
      <c r="B151" s="45"/>
      <c r="C151" s="73"/>
      <c r="D151" s="233" t="s">
        <v>155</v>
      </c>
      <c r="E151" s="73"/>
      <c r="F151" s="234" t="s">
        <v>237</v>
      </c>
      <c r="G151" s="73"/>
      <c r="H151" s="73"/>
      <c r="I151" s="191"/>
      <c r="J151" s="73"/>
      <c r="K151" s="73"/>
      <c r="L151" s="71"/>
      <c r="M151" s="235"/>
      <c r="N151" s="46"/>
      <c r="O151" s="46"/>
      <c r="P151" s="46"/>
      <c r="Q151" s="46"/>
      <c r="R151" s="46"/>
      <c r="S151" s="46"/>
      <c r="T151" s="94"/>
      <c r="AT151" s="23" t="s">
        <v>155</v>
      </c>
      <c r="AU151" s="23" t="s">
        <v>86</v>
      </c>
    </row>
    <row r="152" spans="2:65" s="1" customFormat="1" ht="16.5" customHeight="1">
      <c r="B152" s="45"/>
      <c r="C152" s="257" t="s">
        <v>277</v>
      </c>
      <c r="D152" s="257" t="s">
        <v>185</v>
      </c>
      <c r="E152" s="258" t="s">
        <v>239</v>
      </c>
      <c r="F152" s="259" t="s">
        <v>240</v>
      </c>
      <c r="G152" s="260" t="s">
        <v>241</v>
      </c>
      <c r="H152" s="261">
        <v>47.072</v>
      </c>
      <c r="I152" s="262"/>
      <c r="J152" s="263">
        <f>ROUND(I152*H152,2)</f>
        <v>0</v>
      </c>
      <c r="K152" s="259" t="s">
        <v>152</v>
      </c>
      <c r="L152" s="264"/>
      <c r="M152" s="265" t="s">
        <v>22</v>
      </c>
      <c r="N152" s="266" t="s">
        <v>48</v>
      </c>
      <c r="O152" s="46"/>
      <c r="P152" s="230">
        <f>O152*H152</f>
        <v>0</v>
      </c>
      <c r="Q152" s="230">
        <v>1</v>
      </c>
      <c r="R152" s="230">
        <f>Q152*H152</f>
        <v>47.072</v>
      </c>
      <c r="S152" s="230">
        <v>0</v>
      </c>
      <c r="T152" s="231">
        <f>S152*H152</f>
        <v>0</v>
      </c>
      <c r="AR152" s="23" t="s">
        <v>189</v>
      </c>
      <c r="AT152" s="23" t="s">
        <v>185</v>
      </c>
      <c r="AU152" s="23" t="s">
        <v>86</v>
      </c>
      <c r="AY152" s="23" t="s">
        <v>146</v>
      </c>
      <c r="BE152" s="232">
        <f>IF(N152="základní",J152,0)</f>
        <v>0</v>
      </c>
      <c r="BF152" s="232">
        <f>IF(N152="snížená",J152,0)</f>
        <v>0</v>
      </c>
      <c r="BG152" s="232">
        <f>IF(N152="zákl. přenesená",J152,0)</f>
        <v>0</v>
      </c>
      <c r="BH152" s="232">
        <f>IF(N152="sníž. přenesená",J152,0)</f>
        <v>0</v>
      </c>
      <c r="BI152" s="232">
        <f>IF(N152="nulová",J152,0)</f>
        <v>0</v>
      </c>
      <c r="BJ152" s="23" t="s">
        <v>24</v>
      </c>
      <c r="BK152" s="232">
        <f>ROUND(I152*H152,2)</f>
        <v>0</v>
      </c>
      <c r="BL152" s="23" t="s">
        <v>153</v>
      </c>
      <c r="BM152" s="23" t="s">
        <v>505</v>
      </c>
    </row>
    <row r="153" spans="2:51" s="11" customFormat="1" ht="13.5">
      <c r="B153" s="236"/>
      <c r="C153" s="237"/>
      <c r="D153" s="233" t="s">
        <v>160</v>
      </c>
      <c r="E153" s="238" t="s">
        <v>22</v>
      </c>
      <c r="F153" s="239" t="s">
        <v>506</v>
      </c>
      <c r="G153" s="237"/>
      <c r="H153" s="240">
        <v>47.072</v>
      </c>
      <c r="I153" s="241"/>
      <c r="J153" s="237"/>
      <c r="K153" s="237"/>
      <c r="L153" s="242"/>
      <c r="M153" s="243"/>
      <c r="N153" s="244"/>
      <c r="O153" s="244"/>
      <c r="P153" s="244"/>
      <c r="Q153" s="244"/>
      <c r="R153" s="244"/>
      <c r="S153" s="244"/>
      <c r="T153" s="245"/>
      <c r="AT153" s="246" t="s">
        <v>160</v>
      </c>
      <c r="AU153" s="246" t="s">
        <v>86</v>
      </c>
      <c r="AV153" s="11" t="s">
        <v>86</v>
      </c>
      <c r="AW153" s="11" t="s">
        <v>40</v>
      </c>
      <c r="AX153" s="11" t="s">
        <v>24</v>
      </c>
      <c r="AY153" s="246" t="s">
        <v>146</v>
      </c>
    </row>
    <row r="154" spans="2:65" s="1" customFormat="1" ht="25.5" customHeight="1">
      <c r="B154" s="45"/>
      <c r="C154" s="221" t="s">
        <v>283</v>
      </c>
      <c r="D154" s="221" t="s">
        <v>148</v>
      </c>
      <c r="E154" s="222" t="s">
        <v>507</v>
      </c>
      <c r="F154" s="223" t="s">
        <v>508</v>
      </c>
      <c r="G154" s="224" t="s">
        <v>181</v>
      </c>
      <c r="H154" s="225">
        <v>2201</v>
      </c>
      <c r="I154" s="226"/>
      <c r="J154" s="227">
        <f>ROUND(I154*H154,2)</f>
        <v>0</v>
      </c>
      <c r="K154" s="223" t="s">
        <v>152</v>
      </c>
      <c r="L154" s="71"/>
      <c r="M154" s="228" t="s">
        <v>22</v>
      </c>
      <c r="N154" s="229" t="s">
        <v>48</v>
      </c>
      <c r="O154" s="46"/>
      <c r="P154" s="230">
        <f>O154*H154</f>
        <v>0</v>
      </c>
      <c r="Q154" s="230">
        <v>0</v>
      </c>
      <c r="R154" s="230">
        <f>Q154*H154</f>
        <v>0</v>
      </c>
      <c r="S154" s="230">
        <v>0</v>
      </c>
      <c r="T154" s="231">
        <f>S154*H154</f>
        <v>0</v>
      </c>
      <c r="AR154" s="23" t="s">
        <v>153</v>
      </c>
      <c r="AT154" s="23" t="s">
        <v>148</v>
      </c>
      <c r="AU154" s="23" t="s">
        <v>86</v>
      </c>
      <c r="AY154" s="23" t="s">
        <v>146</v>
      </c>
      <c r="BE154" s="232">
        <f>IF(N154="základní",J154,0)</f>
        <v>0</v>
      </c>
      <c r="BF154" s="232">
        <f>IF(N154="snížená",J154,0)</f>
        <v>0</v>
      </c>
      <c r="BG154" s="232">
        <f>IF(N154="zákl. přenesená",J154,0)</f>
        <v>0</v>
      </c>
      <c r="BH154" s="232">
        <f>IF(N154="sníž. přenesená",J154,0)</f>
        <v>0</v>
      </c>
      <c r="BI154" s="232">
        <f>IF(N154="nulová",J154,0)</f>
        <v>0</v>
      </c>
      <c r="BJ154" s="23" t="s">
        <v>24</v>
      </c>
      <c r="BK154" s="232">
        <f>ROUND(I154*H154,2)</f>
        <v>0</v>
      </c>
      <c r="BL154" s="23" t="s">
        <v>153</v>
      </c>
      <c r="BM154" s="23" t="s">
        <v>509</v>
      </c>
    </row>
    <row r="155" spans="2:51" s="11" customFormat="1" ht="13.5">
      <c r="B155" s="236"/>
      <c r="C155" s="237"/>
      <c r="D155" s="233" t="s">
        <v>160</v>
      </c>
      <c r="E155" s="238" t="s">
        <v>442</v>
      </c>
      <c r="F155" s="239" t="s">
        <v>443</v>
      </c>
      <c r="G155" s="237"/>
      <c r="H155" s="240">
        <v>2201</v>
      </c>
      <c r="I155" s="241"/>
      <c r="J155" s="237"/>
      <c r="K155" s="237"/>
      <c r="L155" s="242"/>
      <c r="M155" s="243"/>
      <c r="N155" s="244"/>
      <c r="O155" s="244"/>
      <c r="P155" s="244"/>
      <c r="Q155" s="244"/>
      <c r="R155" s="244"/>
      <c r="S155" s="244"/>
      <c r="T155" s="245"/>
      <c r="AT155" s="246" t="s">
        <v>160</v>
      </c>
      <c r="AU155" s="246" t="s">
        <v>86</v>
      </c>
      <c r="AV155" s="11" t="s">
        <v>86</v>
      </c>
      <c r="AW155" s="11" t="s">
        <v>40</v>
      </c>
      <c r="AX155" s="11" t="s">
        <v>24</v>
      </c>
      <c r="AY155" s="246" t="s">
        <v>146</v>
      </c>
    </row>
    <row r="156" spans="2:65" s="1" customFormat="1" ht="25.5" customHeight="1">
      <c r="B156" s="45"/>
      <c r="C156" s="221" t="s">
        <v>289</v>
      </c>
      <c r="D156" s="221" t="s">
        <v>148</v>
      </c>
      <c r="E156" s="222" t="s">
        <v>245</v>
      </c>
      <c r="F156" s="223" t="s">
        <v>246</v>
      </c>
      <c r="G156" s="224" t="s">
        <v>181</v>
      </c>
      <c r="H156" s="225">
        <v>240.1</v>
      </c>
      <c r="I156" s="226"/>
      <c r="J156" s="227">
        <f>ROUND(I156*H156,2)</f>
        <v>0</v>
      </c>
      <c r="K156" s="223" t="s">
        <v>152</v>
      </c>
      <c r="L156" s="71"/>
      <c r="M156" s="228" t="s">
        <v>22</v>
      </c>
      <c r="N156" s="229" t="s">
        <v>48</v>
      </c>
      <c r="O156" s="46"/>
      <c r="P156" s="230">
        <f>O156*H156</f>
        <v>0</v>
      </c>
      <c r="Q156" s="230">
        <v>0</v>
      </c>
      <c r="R156" s="230">
        <f>Q156*H156</f>
        <v>0</v>
      </c>
      <c r="S156" s="230">
        <v>0</v>
      </c>
      <c r="T156" s="231">
        <f>S156*H156</f>
        <v>0</v>
      </c>
      <c r="AR156" s="23" t="s">
        <v>153</v>
      </c>
      <c r="AT156" s="23" t="s">
        <v>148</v>
      </c>
      <c r="AU156" s="23" t="s">
        <v>86</v>
      </c>
      <c r="AY156" s="23" t="s">
        <v>146</v>
      </c>
      <c r="BE156" s="232">
        <f>IF(N156="základní",J156,0)</f>
        <v>0</v>
      </c>
      <c r="BF156" s="232">
        <f>IF(N156="snížená",J156,0)</f>
        <v>0</v>
      </c>
      <c r="BG156" s="232">
        <f>IF(N156="zákl. přenesená",J156,0)</f>
        <v>0</v>
      </c>
      <c r="BH156" s="232">
        <f>IF(N156="sníž. přenesená",J156,0)</f>
        <v>0</v>
      </c>
      <c r="BI156" s="232">
        <f>IF(N156="nulová",J156,0)</f>
        <v>0</v>
      </c>
      <c r="BJ156" s="23" t="s">
        <v>24</v>
      </c>
      <c r="BK156" s="232">
        <f>ROUND(I156*H156,2)</f>
        <v>0</v>
      </c>
      <c r="BL156" s="23" t="s">
        <v>153</v>
      </c>
      <c r="BM156" s="23" t="s">
        <v>510</v>
      </c>
    </row>
    <row r="157" spans="2:51" s="11" customFormat="1" ht="13.5">
      <c r="B157" s="236"/>
      <c r="C157" s="237"/>
      <c r="D157" s="233" t="s">
        <v>160</v>
      </c>
      <c r="E157" s="238" t="s">
        <v>22</v>
      </c>
      <c r="F157" s="239" t="s">
        <v>511</v>
      </c>
      <c r="G157" s="237"/>
      <c r="H157" s="240">
        <v>112.7</v>
      </c>
      <c r="I157" s="241"/>
      <c r="J157" s="237"/>
      <c r="K157" s="237"/>
      <c r="L157" s="242"/>
      <c r="M157" s="243"/>
      <c r="N157" s="244"/>
      <c r="O157" s="244"/>
      <c r="P157" s="244"/>
      <c r="Q157" s="244"/>
      <c r="R157" s="244"/>
      <c r="S157" s="244"/>
      <c r="T157" s="245"/>
      <c r="AT157" s="246" t="s">
        <v>160</v>
      </c>
      <c r="AU157" s="246" t="s">
        <v>86</v>
      </c>
      <c r="AV157" s="11" t="s">
        <v>86</v>
      </c>
      <c r="AW157" s="11" t="s">
        <v>40</v>
      </c>
      <c r="AX157" s="11" t="s">
        <v>77</v>
      </c>
      <c r="AY157" s="246" t="s">
        <v>146</v>
      </c>
    </row>
    <row r="158" spans="2:51" s="11" customFormat="1" ht="13.5">
      <c r="B158" s="236"/>
      <c r="C158" s="237"/>
      <c r="D158" s="233" t="s">
        <v>160</v>
      </c>
      <c r="E158" s="238" t="s">
        <v>22</v>
      </c>
      <c r="F158" s="239" t="s">
        <v>512</v>
      </c>
      <c r="G158" s="237"/>
      <c r="H158" s="240">
        <v>127.4</v>
      </c>
      <c r="I158" s="241"/>
      <c r="J158" s="237"/>
      <c r="K158" s="237"/>
      <c r="L158" s="242"/>
      <c r="M158" s="243"/>
      <c r="N158" s="244"/>
      <c r="O158" s="244"/>
      <c r="P158" s="244"/>
      <c r="Q158" s="244"/>
      <c r="R158" s="244"/>
      <c r="S158" s="244"/>
      <c r="T158" s="245"/>
      <c r="AT158" s="246" t="s">
        <v>160</v>
      </c>
      <c r="AU158" s="246" t="s">
        <v>86</v>
      </c>
      <c r="AV158" s="11" t="s">
        <v>86</v>
      </c>
      <c r="AW158" s="11" t="s">
        <v>40</v>
      </c>
      <c r="AX158" s="11" t="s">
        <v>77</v>
      </c>
      <c r="AY158" s="246" t="s">
        <v>146</v>
      </c>
    </row>
    <row r="159" spans="2:51" s="13" customFormat="1" ht="13.5">
      <c r="B159" s="267"/>
      <c r="C159" s="268"/>
      <c r="D159" s="233" t="s">
        <v>160</v>
      </c>
      <c r="E159" s="269" t="s">
        <v>22</v>
      </c>
      <c r="F159" s="270" t="s">
        <v>226</v>
      </c>
      <c r="G159" s="268"/>
      <c r="H159" s="271">
        <v>240.1</v>
      </c>
      <c r="I159" s="272"/>
      <c r="J159" s="268"/>
      <c r="K159" s="268"/>
      <c r="L159" s="273"/>
      <c r="M159" s="274"/>
      <c r="N159" s="275"/>
      <c r="O159" s="275"/>
      <c r="P159" s="275"/>
      <c r="Q159" s="275"/>
      <c r="R159" s="275"/>
      <c r="S159" s="275"/>
      <c r="T159" s="276"/>
      <c r="AT159" s="277" t="s">
        <v>160</v>
      </c>
      <c r="AU159" s="277" t="s">
        <v>86</v>
      </c>
      <c r="AV159" s="13" t="s">
        <v>153</v>
      </c>
      <c r="AW159" s="13" t="s">
        <v>40</v>
      </c>
      <c r="AX159" s="13" t="s">
        <v>24</v>
      </c>
      <c r="AY159" s="277" t="s">
        <v>146</v>
      </c>
    </row>
    <row r="160" spans="2:65" s="1" customFormat="1" ht="38.25" customHeight="1">
      <c r="B160" s="45"/>
      <c r="C160" s="221" t="s">
        <v>293</v>
      </c>
      <c r="D160" s="221" t="s">
        <v>148</v>
      </c>
      <c r="E160" s="222" t="s">
        <v>251</v>
      </c>
      <c r="F160" s="223" t="s">
        <v>252</v>
      </c>
      <c r="G160" s="224" t="s">
        <v>181</v>
      </c>
      <c r="H160" s="225">
        <v>98</v>
      </c>
      <c r="I160" s="226"/>
      <c r="J160" s="227">
        <f>ROUND(I160*H160,2)</f>
        <v>0</v>
      </c>
      <c r="K160" s="223" t="s">
        <v>152</v>
      </c>
      <c r="L160" s="71"/>
      <c r="M160" s="228" t="s">
        <v>22</v>
      </c>
      <c r="N160" s="229" t="s">
        <v>48</v>
      </c>
      <c r="O160" s="46"/>
      <c r="P160" s="230">
        <f>O160*H160</f>
        <v>0</v>
      </c>
      <c r="Q160" s="230">
        <v>0</v>
      </c>
      <c r="R160" s="230">
        <f>Q160*H160</f>
        <v>0</v>
      </c>
      <c r="S160" s="230">
        <v>0</v>
      </c>
      <c r="T160" s="231">
        <f>S160*H160</f>
        <v>0</v>
      </c>
      <c r="AR160" s="23" t="s">
        <v>153</v>
      </c>
      <c r="AT160" s="23" t="s">
        <v>148</v>
      </c>
      <c r="AU160" s="23" t="s">
        <v>86</v>
      </c>
      <c r="AY160" s="23" t="s">
        <v>146</v>
      </c>
      <c r="BE160" s="232">
        <f>IF(N160="základní",J160,0)</f>
        <v>0</v>
      </c>
      <c r="BF160" s="232">
        <f>IF(N160="snížená",J160,0)</f>
        <v>0</v>
      </c>
      <c r="BG160" s="232">
        <f>IF(N160="zákl. přenesená",J160,0)</f>
        <v>0</v>
      </c>
      <c r="BH160" s="232">
        <f>IF(N160="sníž. přenesená",J160,0)</f>
        <v>0</v>
      </c>
      <c r="BI160" s="232">
        <f>IF(N160="nulová",J160,0)</f>
        <v>0</v>
      </c>
      <c r="BJ160" s="23" t="s">
        <v>24</v>
      </c>
      <c r="BK160" s="232">
        <f>ROUND(I160*H160,2)</f>
        <v>0</v>
      </c>
      <c r="BL160" s="23" t="s">
        <v>153</v>
      </c>
      <c r="BM160" s="23" t="s">
        <v>513</v>
      </c>
    </row>
    <row r="161" spans="2:47" s="1" customFormat="1" ht="13.5">
      <c r="B161" s="45"/>
      <c r="C161" s="73"/>
      <c r="D161" s="233" t="s">
        <v>155</v>
      </c>
      <c r="E161" s="73"/>
      <c r="F161" s="234" t="s">
        <v>254</v>
      </c>
      <c r="G161" s="73"/>
      <c r="H161" s="73"/>
      <c r="I161" s="191"/>
      <c r="J161" s="73"/>
      <c r="K161" s="73"/>
      <c r="L161" s="71"/>
      <c r="M161" s="235"/>
      <c r="N161" s="46"/>
      <c r="O161" s="46"/>
      <c r="P161" s="46"/>
      <c r="Q161" s="46"/>
      <c r="R161" s="46"/>
      <c r="S161" s="46"/>
      <c r="T161" s="94"/>
      <c r="AT161" s="23" t="s">
        <v>155</v>
      </c>
      <c r="AU161" s="23" t="s">
        <v>86</v>
      </c>
    </row>
    <row r="162" spans="2:51" s="11" customFormat="1" ht="13.5">
      <c r="B162" s="236"/>
      <c r="C162" s="237"/>
      <c r="D162" s="233" t="s">
        <v>160</v>
      </c>
      <c r="E162" s="238" t="s">
        <v>22</v>
      </c>
      <c r="F162" s="239" t="s">
        <v>444</v>
      </c>
      <c r="G162" s="237"/>
      <c r="H162" s="240">
        <v>98</v>
      </c>
      <c r="I162" s="241"/>
      <c r="J162" s="237"/>
      <c r="K162" s="237"/>
      <c r="L162" s="242"/>
      <c r="M162" s="243"/>
      <c r="N162" s="244"/>
      <c r="O162" s="244"/>
      <c r="P162" s="244"/>
      <c r="Q162" s="244"/>
      <c r="R162" s="244"/>
      <c r="S162" s="244"/>
      <c r="T162" s="245"/>
      <c r="AT162" s="246" t="s">
        <v>160</v>
      </c>
      <c r="AU162" s="246" t="s">
        <v>86</v>
      </c>
      <c r="AV162" s="11" t="s">
        <v>86</v>
      </c>
      <c r="AW162" s="11" t="s">
        <v>40</v>
      </c>
      <c r="AX162" s="11" t="s">
        <v>24</v>
      </c>
      <c r="AY162" s="246" t="s">
        <v>146</v>
      </c>
    </row>
    <row r="163" spans="2:65" s="1" customFormat="1" ht="25.5" customHeight="1">
      <c r="B163" s="45"/>
      <c r="C163" s="221" t="s">
        <v>298</v>
      </c>
      <c r="D163" s="221" t="s">
        <v>148</v>
      </c>
      <c r="E163" s="222" t="s">
        <v>514</v>
      </c>
      <c r="F163" s="223" t="s">
        <v>515</v>
      </c>
      <c r="G163" s="224" t="s">
        <v>181</v>
      </c>
      <c r="H163" s="225">
        <v>2201</v>
      </c>
      <c r="I163" s="226"/>
      <c r="J163" s="227">
        <f>ROUND(I163*H163,2)</f>
        <v>0</v>
      </c>
      <c r="K163" s="223" t="s">
        <v>22</v>
      </c>
      <c r="L163" s="71"/>
      <c r="M163" s="228" t="s">
        <v>22</v>
      </c>
      <c r="N163" s="229" t="s">
        <v>48</v>
      </c>
      <c r="O163" s="46"/>
      <c r="P163" s="230">
        <f>O163*H163</f>
        <v>0</v>
      </c>
      <c r="Q163" s="230">
        <v>0</v>
      </c>
      <c r="R163" s="230">
        <f>Q163*H163</f>
        <v>0</v>
      </c>
      <c r="S163" s="230">
        <v>0</v>
      </c>
      <c r="T163" s="231">
        <f>S163*H163</f>
        <v>0</v>
      </c>
      <c r="AR163" s="23" t="s">
        <v>153</v>
      </c>
      <c r="AT163" s="23" t="s">
        <v>148</v>
      </c>
      <c r="AU163" s="23" t="s">
        <v>86</v>
      </c>
      <c r="AY163" s="23" t="s">
        <v>146</v>
      </c>
      <c r="BE163" s="232">
        <f>IF(N163="základní",J163,0)</f>
        <v>0</v>
      </c>
      <c r="BF163" s="232">
        <f>IF(N163="snížená",J163,0)</f>
        <v>0</v>
      </c>
      <c r="BG163" s="232">
        <f>IF(N163="zákl. přenesená",J163,0)</f>
        <v>0</v>
      </c>
      <c r="BH163" s="232">
        <f>IF(N163="sníž. přenesená",J163,0)</f>
        <v>0</v>
      </c>
      <c r="BI163" s="232">
        <f>IF(N163="nulová",J163,0)</f>
        <v>0</v>
      </c>
      <c r="BJ163" s="23" t="s">
        <v>24</v>
      </c>
      <c r="BK163" s="232">
        <f>ROUND(I163*H163,2)</f>
        <v>0</v>
      </c>
      <c r="BL163" s="23" t="s">
        <v>153</v>
      </c>
      <c r="BM163" s="23" t="s">
        <v>516</v>
      </c>
    </row>
    <row r="164" spans="2:51" s="11" customFormat="1" ht="13.5">
      <c r="B164" s="236"/>
      <c r="C164" s="237"/>
      <c r="D164" s="233" t="s">
        <v>160</v>
      </c>
      <c r="E164" s="238" t="s">
        <v>22</v>
      </c>
      <c r="F164" s="239" t="s">
        <v>442</v>
      </c>
      <c r="G164" s="237"/>
      <c r="H164" s="240">
        <v>2201</v>
      </c>
      <c r="I164" s="241"/>
      <c r="J164" s="237"/>
      <c r="K164" s="237"/>
      <c r="L164" s="242"/>
      <c r="M164" s="243"/>
      <c r="N164" s="244"/>
      <c r="O164" s="244"/>
      <c r="P164" s="244"/>
      <c r="Q164" s="244"/>
      <c r="R164" s="244"/>
      <c r="S164" s="244"/>
      <c r="T164" s="245"/>
      <c r="AT164" s="246" t="s">
        <v>160</v>
      </c>
      <c r="AU164" s="246" t="s">
        <v>86</v>
      </c>
      <c r="AV164" s="11" t="s">
        <v>86</v>
      </c>
      <c r="AW164" s="11" t="s">
        <v>40</v>
      </c>
      <c r="AX164" s="11" t="s">
        <v>24</v>
      </c>
      <c r="AY164" s="246" t="s">
        <v>146</v>
      </c>
    </row>
    <row r="165" spans="2:65" s="1" customFormat="1" ht="16.5" customHeight="1">
      <c r="B165" s="45"/>
      <c r="C165" s="221" t="s">
        <v>303</v>
      </c>
      <c r="D165" s="221" t="s">
        <v>148</v>
      </c>
      <c r="E165" s="222" t="s">
        <v>261</v>
      </c>
      <c r="F165" s="223" t="s">
        <v>262</v>
      </c>
      <c r="G165" s="224" t="s">
        <v>181</v>
      </c>
      <c r="H165" s="225">
        <v>98</v>
      </c>
      <c r="I165" s="226"/>
      <c r="J165" s="227">
        <f>ROUND(I165*H165,2)</f>
        <v>0</v>
      </c>
      <c r="K165" s="223" t="s">
        <v>152</v>
      </c>
      <c r="L165" s="71"/>
      <c r="M165" s="228" t="s">
        <v>22</v>
      </c>
      <c r="N165" s="229" t="s">
        <v>48</v>
      </c>
      <c r="O165" s="46"/>
      <c r="P165" s="230">
        <f>O165*H165</f>
        <v>0</v>
      </c>
      <c r="Q165" s="230">
        <v>0</v>
      </c>
      <c r="R165" s="230">
        <f>Q165*H165</f>
        <v>0</v>
      </c>
      <c r="S165" s="230">
        <v>0</v>
      </c>
      <c r="T165" s="231">
        <f>S165*H165</f>
        <v>0</v>
      </c>
      <c r="AR165" s="23" t="s">
        <v>153</v>
      </c>
      <c r="AT165" s="23" t="s">
        <v>148</v>
      </c>
      <c r="AU165" s="23" t="s">
        <v>86</v>
      </c>
      <c r="AY165" s="23" t="s">
        <v>146</v>
      </c>
      <c r="BE165" s="232">
        <f>IF(N165="základní",J165,0)</f>
        <v>0</v>
      </c>
      <c r="BF165" s="232">
        <f>IF(N165="snížená",J165,0)</f>
        <v>0</v>
      </c>
      <c r="BG165" s="232">
        <f>IF(N165="zákl. přenesená",J165,0)</f>
        <v>0</v>
      </c>
      <c r="BH165" s="232">
        <f>IF(N165="sníž. přenesená",J165,0)</f>
        <v>0</v>
      </c>
      <c r="BI165" s="232">
        <f>IF(N165="nulová",J165,0)</f>
        <v>0</v>
      </c>
      <c r="BJ165" s="23" t="s">
        <v>24</v>
      </c>
      <c r="BK165" s="232">
        <f>ROUND(I165*H165,2)</f>
        <v>0</v>
      </c>
      <c r="BL165" s="23" t="s">
        <v>153</v>
      </c>
      <c r="BM165" s="23" t="s">
        <v>517</v>
      </c>
    </row>
    <row r="166" spans="2:47" s="1" customFormat="1" ht="13.5">
      <c r="B166" s="45"/>
      <c r="C166" s="73"/>
      <c r="D166" s="233" t="s">
        <v>155</v>
      </c>
      <c r="E166" s="73"/>
      <c r="F166" s="234" t="s">
        <v>264</v>
      </c>
      <c r="G166" s="73"/>
      <c r="H166" s="73"/>
      <c r="I166" s="191"/>
      <c r="J166" s="73"/>
      <c r="K166" s="73"/>
      <c r="L166" s="71"/>
      <c r="M166" s="235"/>
      <c r="N166" s="46"/>
      <c r="O166" s="46"/>
      <c r="P166" s="46"/>
      <c r="Q166" s="46"/>
      <c r="R166" s="46"/>
      <c r="S166" s="46"/>
      <c r="T166" s="94"/>
      <c r="AT166" s="23" t="s">
        <v>155</v>
      </c>
      <c r="AU166" s="23" t="s">
        <v>86</v>
      </c>
    </row>
    <row r="167" spans="2:51" s="11" customFormat="1" ht="13.5">
      <c r="B167" s="236"/>
      <c r="C167" s="237"/>
      <c r="D167" s="233" t="s">
        <v>160</v>
      </c>
      <c r="E167" s="238" t="s">
        <v>22</v>
      </c>
      <c r="F167" s="239" t="s">
        <v>444</v>
      </c>
      <c r="G167" s="237"/>
      <c r="H167" s="240">
        <v>98</v>
      </c>
      <c r="I167" s="241"/>
      <c r="J167" s="237"/>
      <c r="K167" s="237"/>
      <c r="L167" s="242"/>
      <c r="M167" s="243"/>
      <c r="N167" s="244"/>
      <c r="O167" s="244"/>
      <c r="P167" s="244"/>
      <c r="Q167" s="244"/>
      <c r="R167" s="244"/>
      <c r="S167" s="244"/>
      <c r="T167" s="245"/>
      <c r="AT167" s="246" t="s">
        <v>160</v>
      </c>
      <c r="AU167" s="246" t="s">
        <v>86</v>
      </c>
      <c r="AV167" s="11" t="s">
        <v>86</v>
      </c>
      <c r="AW167" s="11" t="s">
        <v>40</v>
      </c>
      <c r="AX167" s="11" t="s">
        <v>24</v>
      </c>
      <c r="AY167" s="246" t="s">
        <v>146</v>
      </c>
    </row>
    <row r="168" spans="2:65" s="1" customFormat="1" ht="25.5" customHeight="1">
      <c r="B168" s="45"/>
      <c r="C168" s="221" t="s">
        <v>309</v>
      </c>
      <c r="D168" s="221" t="s">
        <v>148</v>
      </c>
      <c r="E168" s="222" t="s">
        <v>265</v>
      </c>
      <c r="F168" s="223" t="s">
        <v>266</v>
      </c>
      <c r="G168" s="224" t="s">
        <v>181</v>
      </c>
      <c r="H168" s="225">
        <v>98</v>
      </c>
      <c r="I168" s="226"/>
      <c r="J168" s="227">
        <f>ROUND(I168*H168,2)</f>
        <v>0</v>
      </c>
      <c r="K168" s="223" t="s">
        <v>152</v>
      </c>
      <c r="L168" s="71"/>
      <c r="M168" s="228" t="s">
        <v>22</v>
      </c>
      <c r="N168" s="229" t="s">
        <v>48</v>
      </c>
      <c r="O168" s="46"/>
      <c r="P168" s="230">
        <f>O168*H168</f>
        <v>0</v>
      </c>
      <c r="Q168" s="230">
        <v>0</v>
      </c>
      <c r="R168" s="230">
        <f>Q168*H168</f>
        <v>0</v>
      </c>
      <c r="S168" s="230">
        <v>0</v>
      </c>
      <c r="T168" s="231">
        <f>S168*H168</f>
        <v>0</v>
      </c>
      <c r="AR168" s="23" t="s">
        <v>153</v>
      </c>
      <c r="AT168" s="23" t="s">
        <v>148</v>
      </c>
      <c r="AU168" s="23" t="s">
        <v>86</v>
      </c>
      <c r="AY168" s="23" t="s">
        <v>146</v>
      </c>
      <c r="BE168" s="232">
        <f>IF(N168="základní",J168,0)</f>
        <v>0</v>
      </c>
      <c r="BF168" s="232">
        <f>IF(N168="snížená",J168,0)</f>
        <v>0</v>
      </c>
      <c r="BG168" s="232">
        <f>IF(N168="zákl. přenesená",J168,0)</f>
        <v>0</v>
      </c>
      <c r="BH168" s="232">
        <f>IF(N168="sníž. přenesená",J168,0)</f>
        <v>0</v>
      </c>
      <c r="BI168" s="232">
        <f>IF(N168="nulová",J168,0)</f>
        <v>0</v>
      </c>
      <c r="BJ168" s="23" t="s">
        <v>24</v>
      </c>
      <c r="BK168" s="232">
        <f>ROUND(I168*H168,2)</f>
        <v>0</v>
      </c>
      <c r="BL168" s="23" t="s">
        <v>153</v>
      </c>
      <c r="BM168" s="23" t="s">
        <v>518</v>
      </c>
    </row>
    <row r="169" spans="2:51" s="11" customFormat="1" ht="13.5">
      <c r="B169" s="236"/>
      <c r="C169" s="237"/>
      <c r="D169" s="233" t="s">
        <v>160</v>
      </c>
      <c r="E169" s="238" t="s">
        <v>22</v>
      </c>
      <c r="F169" s="239" t="s">
        <v>444</v>
      </c>
      <c r="G169" s="237"/>
      <c r="H169" s="240">
        <v>98</v>
      </c>
      <c r="I169" s="241"/>
      <c r="J169" s="237"/>
      <c r="K169" s="237"/>
      <c r="L169" s="242"/>
      <c r="M169" s="243"/>
      <c r="N169" s="244"/>
      <c r="O169" s="244"/>
      <c r="P169" s="244"/>
      <c r="Q169" s="244"/>
      <c r="R169" s="244"/>
      <c r="S169" s="244"/>
      <c r="T169" s="245"/>
      <c r="AT169" s="246" t="s">
        <v>160</v>
      </c>
      <c r="AU169" s="246" t="s">
        <v>86</v>
      </c>
      <c r="AV169" s="11" t="s">
        <v>86</v>
      </c>
      <c r="AW169" s="11" t="s">
        <v>40</v>
      </c>
      <c r="AX169" s="11" t="s">
        <v>24</v>
      </c>
      <c r="AY169" s="246" t="s">
        <v>146</v>
      </c>
    </row>
    <row r="170" spans="2:65" s="1" customFormat="1" ht="38.25" customHeight="1">
      <c r="B170" s="45"/>
      <c r="C170" s="221" t="s">
        <v>317</v>
      </c>
      <c r="D170" s="221" t="s">
        <v>148</v>
      </c>
      <c r="E170" s="222" t="s">
        <v>278</v>
      </c>
      <c r="F170" s="223" t="s">
        <v>279</v>
      </c>
      <c r="G170" s="224" t="s">
        <v>181</v>
      </c>
      <c r="H170" s="225">
        <v>98</v>
      </c>
      <c r="I170" s="226"/>
      <c r="J170" s="227">
        <f>ROUND(I170*H170,2)</f>
        <v>0</v>
      </c>
      <c r="K170" s="223" t="s">
        <v>152</v>
      </c>
      <c r="L170" s="71"/>
      <c r="M170" s="228" t="s">
        <v>22</v>
      </c>
      <c r="N170" s="229" t="s">
        <v>48</v>
      </c>
      <c r="O170" s="46"/>
      <c r="P170" s="230">
        <f>O170*H170</f>
        <v>0</v>
      </c>
      <c r="Q170" s="230">
        <v>0</v>
      </c>
      <c r="R170" s="230">
        <f>Q170*H170</f>
        <v>0</v>
      </c>
      <c r="S170" s="230">
        <v>0</v>
      </c>
      <c r="T170" s="231">
        <f>S170*H170</f>
        <v>0</v>
      </c>
      <c r="AR170" s="23" t="s">
        <v>153</v>
      </c>
      <c r="AT170" s="23" t="s">
        <v>148</v>
      </c>
      <c r="AU170" s="23" t="s">
        <v>86</v>
      </c>
      <c r="AY170" s="23" t="s">
        <v>146</v>
      </c>
      <c r="BE170" s="232">
        <f>IF(N170="základní",J170,0)</f>
        <v>0</v>
      </c>
      <c r="BF170" s="232">
        <f>IF(N170="snížená",J170,0)</f>
        <v>0</v>
      </c>
      <c r="BG170" s="232">
        <f>IF(N170="zákl. přenesená",J170,0)</f>
        <v>0</v>
      </c>
      <c r="BH170" s="232">
        <f>IF(N170="sníž. přenesená",J170,0)</f>
        <v>0</v>
      </c>
      <c r="BI170" s="232">
        <f>IF(N170="nulová",J170,0)</f>
        <v>0</v>
      </c>
      <c r="BJ170" s="23" t="s">
        <v>24</v>
      </c>
      <c r="BK170" s="232">
        <f>ROUND(I170*H170,2)</f>
        <v>0</v>
      </c>
      <c r="BL170" s="23" t="s">
        <v>153</v>
      </c>
      <c r="BM170" s="23" t="s">
        <v>519</v>
      </c>
    </row>
    <row r="171" spans="2:47" s="1" customFormat="1" ht="13.5">
      <c r="B171" s="45"/>
      <c r="C171" s="73"/>
      <c r="D171" s="233" t="s">
        <v>155</v>
      </c>
      <c r="E171" s="73"/>
      <c r="F171" s="234" t="s">
        <v>281</v>
      </c>
      <c r="G171" s="73"/>
      <c r="H171" s="73"/>
      <c r="I171" s="191"/>
      <c r="J171" s="73"/>
      <c r="K171" s="73"/>
      <c r="L171" s="71"/>
      <c r="M171" s="235"/>
      <c r="N171" s="46"/>
      <c r="O171" s="46"/>
      <c r="P171" s="46"/>
      <c r="Q171" s="46"/>
      <c r="R171" s="46"/>
      <c r="S171" s="46"/>
      <c r="T171" s="94"/>
      <c r="AT171" s="23" t="s">
        <v>155</v>
      </c>
      <c r="AU171" s="23" t="s">
        <v>86</v>
      </c>
    </row>
    <row r="172" spans="2:51" s="11" customFormat="1" ht="13.5">
      <c r="B172" s="236"/>
      <c r="C172" s="237"/>
      <c r="D172" s="233" t="s">
        <v>160</v>
      </c>
      <c r="E172" s="238" t="s">
        <v>444</v>
      </c>
      <c r="F172" s="239" t="s">
        <v>445</v>
      </c>
      <c r="G172" s="237"/>
      <c r="H172" s="240">
        <v>98</v>
      </c>
      <c r="I172" s="241"/>
      <c r="J172" s="237"/>
      <c r="K172" s="237"/>
      <c r="L172" s="242"/>
      <c r="M172" s="243"/>
      <c r="N172" s="244"/>
      <c r="O172" s="244"/>
      <c r="P172" s="244"/>
      <c r="Q172" s="244"/>
      <c r="R172" s="244"/>
      <c r="S172" s="244"/>
      <c r="T172" s="245"/>
      <c r="AT172" s="246" t="s">
        <v>160</v>
      </c>
      <c r="AU172" s="246" t="s">
        <v>86</v>
      </c>
      <c r="AV172" s="11" t="s">
        <v>86</v>
      </c>
      <c r="AW172" s="11" t="s">
        <v>40</v>
      </c>
      <c r="AX172" s="11" t="s">
        <v>24</v>
      </c>
      <c r="AY172" s="246" t="s">
        <v>146</v>
      </c>
    </row>
    <row r="173" spans="2:63" s="10" customFormat="1" ht="29.85" customHeight="1">
      <c r="B173" s="205"/>
      <c r="C173" s="206"/>
      <c r="D173" s="207" t="s">
        <v>76</v>
      </c>
      <c r="E173" s="219" t="s">
        <v>196</v>
      </c>
      <c r="F173" s="219" t="s">
        <v>282</v>
      </c>
      <c r="G173" s="206"/>
      <c r="H173" s="206"/>
      <c r="I173" s="209"/>
      <c r="J173" s="220">
        <f>BK173</f>
        <v>0</v>
      </c>
      <c r="K173" s="206"/>
      <c r="L173" s="211"/>
      <c r="M173" s="212"/>
      <c r="N173" s="213"/>
      <c r="O173" s="213"/>
      <c r="P173" s="214">
        <f>SUM(P174:P185)</f>
        <v>0</v>
      </c>
      <c r="Q173" s="213"/>
      <c r="R173" s="214">
        <f>SUM(R174:R185)</f>
        <v>0.0044</v>
      </c>
      <c r="S173" s="213"/>
      <c r="T173" s="215">
        <f>SUM(T174:T185)</f>
        <v>0</v>
      </c>
      <c r="AR173" s="216" t="s">
        <v>24</v>
      </c>
      <c r="AT173" s="217" t="s">
        <v>76</v>
      </c>
      <c r="AU173" s="217" t="s">
        <v>24</v>
      </c>
      <c r="AY173" s="216" t="s">
        <v>146</v>
      </c>
      <c r="BK173" s="218">
        <f>SUM(BK174:BK185)</f>
        <v>0</v>
      </c>
    </row>
    <row r="174" spans="2:65" s="1" customFormat="1" ht="25.5" customHeight="1">
      <c r="B174" s="45"/>
      <c r="C174" s="221" t="s">
        <v>322</v>
      </c>
      <c r="D174" s="221" t="s">
        <v>148</v>
      </c>
      <c r="E174" s="222" t="s">
        <v>284</v>
      </c>
      <c r="F174" s="223" t="s">
        <v>285</v>
      </c>
      <c r="G174" s="224" t="s">
        <v>286</v>
      </c>
      <c r="H174" s="225">
        <v>2</v>
      </c>
      <c r="I174" s="226"/>
      <c r="J174" s="227">
        <f>ROUND(I174*H174,2)</f>
        <v>0</v>
      </c>
      <c r="K174" s="223" t="s">
        <v>152</v>
      </c>
      <c r="L174" s="71"/>
      <c r="M174" s="228" t="s">
        <v>22</v>
      </c>
      <c r="N174" s="229" t="s">
        <v>48</v>
      </c>
      <c r="O174" s="46"/>
      <c r="P174" s="230">
        <f>O174*H174</f>
        <v>0</v>
      </c>
      <c r="Q174" s="230">
        <v>0</v>
      </c>
      <c r="R174" s="230">
        <f>Q174*H174</f>
        <v>0</v>
      </c>
      <c r="S174" s="230">
        <v>0</v>
      </c>
      <c r="T174" s="231">
        <f>S174*H174</f>
        <v>0</v>
      </c>
      <c r="AR174" s="23" t="s">
        <v>153</v>
      </c>
      <c r="AT174" s="23" t="s">
        <v>148</v>
      </c>
      <c r="AU174" s="23" t="s">
        <v>86</v>
      </c>
      <c r="AY174" s="23" t="s">
        <v>146</v>
      </c>
      <c r="BE174" s="232">
        <f>IF(N174="základní",J174,0)</f>
        <v>0</v>
      </c>
      <c r="BF174" s="232">
        <f>IF(N174="snížená",J174,0)</f>
        <v>0</v>
      </c>
      <c r="BG174" s="232">
        <f>IF(N174="zákl. přenesená",J174,0)</f>
        <v>0</v>
      </c>
      <c r="BH174" s="232">
        <f>IF(N174="sníž. přenesená",J174,0)</f>
        <v>0</v>
      </c>
      <c r="BI174" s="232">
        <f>IF(N174="nulová",J174,0)</f>
        <v>0</v>
      </c>
      <c r="BJ174" s="23" t="s">
        <v>24</v>
      </c>
      <c r="BK174" s="232">
        <f>ROUND(I174*H174,2)</f>
        <v>0</v>
      </c>
      <c r="BL174" s="23" t="s">
        <v>153</v>
      </c>
      <c r="BM174" s="23" t="s">
        <v>520</v>
      </c>
    </row>
    <row r="175" spans="2:47" s="1" customFormat="1" ht="13.5">
      <c r="B175" s="45"/>
      <c r="C175" s="73"/>
      <c r="D175" s="233" t="s">
        <v>155</v>
      </c>
      <c r="E175" s="73"/>
      <c r="F175" s="234" t="s">
        <v>288</v>
      </c>
      <c r="G175" s="73"/>
      <c r="H175" s="73"/>
      <c r="I175" s="191"/>
      <c r="J175" s="73"/>
      <c r="K175" s="73"/>
      <c r="L175" s="71"/>
      <c r="M175" s="235"/>
      <c r="N175" s="46"/>
      <c r="O175" s="46"/>
      <c r="P175" s="46"/>
      <c r="Q175" s="46"/>
      <c r="R175" s="46"/>
      <c r="S175" s="46"/>
      <c r="T175" s="94"/>
      <c r="AT175" s="23" t="s">
        <v>155</v>
      </c>
      <c r="AU175" s="23" t="s">
        <v>86</v>
      </c>
    </row>
    <row r="176" spans="2:65" s="1" customFormat="1" ht="25.5" customHeight="1">
      <c r="B176" s="45"/>
      <c r="C176" s="257" t="s">
        <v>327</v>
      </c>
      <c r="D176" s="257" t="s">
        <v>185</v>
      </c>
      <c r="E176" s="258" t="s">
        <v>290</v>
      </c>
      <c r="F176" s="259" t="s">
        <v>291</v>
      </c>
      <c r="G176" s="260" t="s">
        <v>286</v>
      </c>
      <c r="H176" s="261">
        <v>2</v>
      </c>
      <c r="I176" s="262"/>
      <c r="J176" s="263">
        <f>ROUND(I176*H176,2)</f>
        <v>0</v>
      </c>
      <c r="K176" s="259" t="s">
        <v>152</v>
      </c>
      <c r="L176" s="264"/>
      <c r="M176" s="265" t="s">
        <v>22</v>
      </c>
      <c r="N176" s="266" t="s">
        <v>48</v>
      </c>
      <c r="O176" s="46"/>
      <c r="P176" s="230">
        <f>O176*H176</f>
        <v>0</v>
      </c>
      <c r="Q176" s="230">
        <v>0.0022</v>
      </c>
      <c r="R176" s="230">
        <f>Q176*H176</f>
        <v>0.0044</v>
      </c>
      <c r="S176" s="230">
        <v>0</v>
      </c>
      <c r="T176" s="231">
        <f>S176*H176</f>
        <v>0</v>
      </c>
      <c r="AR176" s="23" t="s">
        <v>189</v>
      </c>
      <c r="AT176" s="23" t="s">
        <v>185</v>
      </c>
      <c r="AU176" s="23" t="s">
        <v>86</v>
      </c>
      <c r="AY176" s="23" t="s">
        <v>146</v>
      </c>
      <c r="BE176" s="232">
        <f>IF(N176="základní",J176,0)</f>
        <v>0</v>
      </c>
      <c r="BF176" s="232">
        <f>IF(N176="snížená",J176,0)</f>
        <v>0</v>
      </c>
      <c r="BG176" s="232">
        <f>IF(N176="zákl. přenesená",J176,0)</f>
        <v>0</v>
      </c>
      <c r="BH176" s="232">
        <f>IF(N176="sníž. přenesená",J176,0)</f>
        <v>0</v>
      </c>
      <c r="BI176" s="232">
        <f>IF(N176="nulová",J176,0)</f>
        <v>0</v>
      </c>
      <c r="BJ176" s="23" t="s">
        <v>24</v>
      </c>
      <c r="BK176" s="232">
        <f>ROUND(I176*H176,2)</f>
        <v>0</v>
      </c>
      <c r="BL176" s="23" t="s">
        <v>153</v>
      </c>
      <c r="BM176" s="23" t="s">
        <v>521</v>
      </c>
    </row>
    <row r="177" spans="2:65" s="1" customFormat="1" ht="25.5" customHeight="1">
      <c r="B177" s="45"/>
      <c r="C177" s="221" t="s">
        <v>334</v>
      </c>
      <c r="D177" s="221" t="s">
        <v>148</v>
      </c>
      <c r="E177" s="222" t="s">
        <v>294</v>
      </c>
      <c r="F177" s="223" t="s">
        <v>295</v>
      </c>
      <c r="G177" s="224" t="s">
        <v>286</v>
      </c>
      <c r="H177" s="225">
        <v>2</v>
      </c>
      <c r="I177" s="226"/>
      <c r="J177" s="227">
        <f>ROUND(I177*H177,2)</f>
        <v>0</v>
      </c>
      <c r="K177" s="223" t="s">
        <v>152</v>
      </c>
      <c r="L177" s="71"/>
      <c r="M177" s="228" t="s">
        <v>22</v>
      </c>
      <c r="N177" s="229" t="s">
        <v>48</v>
      </c>
      <c r="O177" s="46"/>
      <c r="P177" s="230">
        <f>O177*H177</f>
        <v>0</v>
      </c>
      <c r="Q177" s="230">
        <v>0</v>
      </c>
      <c r="R177" s="230">
        <f>Q177*H177</f>
        <v>0</v>
      </c>
      <c r="S177" s="230">
        <v>0</v>
      </c>
      <c r="T177" s="231">
        <f>S177*H177</f>
        <v>0</v>
      </c>
      <c r="AR177" s="23" t="s">
        <v>153</v>
      </c>
      <c r="AT177" s="23" t="s">
        <v>148</v>
      </c>
      <c r="AU177" s="23" t="s">
        <v>86</v>
      </c>
      <c r="AY177" s="23" t="s">
        <v>146</v>
      </c>
      <c r="BE177" s="232">
        <f>IF(N177="základní",J177,0)</f>
        <v>0</v>
      </c>
      <c r="BF177" s="232">
        <f>IF(N177="snížená",J177,0)</f>
        <v>0</v>
      </c>
      <c r="BG177" s="232">
        <f>IF(N177="zákl. přenesená",J177,0)</f>
        <v>0</v>
      </c>
      <c r="BH177" s="232">
        <f>IF(N177="sníž. přenesená",J177,0)</f>
        <v>0</v>
      </c>
      <c r="BI177" s="232">
        <f>IF(N177="nulová",J177,0)</f>
        <v>0</v>
      </c>
      <c r="BJ177" s="23" t="s">
        <v>24</v>
      </c>
      <c r="BK177" s="232">
        <f>ROUND(I177*H177,2)</f>
        <v>0</v>
      </c>
      <c r="BL177" s="23" t="s">
        <v>153</v>
      </c>
      <c r="BM177" s="23" t="s">
        <v>522</v>
      </c>
    </row>
    <row r="178" spans="2:47" s="1" customFormat="1" ht="13.5">
      <c r="B178" s="45"/>
      <c r="C178" s="73"/>
      <c r="D178" s="233" t="s">
        <v>155</v>
      </c>
      <c r="E178" s="73"/>
      <c r="F178" s="234" t="s">
        <v>297</v>
      </c>
      <c r="G178" s="73"/>
      <c r="H178" s="73"/>
      <c r="I178" s="191"/>
      <c r="J178" s="73"/>
      <c r="K178" s="73"/>
      <c r="L178" s="71"/>
      <c r="M178" s="235"/>
      <c r="N178" s="46"/>
      <c r="O178" s="46"/>
      <c r="P178" s="46"/>
      <c r="Q178" s="46"/>
      <c r="R178" s="46"/>
      <c r="S178" s="46"/>
      <c r="T178" s="94"/>
      <c r="AT178" s="23" t="s">
        <v>155</v>
      </c>
      <c r="AU178" s="23" t="s">
        <v>86</v>
      </c>
    </row>
    <row r="179" spans="2:65" s="1" customFormat="1" ht="25.5" customHeight="1">
      <c r="B179" s="45"/>
      <c r="C179" s="221" t="s">
        <v>340</v>
      </c>
      <c r="D179" s="221" t="s">
        <v>148</v>
      </c>
      <c r="E179" s="222" t="s">
        <v>299</v>
      </c>
      <c r="F179" s="223" t="s">
        <v>300</v>
      </c>
      <c r="G179" s="224" t="s">
        <v>286</v>
      </c>
      <c r="H179" s="225">
        <v>180</v>
      </c>
      <c r="I179" s="226"/>
      <c r="J179" s="227">
        <f>ROUND(I179*H179,2)</f>
        <v>0</v>
      </c>
      <c r="K179" s="223" t="s">
        <v>152</v>
      </c>
      <c r="L179" s="71"/>
      <c r="M179" s="228" t="s">
        <v>22</v>
      </c>
      <c r="N179" s="229" t="s">
        <v>48</v>
      </c>
      <c r="O179" s="46"/>
      <c r="P179" s="230">
        <f>O179*H179</f>
        <v>0</v>
      </c>
      <c r="Q179" s="230">
        <v>0</v>
      </c>
      <c r="R179" s="230">
        <f>Q179*H179</f>
        <v>0</v>
      </c>
      <c r="S179" s="230">
        <v>0</v>
      </c>
      <c r="T179" s="231">
        <f>S179*H179</f>
        <v>0</v>
      </c>
      <c r="AR179" s="23" t="s">
        <v>153</v>
      </c>
      <c r="AT179" s="23" t="s">
        <v>148</v>
      </c>
      <c r="AU179" s="23" t="s">
        <v>86</v>
      </c>
      <c r="AY179" s="23" t="s">
        <v>146</v>
      </c>
      <c r="BE179" s="232">
        <f>IF(N179="základní",J179,0)</f>
        <v>0</v>
      </c>
      <c r="BF179" s="232">
        <f>IF(N179="snížená",J179,0)</f>
        <v>0</v>
      </c>
      <c r="BG179" s="232">
        <f>IF(N179="zákl. přenesená",J179,0)</f>
        <v>0</v>
      </c>
      <c r="BH179" s="232">
        <f>IF(N179="sníž. přenesená",J179,0)</f>
        <v>0</v>
      </c>
      <c r="BI179" s="232">
        <f>IF(N179="nulová",J179,0)</f>
        <v>0</v>
      </c>
      <c r="BJ179" s="23" t="s">
        <v>24</v>
      </c>
      <c r="BK179" s="232">
        <f>ROUND(I179*H179,2)</f>
        <v>0</v>
      </c>
      <c r="BL179" s="23" t="s">
        <v>153</v>
      </c>
      <c r="BM179" s="23" t="s">
        <v>523</v>
      </c>
    </row>
    <row r="180" spans="2:47" s="1" customFormat="1" ht="13.5">
      <c r="B180" s="45"/>
      <c r="C180" s="73"/>
      <c r="D180" s="233" t="s">
        <v>155</v>
      </c>
      <c r="E180" s="73"/>
      <c r="F180" s="234" t="s">
        <v>297</v>
      </c>
      <c r="G180" s="73"/>
      <c r="H180" s="73"/>
      <c r="I180" s="191"/>
      <c r="J180" s="73"/>
      <c r="K180" s="73"/>
      <c r="L180" s="71"/>
      <c r="M180" s="235"/>
      <c r="N180" s="46"/>
      <c r="O180" s="46"/>
      <c r="P180" s="46"/>
      <c r="Q180" s="46"/>
      <c r="R180" s="46"/>
      <c r="S180" s="46"/>
      <c r="T180" s="94"/>
      <c r="AT180" s="23" t="s">
        <v>155</v>
      </c>
      <c r="AU180" s="23" t="s">
        <v>86</v>
      </c>
    </row>
    <row r="181" spans="2:51" s="11" customFormat="1" ht="13.5">
      <c r="B181" s="236"/>
      <c r="C181" s="237"/>
      <c r="D181" s="233" t="s">
        <v>160</v>
      </c>
      <c r="E181" s="238" t="s">
        <v>22</v>
      </c>
      <c r="F181" s="239" t="s">
        <v>524</v>
      </c>
      <c r="G181" s="237"/>
      <c r="H181" s="240">
        <v>180</v>
      </c>
      <c r="I181" s="241"/>
      <c r="J181" s="237"/>
      <c r="K181" s="237"/>
      <c r="L181" s="242"/>
      <c r="M181" s="243"/>
      <c r="N181" s="244"/>
      <c r="O181" s="244"/>
      <c r="P181" s="244"/>
      <c r="Q181" s="244"/>
      <c r="R181" s="244"/>
      <c r="S181" s="244"/>
      <c r="T181" s="245"/>
      <c r="AT181" s="246" t="s">
        <v>160</v>
      </c>
      <c r="AU181" s="246" t="s">
        <v>86</v>
      </c>
      <c r="AV181" s="11" t="s">
        <v>86</v>
      </c>
      <c r="AW181" s="11" t="s">
        <v>40</v>
      </c>
      <c r="AX181" s="11" t="s">
        <v>24</v>
      </c>
      <c r="AY181" s="246" t="s">
        <v>146</v>
      </c>
    </row>
    <row r="182" spans="2:65" s="1" customFormat="1" ht="25.5" customHeight="1">
      <c r="B182" s="45"/>
      <c r="C182" s="221" t="s">
        <v>346</v>
      </c>
      <c r="D182" s="221" t="s">
        <v>148</v>
      </c>
      <c r="E182" s="222" t="s">
        <v>304</v>
      </c>
      <c r="F182" s="223" t="s">
        <v>305</v>
      </c>
      <c r="G182" s="224" t="s">
        <v>306</v>
      </c>
      <c r="H182" s="225">
        <v>20</v>
      </c>
      <c r="I182" s="226"/>
      <c r="J182" s="227">
        <f>ROUND(I182*H182,2)</f>
        <v>0</v>
      </c>
      <c r="K182" s="223" t="s">
        <v>152</v>
      </c>
      <c r="L182" s="71"/>
      <c r="M182" s="228" t="s">
        <v>22</v>
      </c>
      <c r="N182" s="229" t="s">
        <v>48</v>
      </c>
      <c r="O182" s="46"/>
      <c r="P182" s="230">
        <f>O182*H182</f>
        <v>0</v>
      </c>
      <c r="Q182" s="230">
        <v>0</v>
      </c>
      <c r="R182" s="230">
        <f>Q182*H182</f>
        <v>0</v>
      </c>
      <c r="S182" s="230">
        <v>0</v>
      </c>
      <c r="T182" s="231">
        <f>S182*H182</f>
        <v>0</v>
      </c>
      <c r="AR182" s="23" t="s">
        <v>153</v>
      </c>
      <c r="AT182" s="23" t="s">
        <v>148</v>
      </c>
      <c r="AU182" s="23" t="s">
        <v>86</v>
      </c>
      <c r="AY182" s="23" t="s">
        <v>146</v>
      </c>
      <c r="BE182" s="232">
        <f>IF(N182="základní",J182,0)</f>
        <v>0</v>
      </c>
      <c r="BF182" s="232">
        <f>IF(N182="snížená",J182,0)</f>
        <v>0</v>
      </c>
      <c r="BG182" s="232">
        <f>IF(N182="zákl. přenesená",J182,0)</f>
        <v>0</v>
      </c>
      <c r="BH182" s="232">
        <f>IF(N182="sníž. přenesená",J182,0)</f>
        <v>0</v>
      </c>
      <c r="BI182" s="232">
        <f>IF(N182="nulová",J182,0)</f>
        <v>0</v>
      </c>
      <c r="BJ182" s="23" t="s">
        <v>24</v>
      </c>
      <c r="BK182" s="232">
        <f>ROUND(I182*H182,2)</f>
        <v>0</v>
      </c>
      <c r="BL182" s="23" t="s">
        <v>153</v>
      </c>
      <c r="BM182" s="23" t="s">
        <v>525</v>
      </c>
    </row>
    <row r="183" spans="2:47" s="1" customFormat="1" ht="13.5">
      <c r="B183" s="45"/>
      <c r="C183" s="73"/>
      <c r="D183" s="233" t="s">
        <v>155</v>
      </c>
      <c r="E183" s="73"/>
      <c r="F183" s="234" t="s">
        <v>308</v>
      </c>
      <c r="G183" s="73"/>
      <c r="H183" s="73"/>
      <c r="I183" s="191"/>
      <c r="J183" s="73"/>
      <c r="K183" s="73"/>
      <c r="L183" s="71"/>
      <c r="M183" s="235"/>
      <c r="N183" s="46"/>
      <c r="O183" s="46"/>
      <c r="P183" s="46"/>
      <c r="Q183" s="46"/>
      <c r="R183" s="46"/>
      <c r="S183" s="46"/>
      <c r="T183" s="94"/>
      <c r="AT183" s="23" t="s">
        <v>155</v>
      </c>
      <c r="AU183" s="23" t="s">
        <v>86</v>
      </c>
    </row>
    <row r="184" spans="2:65" s="1" customFormat="1" ht="25.5" customHeight="1">
      <c r="B184" s="45"/>
      <c r="C184" s="221" t="s">
        <v>352</v>
      </c>
      <c r="D184" s="221" t="s">
        <v>148</v>
      </c>
      <c r="E184" s="222" t="s">
        <v>310</v>
      </c>
      <c r="F184" s="223" t="s">
        <v>311</v>
      </c>
      <c r="G184" s="224" t="s">
        <v>306</v>
      </c>
      <c r="H184" s="225">
        <v>20</v>
      </c>
      <c r="I184" s="226"/>
      <c r="J184" s="227">
        <f>ROUND(I184*H184,2)</f>
        <v>0</v>
      </c>
      <c r="K184" s="223" t="s">
        <v>152</v>
      </c>
      <c r="L184" s="71"/>
      <c r="M184" s="228" t="s">
        <v>22</v>
      </c>
      <c r="N184" s="229" t="s">
        <v>48</v>
      </c>
      <c r="O184" s="46"/>
      <c r="P184" s="230">
        <f>O184*H184</f>
        <v>0</v>
      </c>
      <c r="Q184" s="230">
        <v>0</v>
      </c>
      <c r="R184" s="230">
        <f>Q184*H184</f>
        <v>0</v>
      </c>
      <c r="S184" s="230">
        <v>0</v>
      </c>
      <c r="T184" s="231">
        <f>S184*H184</f>
        <v>0</v>
      </c>
      <c r="AR184" s="23" t="s">
        <v>153</v>
      </c>
      <c r="AT184" s="23" t="s">
        <v>148</v>
      </c>
      <c r="AU184" s="23" t="s">
        <v>86</v>
      </c>
      <c r="AY184" s="23" t="s">
        <v>146</v>
      </c>
      <c r="BE184" s="232">
        <f>IF(N184="základní",J184,0)</f>
        <v>0</v>
      </c>
      <c r="BF184" s="232">
        <f>IF(N184="snížená",J184,0)</f>
        <v>0</v>
      </c>
      <c r="BG184" s="232">
        <f>IF(N184="zákl. přenesená",J184,0)</f>
        <v>0</v>
      </c>
      <c r="BH184" s="232">
        <f>IF(N184="sníž. přenesená",J184,0)</f>
        <v>0</v>
      </c>
      <c r="BI184" s="232">
        <f>IF(N184="nulová",J184,0)</f>
        <v>0</v>
      </c>
      <c r="BJ184" s="23" t="s">
        <v>24</v>
      </c>
      <c r="BK184" s="232">
        <f>ROUND(I184*H184,2)</f>
        <v>0</v>
      </c>
      <c r="BL184" s="23" t="s">
        <v>153</v>
      </c>
      <c r="BM184" s="23" t="s">
        <v>526</v>
      </c>
    </row>
    <row r="185" spans="2:47" s="1" customFormat="1" ht="13.5">
      <c r="B185" s="45"/>
      <c r="C185" s="73"/>
      <c r="D185" s="233" t="s">
        <v>155</v>
      </c>
      <c r="E185" s="73"/>
      <c r="F185" s="234" t="s">
        <v>313</v>
      </c>
      <c r="G185" s="73"/>
      <c r="H185" s="73"/>
      <c r="I185" s="191"/>
      <c r="J185" s="73"/>
      <c r="K185" s="73"/>
      <c r="L185" s="71"/>
      <c r="M185" s="235"/>
      <c r="N185" s="46"/>
      <c r="O185" s="46"/>
      <c r="P185" s="46"/>
      <c r="Q185" s="46"/>
      <c r="R185" s="46"/>
      <c r="S185" s="46"/>
      <c r="T185" s="94"/>
      <c r="AT185" s="23" t="s">
        <v>155</v>
      </c>
      <c r="AU185" s="23" t="s">
        <v>86</v>
      </c>
    </row>
    <row r="186" spans="2:63" s="10" customFormat="1" ht="29.85" customHeight="1">
      <c r="B186" s="205"/>
      <c r="C186" s="206"/>
      <c r="D186" s="207" t="s">
        <v>76</v>
      </c>
      <c r="E186" s="219" t="s">
        <v>430</v>
      </c>
      <c r="F186" s="219" t="s">
        <v>431</v>
      </c>
      <c r="G186" s="206"/>
      <c r="H186" s="206"/>
      <c r="I186" s="209"/>
      <c r="J186" s="220">
        <f>BK186</f>
        <v>0</v>
      </c>
      <c r="K186" s="206"/>
      <c r="L186" s="211"/>
      <c r="M186" s="212"/>
      <c r="N186" s="213"/>
      <c r="O186" s="213"/>
      <c r="P186" s="214">
        <f>SUM(P187:P188)</f>
        <v>0</v>
      </c>
      <c r="Q186" s="213"/>
      <c r="R186" s="214">
        <f>SUM(R187:R188)</f>
        <v>0</v>
      </c>
      <c r="S186" s="213"/>
      <c r="T186" s="215">
        <f>SUM(T187:T188)</f>
        <v>0</v>
      </c>
      <c r="AR186" s="216" t="s">
        <v>24</v>
      </c>
      <c r="AT186" s="217" t="s">
        <v>76</v>
      </c>
      <c r="AU186" s="217" t="s">
        <v>24</v>
      </c>
      <c r="AY186" s="216" t="s">
        <v>146</v>
      </c>
      <c r="BK186" s="218">
        <f>SUM(BK187:BK188)</f>
        <v>0</v>
      </c>
    </row>
    <row r="187" spans="2:65" s="1" customFormat="1" ht="25.5" customHeight="1">
      <c r="B187" s="45"/>
      <c r="C187" s="221" t="s">
        <v>357</v>
      </c>
      <c r="D187" s="221" t="s">
        <v>148</v>
      </c>
      <c r="E187" s="222" t="s">
        <v>432</v>
      </c>
      <c r="F187" s="223" t="s">
        <v>433</v>
      </c>
      <c r="G187" s="224" t="s">
        <v>241</v>
      </c>
      <c r="H187" s="225">
        <v>127.886</v>
      </c>
      <c r="I187" s="226"/>
      <c r="J187" s="227">
        <f>ROUND(I187*H187,2)</f>
        <v>0</v>
      </c>
      <c r="K187" s="223" t="s">
        <v>152</v>
      </c>
      <c r="L187" s="71"/>
      <c r="M187" s="228" t="s">
        <v>22</v>
      </c>
      <c r="N187" s="229" t="s">
        <v>48</v>
      </c>
      <c r="O187" s="46"/>
      <c r="P187" s="230">
        <f>O187*H187</f>
        <v>0</v>
      </c>
      <c r="Q187" s="230">
        <v>0</v>
      </c>
      <c r="R187" s="230">
        <f>Q187*H187</f>
        <v>0</v>
      </c>
      <c r="S187" s="230">
        <v>0</v>
      </c>
      <c r="T187" s="231">
        <f>S187*H187</f>
        <v>0</v>
      </c>
      <c r="AR187" s="23" t="s">
        <v>153</v>
      </c>
      <c r="AT187" s="23" t="s">
        <v>148</v>
      </c>
      <c r="AU187" s="23" t="s">
        <v>86</v>
      </c>
      <c r="AY187" s="23" t="s">
        <v>146</v>
      </c>
      <c r="BE187" s="232">
        <f>IF(N187="základní",J187,0)</f>
        <v>0</v>
      </c>
      <c r="BF187" s="232">
        <f>IF(N187="snížená",J187,0)</f>
        <v>0</v>
      </c>
      <c r="BG187" s="232">
        <f>IF(N187="zákl. přenesená",J187,0)</f>
        <v>0</v>
      </c>
      <c r="BH187" s="232">
        <f>IF(N187="sníž. přenesená",J187,0)</f>
        <v>0</v>
      </c>
      <c r="BI187" s="232">
        <f>IF(N187="nulová",J187,0)</f>
        <v>0</v>
      </c>
      <c r="BJ187" s="23" t="s">
        <v>24</v>
      </c>
      <c r="BK187" s="232">
        <f>ROUND(I187*H187,2)</f>
        <v>0</v>
      </c>
      <c r="BL187" s="23" t="s">
        <v>153</v>
      </c>
      <c r="BM187" s="23" t="s">
        <v>527</v>
      </c>
    </row>
    <row r="188" spans="2:47" s="1" customFormat="1" ht="13.5">
      <c r="B188" s="45"/>
      <c r="C188" s="73"/>
      <c r="D188" s="233" t="s">
        <v>155</v>
      </c>
      <c r="E188" s="73"/>
      <c r="F188" s="234" t="s">
        <v>435</v>
      </c>
      <c r="G188" s="73"/>
      <c r="H188" s="73"/>
      <c r="I188" s="191"/>
      <c r="J188" s="73"/>
      <c r="K188" s="73"/>
      <c r="L188" s="71"/>
      <c r="M188" s="235"/>
      <c r="N188" s="46"/>
      <c r="O188" s="46"/>
      <c r="P188" s="46"/>
      <c r="Q188" s="46"/>
      <c r="R188" s="46"/>
      <c r="S188" s="46"/>
      <c r="T188" s="94"/>
      <c r="AT188" s="23" t="s">
        <v>155</v>
      </c>
      <c r="AU188" s="23" t="s">
        <v>86</v>
      </c>
    </row>
    <row r="189" spans="2:63" s="10" customFormat="1" ht="37.4" customHeight="1">
      <c r="B189" s="205"/>
      <c r="C189" s="206"/>
      <c r="D189" s="207" t="s">
        <v>76</v>
      </c>
      <c r="E189" s="208" t="s">
        <v>338</v>
      </c>
      <c r="F189" s="208" t="s">
        <v>339</v>
      </c>
      <c r="G189" s="206"/>
      <c r="H189" s="206"/>
      <c r="I189" s="209"/>
      <c r="J189" s="210">
        <f>BK189</f>
        <v>0</v>
      </c>
      <c r="K189" s="206"/>
      <c r="L189" s="211"/>
      <c r="M189" s="212"/>
      <c r="N189" s="213"/>
      <c r="O189" s="213"/>
      <c r="P189" s="214">
        <f>P190+SUM(P191:P196)</f>
        <v>0</v>
      </c>
      <c r="Q189" s="213"/>
      <c r="R189" s="214">
        <f>R190+SUM(R191:R196)</f>
        <v>0</v>
      </c>
      <c r="S189" s="213"/>
      <c r="T189" s="215">
        <f>T190+SUM(T191:T196)</f>
        <v>0</v>
      </c>
      <c r="AR189" s="216" t="s">
        <v>172</v>
      </c>
      <c r="AT189" s="217" t="s">
        <v>76</v>
      </c>
      <c r="AU189" s="217" t="s">
        <v>77</v>
      </c>
      <c r="AY189" s="216" t="s">
        <v>146</v>
      </c>
      <c r="BK189" s="218">
        <f>BK190+SUM(BK191:BK196)</f>
        <v>0</v>
      </c>
    </row>
    <row r="190" spans="2:65" s="1" customFormat="1" ht="16.5" customHeight="1">
      <c r="B190" s="45"/>
      <c r="C190" s="221" t="s">
        <v>361</v>
      </c>
      <c r="D190" s="221" t="s">
        <v>148</v>
      </c>
      <c r="E190" s="222" t="s">
        <v>347</v>
      </c>
      <c r="F190" s="223" t="s">
        <v>348</v>
      </c>
      <c r="G190" s="224" t="s">
        <v>342</v>
      </c>
      <c r="H190" s="225">
        <v>1</v>
      </c>
      <c r="I190" s="226"/>
      <c r="J190" s="227">
        <f>ROUND(I190*H190,2)</f>
        <v>0</v>
      </c>
      <c r="K190" s="223" t="s">
        <v>22</v>
      </c>
      <c r="L190" s="71"/>
      <c r="M190" s="228" t="s">
        <v>22</v>
      </c>
      <c r="N190" s="229" t="s">
        <v>48</v>
      </c>
      <c r="O190" s="46"/>
      <c r="P190" s="230">
        <f>O190*H190</f>
        <v>0</v>
      </c>
      <c r="Q190" s="230">
        <v>0</v>
      </c>
      <c r="R190" s="230">
        <f>Q190*H190</f>
        <v>0</v>
      </c>
      <c r="S190" s="230">
        <v>0</v>
      </c>
      <c r="T190" s="231">
        <f>S190*H190</f>
        <v>0</v>
      </c>
      <c r="AR190" s="23" t="s">
        <v>343</v>
      </c>
      <c r="AT190" s="23" t="s">
        <v>148</v>
      </c>
      <c r="AU190" s="23" t="s">
        <v>24</v>
      </c>
      <c r="AY190" s="23" t="s">
        <v>146</v>
      </c>
      <c r="BE190" s="232">
        <f>IF(N190="základní",J190,0)</f>
        <v>0</v>
      </c>
      <c r="BF190" s="232">
        <f>IF(N190="snížená",J190,0)</f>
        <v>0</v>
      </c>
      <c r="BG190" s="232">
        <f>IF(N190="zákl. přenesená",J190,0)</f>
        <v>0</v>
      </c>
      <c r="BH190" s="232">
        <f>IF(N190="sníž. přenesená",J190,0)</f>
        <v>0</v>
      </c>
      <c r="BI190" s="232">
        <f>IF(N190="nulová",J190,0)</f>
        <v>0</v>
      </c>
      <c r="BJ190" s="23" t="s">
        <v>24</v>
      </c>
      <c r="BK190" s="232">
        <f>ROUND(I190*H190,2)</f>
        <v>0</v>
      </c>
      <c r="BL190" s="23" t="s">
        <v>343</v>
      </c>
      <c r="BM190" s="23" t="s">
        <v>528</v>
      </c>
    </row>
    <row r="191" spans="2:51" s="12" customFormat="1" ht="13.5">
      <c r="B191" s="247"/>
      <c r="C191" s="248"/>
      <c r="D191" s="233" t="s">
        <v>160</v>
      </c>
      <c r="E191" s="249" t="s">
        <v>22</v>
      </c>
      <c r="F191" s="250" t="s">
        <v>350</v>
      </c>
      <c r="G191" s="248"/>
      <c r="H191" s="249" t="s">
        <v>22</v>
      </c>
      <c r="I191" s="251"/>
      <c r="J191" s="248"/>
      <c r="K191" s="248"/>
      <c r="L191" s="252"/>
      <c r="M191" s="253"/>
      <c r="N191" s="254"/>
      <c r="O191" s="254"/>
      <c r="P191" s="254"/>
      <c r="Q191" s="254"/>
      <c r="R191" s="254"/>
      <c r="S191" s="254"/>
      <c r="T191" s="255"/>
      <c r="AT191" s="256" t="s">
        <v>160</v>
      </c>
      <c r="AU191" s="256" t="s">
        <v>24</v>
      </c>
      <c r="AV191" s="12" t="s">
        <v>24</v>
      </c>
      <c r="AW191" s="12" t="s">
        <v>40</v>
      </c>
      <c r="AX191" s="12" t="s">
        <v>77</v>
      </c>
      <c r="AY191" s="256" t="s">
        <v>146</v>
      </c>
    </row>
    <row r="192" spans="2:51" s="11" customFormat="1" ht="13.5">
      <c r="B192" s="236"/>
      <c r="C192" s="237"/>
      <c r="D192" s="233" t="s">
        <v>160</v>
      </c>
      <c r="E192" s="238" t="s">
        <v>22</v>
      </c>
      <c r="F192" s="239" t="s">
        <v>24</v>
      </c>
      <c r="G192" s="237"/>
      <c r="H192" s="240">
        <v>1</v>
      </c>
      <c r="I192" s="241"/>
      <c r="J192" s="237"/>
      <c r="K192" s="237"/>
      <c r="L192" s="242"/>
      <c r="M192" s="243"/>
      <c r="N192" s="244"/>
      <c r="O192" s="244"/>
      <c r="P192" s="244"/>
      <c r="Q192" s="244"/>
      <c r="R192" s="244"/>
      <c r="S192" s="244"/>
      <c r="T192" s="245"/>
      <c r="AT192" s="246" t="s">
        <v>160</v>
      </c>
      <c r="AU192" s="246" t="s">
        <v>24</v>
      </c>
      <c r="AV192" s="11" t="s">
        <v>86</v>
      </c>
      <c r="AW192" s="11" t="s">
        <v>40</v>
      </c>
      <c r="AX192" s="11" t="s">
        <v>24</v>
      </c>
      <c r="AY192" s="246" t="s">
        <v>146</v>
      </c>
    </row>
    <row r="193" spans="2:65" s="1" customFormat="1" ht="16.5" customHeight="1">
      <c r="B193" s="45"/>
      <c r="C193" s="221" t="s">
        <v>529</v>
      </c>
      <c r="D193" s="221" t="s">
        <v>148</v>
      </c>
      <c r="E193" s="222" t="s">
        <v>437</v>
      </c>
      <c r="F193" s="223" t="s">
        <v>341</v>
      </c>
      <c r="G193" s="224" t="s">
        <v>342</v>
      </c>
      <c r="H193" s="225">
        <v>1</v>
      </c>
      <c r="I193" s="226"/>
      <c r="J193" s="227">
        <f>ROUND(I193*H193,2)</f>
        <v>0</v>
      </c>
      <c r="K193" s="223" t="s">
        <v>22</v>
      </c>
      <c r="L193" s="71"/>
      <c r="M193" s="228" t="s">
        <v>22</v>
      </c>
      <c r="N193" s="229" t="s">
        <v>48</v>
      </c>
      <c r="O193" s="46"/>
      <c r="P193" s="230">
        <f>O193*H193</f>
        <v>0</v>
      </c>
      <c r="Q193" s="230">
        <v>0</v>
      </c>
      <c r="R193" s="230">
        <f>Q193*H193</f>
        <v>0</v>
      </c>
      <c r="S193" s="230">
        <v>0</v>
      </c>
      <c r="T193" s="231">
        <f>S193*H193</f>
        <v>0</v>
      </c>
      <c r="AR193" s="23" t="s">
        <v>343</v>
      </c>
      <c r="AT193" s="23" t="s">
        <v>148</v>
      </c>
      <c r="AU193" s="23" t="s">
        <v>24</v>
      </c>
      <c r="AY193" s="23" t="s">
        <v>146</v>
      </c>
      <c r="BE193" s="232">
        <f>IF(N193="základní",J193,0)</f>
        <v>0</v>
      </c>
      <c r="BF193" s="232">
        <f>IF(N193="snížená",J193,0)</f>
        <v>0</v>
      </c>
      <c r="BG193" s="232">
        <f>IF(N193="zákl. přenesená",J193,0)</f>
        <v>0</v>
      </c>
      <c r="BH193" s="232">
        <f>IF(N193="sníž. přenesená",J193,0)</f>
        <v>0</v>
      </c>
      <c r="BI193" s="232">
        <f>IF(N193="nulová",J193,0)</f>
        <v>0</v>
      </c>
      <c r="BJ193" s="23" t="s">
        <v>24</v>
      </c>
      <c r="BK193" s="232">
        <f>ROUND(I193*H193,2)</f>
        <v>0</v>
      </c>
      <c r="BL193" s="23" t="s">
        <v>343</v>
      </c>
      <c r="BM193" s="23" t="s">
        <v>530</v>
      </c>
    </row>
    <row r="194" spans="2:51" s="11" customFormat="1" ht="13.5">
      <c r="B194" s="236"/>
      <c r="C194" s="237"/>
      <c r="D194" s="233" t="s">
        <v>160</v>
      </c>
      <c r="E194" s="238" t="s">
        <v>22</v>
      </c>
      <c r="F194" s="239" t="s">
        <v>24</v>
      </c>
      <c r="G194" s="237"/>
      <c r="H194" s="240">
        <v>1</v>
      </c>
      <c r="I194" s="241"/>
      <c r="J194" s="237"/>
      <c r="K194" s="237"/>
      <c r="L194" s="242"/>
      <c r="M194" s="243"/>
      <c r="N194" s="244"/>
      <c r="O194" s="244"/>
      <c r="P194" s="244"/>
      <c r="Q194" s="244"/>
      <c r="R194" s="244"/>
      <c r="S194" s="244"/>
      <c r="T194" s="245"/>
      <c r="AT194" s="246" t="s">
        <v>160</v>
      </c>
      <c r="AU194" s="246" t="s">
        <v>24</v>
      </c>
      <c r="AV194" s="11" t="s">
        <v>86</v>
      </c>
      <c r="AW194" s="11" t="s">
        <v>40</v>
      </c>
      <c r="AX194" s="11" t="s">
        <v>24</v>
      </c>
      <c r="AY194" s="246" t="s">
        <v>146</v>
      </c>
    </row>
    <row r="195" spans="2:51" s="12" customFormat="1" ht="13.5">
      <c r="B195" s="247"/>
      <c r="C195" s="248"/>
      <c r="D195" s="233" t="s">
        <v>160</v>
      </c>
      <c r="E195" s="249" t="s">
        <v>22</v>
      </c>
      <c r="F195" s="250" t="s">
        <v>345</v>
      </c>
      <c r="G195" s="248"/>
      <c r="H195" s="249" t="s">
        <v>22</v>
      </c>
      <c r="I195" s="251"/>
      <c r="J195" s="248"/>
      <c r="K195" s="248"/>
      <c r="L195" s="252"/>
      <c r="M195" s="253"/>
      <c r="N195" s="254"/>
      <c r="O195" s="254"/>
      <c r="P195" s="254"/>
      <c r="Q195" s="254"/>
      <c r="R195" s="254"/>
      <c r="S195" s="254"/>
      <c r="T195" s="255"/>
      <c r="AT195" s="256" t="s">
        <v>160</v>
      </c>
      <c r="AU195" s="256" t="s">
        <v>24</v>
      </c>
      <c r="AV195" s="12" t="s">
        <v>24</v>
      </c>
      <c r="AW195" s="12" t="s">
        <v>40</v>
      </c>
      <c r="AX195" s="12" t="s">
        <v>77</v>
      </c>
      <c r="AY195" s="256" t="s">
        <v>146</v>
      </c>
    </row>
    <row r="196" spans="2:63" s="10" customFormat="1" ht="29.85" customHeight="1">
      <c r="B196" s="205"/>
      <c r="C196" s="206"/>
      <c r="D196" s="207" t="s">
        <v>76</v>
      </c>
      <c r="E196" s="219" t="s">
        <v>347</v>
      </c>
      <c r="F196" s="219" t="s">
        <v>351</v>
      </c>
      <c r="G196" s="206"/>
      <c r="H196" s="206"/>
      <c r="I196" s="209"/>
      <c r="J196" s="220">
        <f>BK196</f>
        <v>0</v>
      </c>
      <c r="K196" s="206"/>
      <c r="L196" s="211"/>
      <c r="M196" s="212"/>
      <c r="N196" s="213"/>
      <c r="O196" s="213"/>
      <c r="P196" s="214">
        <f>SUM(P197:P201)</f>
        <v>0</v>
      </c>
      <c r="Q196" s="213"/>
      <c r="R196" s="214">
        <f>SUM(R197:R201)</f>
        <v>0</v>
      </c>
      <c r="S196" s="213"/>
      <c r="T196" s="215">
        <f>SUM(T197:T201)</f>
        <v>0</v>
      </c>
      <c r="AR196" s="216" t="s">
        <v>172</v>
      </c>
      <c r="AT196" s="217" t="s">
        <v>76</v>
      </c>
      <c r="AU196" s="217" t="s">
        <v>24</v>
      </c>
      <c r="AY196" s="216" t="s">
        <v>146</v>
      </c>
      <c r="BK196" s="218">
        <f>SUM(BK197:BK201)</f>
        <v>0</v>
      </c>
    </row>
    <row r="197" spans="2:65" s="1" customFormat="1" ht="25.5" customHeight="1">
      <c r="B197" s="45"/>
      <c r="C197" s="221" t="s">
        <v>531</v>
      </c>
      <c r="D197" s="221" t="s">
        <v>148</v>
      </c>
      <c r="E197" s="222" t="s">
        <v>353</v>
      </c>
      <c r="F197" s="223" t="s">
        <v>354</v>
      </c>
      <c r="G197" s="224" t="s">
        <v>342</v>
      </c>
      <c r="H197" s="225">
        <v>1</v>
      </c>
      <c r="I197" s="226"/>
      <c r="J197" s="227">
        <f>ROUND(I197*H197,2)</f>
        <v>0</v>
      </c>
      <c r="K197" s="223" t="s">
        <v>152</v>
      </c>
      <c r="L197" s="71"/>
      <c r="M197" s="228" t="s">
        <v>22</v>
      </c>
      <c r="N197" s="229" t="s">
        <v>48</v>
      </c>
      <c r="O197" s="46"/>
      <c r="P197" s="230">
        <f>O197*H197</f>
        <v>0</v>
      </c>
      <c r="Q197" s="230">
        <v>0</v>
      </c>
      <c r="R197" s="230">
        <f>Q197*H197</f>
        <v>0</v>
      </c>
      <c r="S197" s="230">
        <v>0</v>
      </c>
      <c r="T197" s="231">
        <f>S197*H197</f>
        <v>0</v>
      </c>
      <c r="AR197" s="23" t="s">
        <v>343</v>
      </c>
      <c r="AT197" s="23" t="s">
        <v>148</v>
      </c>
      <c r="AU197" s="23" t="s">
        <v>86</v>
      </c>
      <c r="AY197" s="23" t="s">
        <v>146</v>
      </c>
      <c r="BE197" s="232">
        <f>IF(N197="základní",J197,0)</f>
        <v>0</v>
      </c>
      <c r="BF197" s="232">
        <f>IF(N197="snížená",J197,0)</f>
        <v>0</v>
      </c>
      <c r="BG197" s="232">
        <f>IF(N197="zákl. přenesená",J197,0)</f>
        <v>0</v>
      </c>
      <c r="BH197" s="232">
        <f>IF(N197="sníž. přenesená",J197,0)</f>
        <v>0</v>
      </c>
      <c r="BI197" s="232">
        <f>IF(N197="nulová",J197,0)</f>
        <v>0</v>
      </c>
      <c r="BJ197" s="23" t="s">
        <v>24</v>
      </c>
      <c r="BK197" s="232">
        <f>ROUND(I197*H197,2)</f>
        <v>0</v>
      </c>
      <c r="BL197" s="23" t="s">
        <v>343</v>
      </c>
      <c r="BM197" s="23" t="s">
        <v>532</v>
      </c>
    </row>
    <row r="198" spans="2:47" s="1" customFormat="1" ht="13.5">
      <c r="B198" s="45"/>
      <c r="C198" s="73"/>
      <c r="D198" s="233" t="s">
        <v>332</v>
      </c>
      <c r="E198" s="73"/>
      <c r="F198" s="234" t="s">
        <v>356</v>
      </c>
      <c r="G198" s="73"/>
      <c r="H198" s="73"/>
      <c r="I198" s="191"/>
      <c r="J198" s="73"/>
      <c r="K198" s="73"/>
      <c r="L198" s="71"/>
      <c r="M198" s="235"/>
      <c r="N198" s="46"/>
      <c r="O198" s="46"/>
      <c r="P198" s="46"/>
      <c r="Q198" s="46"/>
      <c r="R198" s="46"/>
      <c r="S198" s="46"/>
      <c r="T198" s="94"/>
      <c r="AT198" s="23" t="s">
        <v>332</v>
      </c>
      <c r="AU198" s="23" t="s">
        <v>86</v>
      </c>
    </row>
    <row r="199" spans="2:65" s="1" customFormat="1" ht="25.5" customHeight="1">
      <c r="B199" s="45"/>
      <c r="C199" s="221" t="s">
        <v>533</v>
      </c>
      <c r="D199" s="221" t="s">
        <v>148</v>
      </c>
      <c r="E199" s="222" t="s">
        <v>358</v>
      </c>
      <c r="F199" s="223" t="s">
        <v>359</v>
      </c>
      <c r="G199" s="224" t="s">
        <v>342</v>
      </c>
      <c r="H199" s="225">
        <v>1</v>
      </c>
      <c r="I199" s="226"/>
      <c r="J199" s="227">
        <f>ROUND(I199*H199,2)</f>
        <v>0</v>
      </c>
      <c r="K199" s="223" t="s">
        <v>152</v>
      </c>
      <c r="L199" s="71"/>
      <c r="M199" s="228" t="s">
        <v>22</v>
      </c>
      <c r="N199" s="229" t="s">
        <v>48</v>
      </c>
      <c r="O199" s="46"/>
      <c r="P199" s="230">
        <f>O199*H199</f>
        <v>0</v>
      </c>
      <c r="Q199" s="230">
        <v>0</v>
      </c>
      <c r="R199" s="230">
        <f>Q199*H199</f>
        <v>0</v>
      </c>
      <c r="S199" s="230">
        <v>0</v>
      </c>
      <c r="T199" s="231">
        <f>S199*H199</f>
        <v>0</v>
      </c>
      <c r="AR199" s="23" t="s">
        <v>343</v>
      </c>
      <c r="AT199" s="23" t="s">
        <v>148</v>
      </c>
      <c r="AU199" s="23" t="s">
        <v>86</v>
      </c>
      <c r="AY199" s="23" t="s">
        <v>146</v>
      </c>
      <c r="BE199" s="232">
        <f>IF(N199="základní",J199,0)</f>
        <v>0</v>
      </c>
      <c r="BF199" s="232">
        <f>IF(N199="snížená",J199,0)</f>
        <v>0</v>
      </c>
      <c r="BG199" s="232">
        <f>IF(N199="zákl. přenesená",J199,0)</f>
        <v>0</v>
      </c>
      <c r="BH199" s="232">
        <f>IF(N199="sníž. přenesená",J199,0)</f>
        <v>0</v>
      </c>
      <c r="BI199" s="232">
        <f>IF(N199="nulová",J199,0)</f>
        <v>0</v>
      </c>
      <c r="BJ199" s="23" t="s">
        <v>24</v>
      </c>
      <c r="BK199" s="232">
        <f>ROUND(I199*H199,2)</f>
        <v>0</v>
      </c>
      <c r="BL199" s="23" t="s">
        <v>343</v>
      </c>
      <c r="BM199" s="23" t="s">
        <v>534</v>
      </c>
    </row>
    <row r="200" spans="2:65" s="1" customFormat="1" ht="16.5" customHeight="1">
      <c r="B200" s="45"/>
      <c r="C200" s="221" t="s">
        <v>535</v>
      </c>
      <c r="D200" s="221" t="s">
        <v>148</v>
      </c>
      <c r="E200" s="222" t="s">
        <v>362</v>
      </c>
      <c r="F200" s="223" t="s">
        <v>363</v>
      </c>
      <c r="G200" s="224" t="s">
        <v>342</v>
      </c>
      <c r="H200" s="225">
        <v>1</v>
      </c>
      <c r="I200" s="226"/>
      <c r="J200" s="227">
        <f>ROUND(I200*H200,2)</f>
        <v>0</v>
      </c>
      <c r="K200" s="223" t="s">
        <v>152</v>
      </c>
      <c r="L200" s="71"/>
      <c r="M200" s="228" t="s">
        <v>22</v>
      </c>
      <c r="N200" s="229" t="s">
        <v>48</v>
      </c>
      <c r="O200" s="46"/>
      <c r="P200" s="230">
        <f>O200*H200</f>
        <v>0</v>
      </c>
      <c r="Q200" s="230">
        <v>0</v>
      </c>
      <c r="R200" s="230">
        <f>Q200*H200</f>
        <v>0</v>
      </c>
      <c r="S200" s="230">
        <v>0</v>
      </c>
      <c r="T200" s="231">
        <f>S200*H200</f>
        <v>0</v>
      </c>
      <c r="AR200" s="23" t="s">
        <v>343</v>
      </c>
      <c r="AT200" s="23" t="s">
        <v>148</v>
      </c>
      <c r="AU200" s="23" t="s">
        <v>86</v>
      </c>
      <c r="AY200" s="23" t="s">
        <v>146</v>
      </c>
      <c r="BE200" s="232">
        <f>IF(N200="základní",J200,0)</f>
        <v>0</v>
      </c>
      <c r="BF200" s="232">
        <f>IF(N200="snížená",J200,0)</f>
        <v>0</v>
      </c>
      <c r="BG200" s="232">
        <f>IF(N200="zákl. přenesená",J200,0)</f>
        <v>0</v>
      </c>
      <c r="BH200" s="232">
        <f>IF(N200="sníž. přenesená",J200,0)</f>
        <v>0</v>
      </c>
      <c r="BI200" s="232">
        <f>IF(N200="nulová",J200,0)</f>
        <v>0</v>
      </c>
      <c r="BJ200" s="23" t="s">
        <v>24</v>
      </c>
      <c r="BK200" s="232">
        <f>ROUND(I200*H200,2)</f>
        <v>0</v>
      </c>
      <c r="BL200" s="23" t="s">
        <v>343</v>
      </c>
      <c r="BM200" s="23" t="s">
        <v>536</v>
      </c>
    </row>
    <row r="201" spans="2:47" s="1" customFormat="1" ht="13.5">
      <c r="B201" s="45"/>
      <c r="C201" s="73"/>
      <c r="D201" s="233" t="s">
        <v>332</v>
      </c>
      <c r="E201" s="73"/>
      <c r="F201" s="234" t="s">
        <v>365</v>
      </c>
      <c r="G201" s="73"/>
      <c r="H201" s="73"/>
      <c r="I201" s="191"/>
      <c r="J201" s="73"/>
      <c r="K201" s="73"/>
      <c r="L201" s="71"/>
      <c r="M201" s="278"/>
      <c r="N201" s="279"/>
      <c r="O201" s="279"/>
      <c r="P201" s="279"/>
      <c r="Q201" s="279"/>
      <c r="R201" s="279"/>
      <c r="S201" s="279"/>
      <c r="T201" s="280"/>
      <c r="AT201" s="23" t="s">
        <v>332</v>
      </c>
      <c r="AU201" s="23" t="s">
        <v>86</v>
      </c>
    </row>
    <row r="202" spans="2:12" s="1" customFormat="1" ht="6.95" customHeight="1">
      <c r="B202" s="66"/>
      <c r="C202" s="67"/>
      <c r="D202" s="67"/>
      <c r="E202" s="67"/>
      <c r="F202" s="67"/>
      <c r="G202" s="67"/>
      <c r="H202" s="67"/>
      <c r="I202" s="166"/>
      <c r="J202" s="67"/>
      <c r="K202" s="67"/>
      <c r="L202" s="71"/>
    </row>
  </sheetData>
  <sheetProtection password="CC35" sheet="1" objects="1" scenarios="1" formatColumns="0" formatRows="0" autoFilter="0"/>
  <autoFilter ref="C82:K201"/>
  <mergeCells count="10">
    <mergeCell ref="E7:H7"/>
    <mergeCell ref="E9:H9"/>
    <mergeCell ref="E24:H24"/>
    <mergeCell ref="E45:H45"/>
    <mergeCell ref="E47:H47"/>
    <mergeCell ref="J51:J52"/>
    <mergeCell ref="E73:H73"/>
    <mergeCell ref="E75:H75"/>
    <mergeCell ref="G1:H1"/>
    <mergeCell ref="L2:V2"/>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142"/>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105</v>
      </c>
      <c r="G1" s="138" t="s">
        <v>106</v>
      </c>
      <c r="H1" s="138"/>
      <c r="I1" s="139"/>
      <c r="J1" s="138" t="s">
        <v>107</v>
      </c>
      <c r="K1" s="137" t="s">
        <v>108</v>
      </c>
      <c r="L1" s="138" t="s">
        <v>109</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95</v>
      </c>
    </row>
    <row r="3" spans="2:46" ht="6.95" customHeight="1">
      <c r="B3" s="24"/>
      <c r="C3" s="25"/>
      <c r="D3" s="25"/>
      <c r="E3" s="25"/>
      <c r="F3" s="25"/>
      <c r="G3" s="25"/>
      <c r="H3" s="25"/>
      <c r="I3" s="141"/>
      <c r="J3" s="25"/>
      <c r="K3" s="26"/>
      <c r="AT3" s="23" t="s">
        <v>86</v>
      </c>
    </row>
    <row r="4" spans="2:46" ht="36.95" customHeight="1">
      <c r="B4" s="27"/>
      <c r="C4" s="28"/>
      <c r="D4" s="29" t="s">
        <v>114</v>
      </c>
      <c r="E4" s="28"/>
      <c r="F4" s="28"/>
      <c r="G4" s="28"/>
      <c r="H4" s="28"/>
      <c r="I4" s="142"/>
      <c r="J4" s="28"/>
      <c r="K4" s="30"/>
      <c r="M4" s="31" t="s">
        <v>12</v>
      </c>
      <c r="AT4" s="23" t="s">
        <v>6</v>
      </c>
    </row>
    <row r="5" spans="2:11" ht="6.95" customHeight="1">
      <c r="B5" s="27"/>
      <c r="C5" s="28"/>
      <c r="D5" s="28"/>
      <c r="E5" s="28"/>
      <c r="F5" s="28"/>
      <c r="G5" s="28"/>
      <c r="H5" s="28"/>
      <c r="I5" s="142"/>
      <c r="J5" s="28"/>
      <c r="K5" s="30"/>
    </row>
    <row r="6" spans="2:11" ht="13.5">
      <c r="B6" s="27"/>
      <c r="C6" s="28"/>
      <c r="D6" s="39" t="s">
        <v>18</v>
      </c>
      <c r="E6" s="28"/>
      <c r="F6" s="28"/>
      <c r="G6" s="28"/>
      <c r="H6" s="28"/>
      <c r="I6" s="142"/>
      <c r="J6" s="28"/>
      <c r="K6" s="30"/>
    </row>
    <row r="7" spans="2:11" ht="16.5" customHeight="1">
      <c r="B7" s="27"/>
      <c r="C7" s="28"/>
      <c r="D7" s="28"/>
      <c r="E7" s="143" t="str">
        <f>'Rekapitulace stavby'!K6</f>
        <v>K.ú. Vysoká Libeň - dokumentace II</v>
      </c>
      <c r="F7" s="39"/>
      <c r="G7" s="39"/>
      <c r="H7" s="39"/>
      <c r="I7" s="142"/>
      <c r="J7" s="28"/>
      <c r="K7" s="30"/>
    </row>
    <row r="8" spans="2:11" s="1" customFormat="1" ht="13.5">
      <c r="B8" s="45"/>
      <c r="C8" s="46"/>
      <c r="D8" s="39" t="s">
        <v>115</v>
      </c>
      <c r="E8" s="46"/>
      <c r="F8" s="46"/>
      <c r="G8" s="46"/>
      <c r="H8" s="46"/>
      <c r="I8" s="144"/>
      <c r="J8" s="46"/>
      <c r="K8" s="50"/>
    </row>
    <row r="9" spans="2:11" s="1" customFormat="1" ht="36.95" customHeight="1">
      <c r="B9" s="45"/>
      <c r="C9" s="46"/>
      <c r="D9" s="46"/>
      <c r="E9" s="145" t="s">
        <v>537</v>
      </c>
      <c r="F9" s="46"/>
      <c r="G9" s="46"/>
      <c r="H9" s="46"/>
      <c r="I9" s="144"/>
      <c r="J9" s="46"/>
      <c r="K9" s="50"/>
    </row>
    <row r="10" spans="2:11" s="1" customFormat="1" ht="13.5">
      <c r="B10" s="45"/>
      <c r="C10" s="46"/>
      <c r="D10" s="46"/>
      <c r="E10" s="46"/>
      <c r="F10" s="46"/>
      <c r="G10" s="46"/>
      <c r="H10" s="46"/>
      <c r="I10" s="144"/>
      <c r="J10" s="46"/>
      <c r="K10" s="50"/>
    </row>
    <row r="11" spans="2:11" s="1" customFormat="1" ht="14.4" customHeight="1">
      <c r="B11" s="45"/>
      <c r="C11" s="46"/>
      <c r="D11" s="39" t="s">
        <v>21</v>
      </c>
      <c r="E11" s="46"/>
      <c r="F11" s="34" t="s">
        <v>22</v>
      </c>
      <c r="G11" s="46"/>
      <c r="H11" s="46"/>
      <c r="I11" s="146" t="s">
        <v>23</v>
      </c>
      <c r="J11" s="34" t="s">
        <v>22</v>
      </c>
      <c r="K11" s="50"/>
    </row>
    <row r="12" spans="2:11" s="1" customFormat="1" ht="14.4" customHeight="1">
      <c r="B12" s="45"/>
      <c r="C12" s="46"/>
      <c r="D12" s="39" t="s">
        <v>25</v>
      </c>
      <c r="E12" s="46"/>
      <c r="F12" s="34" t="s">
        <v>26</v>
      </c>
      <c r="G12" s="46"/>
      <c r="H12" s="46"/>
      <c r="I12" s="146" t="s">
        <v>27</v>
      </c>
      <c r="J12" s="147" t="str">
        <f>'Rekapitulace stavby'!AN8</f>
        <v>27. 11. 2016</v>
      </c>
      <c r="K12" s="50"/>
    </row>
    <row r="13" spans="2:11" s="1" customFormat="1" ht="10.8" customHeight="1">
      <c r="B13" s="45"/>
      <c r="C13" s="46"/>
      <c r="D13" s="46"/>
      <c r="E13" s="46"/>
      <c r="F13" s="46"/>
      <c r="G13" s="46"/>
      <c r="H13" s="46"/>
      <c r="I13" s="144"/>
      <c r="J13" s="46"/>
      <c r="K13" s="50"/>
    </row>
    <row r="14" spans="2:11" s="1" customFormat="1" ht="14.4" customHeight="1">
      <c r="B14" s="45"/>
      <c r="C14" s="46"/>
      <c r="D14" s="39" t="s">
        <v>31</v>
      </c>
      <c r="E14" s="46"/>
      <c r="F14" s="46"/>
      <c r="G14" s="46"/>
      <c r="H14" s="46"/>
      <c r="I14" s="146" t="s">
        <v>32</v>
      </c>
      <c r="J14" s="34" t="s">
        <v>22</v>
      </c>
      <c r="K14" s="50"/>
    </row>
    <row r="15" spans="2:11" s="1" customFormat="1" ht="18" customHeight="1">
      <c r="B15" s="45"/>
      <c r="C15" s="46"/>
      <c r="D15" s="46"/>
      <c r="E15" s="34" t="s">
        <v>33</v>
      </c>
      <c r="F15" s="46"/>
      <c r="G15" s="46"/>
      <c r="H15" s="46"/>
      <c r="I15" s="146" t="s">
        <v>34</v>
      </c>
      <c r="J15" s="34" t="s">
        <v>22</v>
      </c>
      <c r="K15" s="50"/>
    </row>
    <row r="16" spans="2:11" s="1" customFormat="1" ht="6.95" customHeight="1">
      <c r="B16" s="45"/>
      <c r="C16" s="46"/>
      <c r="D16" s="46"/>
      <c r="E16" s="46"/>
      <c r="F16" s="46"/>
      <c r="G16" s="46"/>
      <c r="H16" s="46"/>
      <c r="I16" s="144"/>
      <c r="J16" s="46"/>
      <c r="K16" s="50"/>
    </row>
    <row r="17" spans="2:11" s="1" customFormat="1" ht="14.4" customHeight="1">
      <c r="B17" s="45"/>
      <c r="C17" s="46"/>
      <c r="D17" s="39" t="s">
        <v>35</v>
      </c>
      <c r="E17" s="46"/>
      <c r="F17" s="46"/>
      <c r="G17" s="46"/>
      <c r="H17" s="46"/>
      <c r="I17" s="146" t="s">
        <v>32</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6" t="s">
        <v>34</v>
      </c>
      <c r="J18" s="34" t="str">
        <f>IF('Rekapitulace stavby'!AN14="Vyplň údaj","",IF('Rekapitulace stavby'!AN14="","",'Rekapitulace stavby'!AN14))</f>
        <v/>
      </c>
      <c r="K18" s="50"/>
    </row>
    <row r="19" spans="2:11" s="1" customFormat="1" ht="6.95" customHeight="1">
      <c r="B19" s="45"/>
      <c r="C19" s="46"/>
      <c r="D19" s="46"/>
      <c r="E19" s="46"/>
      <c r="F19" s="46"/>
      <c r="G19" s="46"/>
      <c r="H19" s="46"/>
      <c r="I19" s="144"/>
      <c r="J19" s="46"/>
      <c r="K19" s="50"/>
    </row>
    <row r="20" spans="2:11" s="1" customFormat="1" ht="14.4" customHeight="1">
      <c r="B20" s="45"/>
      <c r="C20" s="46"/>
      <c r="D20" s="39" t="s">
        <v>37</v>
      </c>
      <c r="E20" s="46"/>
      <c r="F20" s="46"/>
      <c r="G20" s="46"/>
      <c r="H20" s="46"/>
      <c r="I20" s="146" t="s">
        <v>32</v>
      </c>
      <c r="J20" s="34" t="s">
        <v>38</v>
      </c>
      <c r="K20" s="50"/>
    </row>
    <row r="21" spans="2:11" s="1" customFormat="1" ht="18" customHeight="1">
      <c r="B21" s="45"/>
      <c r="C21" s="46"/>
      <c r="D21" s="46"/>
      <c r="E21" s="34" t="s">
        <v>39</v>
      </c>
      <c r="F21" s="46"/>
      <c r="G21" s="46"/>
      <c r="H21" s="46"/>
      <c r="I21" s="146" t="s">
        <v>34</v>
      </c>
      <c r="J21" s="34" t="s">
        <v>22</v>
      </c>
      <c r="K21" s="50"/>
    </row>
    <row r="22" spans="2:11" s="1" customFormat="1" ht="6.95" customHeight="1">
      <c r="B22" s="45"/>
      <c r="C22" s="46"/>
      <c r="D22" s="46"/>
      <c r="E22" s="46"/>
      <c r="F22" s="46"/>
      <c r="G22" s="46"/>
      <c r="H22" s="46"/>
      <c r="I22" s="144"/>
      <c r="J22" s="46"/>
      <c r="K22" s="50"/>
    </row>
    <row r="23" spans="2:11" s="1" customFormat="1" ht="14.4" customHeight="1">
      <c r="B23" s="45"/>
      <c r="C23" s="46"/>
      <c r="D23" s="39" t="s">
        <v>41</v>
      </c>
      <c r="E23" s="46"/>
      <c r="F23" s="46"/>
      <c r="G23" s="46"/>
      <c r="H23" s="46"/>
      <c r="I23" s="144"/>
      <c r="J23" s="46"/>
      <c r="K23" s="50"/>
    </row>
    <row r="24" spans="2:11" s="6" customFormat="1" ht="16.5" customHeight="1">
      <c r="B24" s="148"/>
      <c r="C24" s="149"/>
      <c r="D24" s="149"/>
      <c r="E24" s="43" t="s">
        <v>22</v>
      </c>
      <c r="F24" s="43"/>
      <c r="G24" s="43"/>
      <c r="H24" s="43"/>
      <c r="I24" s="150"/>
      <c r="J24" s="149"/>
      <c r="K24" s="151"/>
    </row>
    <row r="25" spans="2:11" s="1" customFormat="1" ht="6.95" customHeight="1">
      <c r="B25" s="45"/>
      <c r="C25" s="46"/>
      <c r="D25" s="46"/>
      <c r="E25" s="46"/>
      <c r="F25" s="46"/>
      <c r="G25" s="46"/>
      <c r="H25" s="46"/>
      <c r="I25" s="144"/>
      <c r="J25" s="46"/>
      <c r="K25" s="50"/>
    </row>
    <row r="26" spans="2:11" s="1" customFormat="1" ht="6.95" customHeight="1">
      <c r="B26" s="45"/>
      <c r="C26" s="46"/>
      <c r="D26" s="105"/>
      <c r="E26" s="105"/>
      <c r="F26" s="105"/>
      <c r="G26" s="105"/>
      <c r="H26" s="105"/>
      <c r="I26" s="152"/>
      <c r="J26" s="105"/>
      <c r="K26" s="153"/>
    </row>
    <row r="27" spans="2:11" s="1" customFormat="1" ht="25.4" customHeight="1">
      <c r="B27" s="45"/>
      <c r="C27" s="46"/>
      <c r="D27" s="154" t="s">
        <v>43</v>
      </c>
      <c r="E27" s="46"/>
      <c r="F27" s="46"/>
      <c r="G27" s="46"/>
      <c r="H27" s="46"/>
      <c r="I27" s="144"/>
      <c r="J27" s="155">
        <f>ROUND(J81,2)</f>
        <v>0</v>
      </c>
      <c r="K27" s="50"/>
    </row>
    <row r="28" spans="2:11" s="1" customFormat="1" ht="6.95" customHeight="1">
      <c r="B28" s="45"/>
      <c r="C28" s="46"/>
      <c r="D28" s="105"/>
      <c r="E28" s="105"/>
      <c r="F28" s="105"/>
      <c r="G28" s="105"/>
      <c r="H28" s="105"/>
      <c r="I28" s="152"/>
      <c r="J28" s="105"/>
      <c r="K28" s="153"/>
    </row>
    <row r="29" spans="2:11" s="1" customFormat="1" ht="14.4" customHeight="1">
      <c r="B29" s="45"/>
      <c r="C29" s="46"/>
      <c r="D29" s="46"/>
      <c r="E29" s="46"/>
      <c r="F29" s="51" t="s">
        <v>45</v>
      </c>
      <c r="G29" s="46"/>
      <c r="H29" s="46"/>
      <c r="I29" s="156" t="s">
        <v>44</v>
      </c>
      <c r="J29" s="51" t="s">
        <v>46</v>
      </c>
      <c r="K29" s="50"/>
    </row>
    <row r="30" spans="2:11" s="1" customFormat="1" ht="14.4" customHeight="1">
      <c r="B30" s="45"/>
      <c r="C30" s="46"/>
      <c r="D30" s="54" t="s">
        <v>47</v>
      </c>
      <c r="E30" s="54" t="s">
        <v>48</v>
      </c>
      <c r="F30" s="157">
        <f>ROUND(SUM(BE81:BE141),2)</f>
        <v>0</v>
      </c>
      <c r="G30" s="46"/>
      <c r="H30" s="46"/>
      <c r="I30" s="158">
        <v>0.21</v>
      </c>
      <c r="J30" s="157">
        <f>ROUND(ROUND((SUM(BE81:BE141)),2)*I30,2)</f>
        <v>0</v>
      </c>
      <c r="K30" s="50"/>
    </row>
    <row r="31" spans="2:11" s="1" customFormat="1" ht="14.4" customHeight="1">
      <c r="B31" s="45"/>
      <c r="C31" s="46"/>
      <c r="D31" s="46"/>
      <c r="E31" s="54" t="s">
        <v>49</v>
      </c>
      <c r="F31" s="157">
        <f>ROUND(SUM(BF81:BF141),2)</f>
        <v>0</v>
      </c>
      <c r="G31" s="46"/>
      <c r="H31" s="46"/>
      <c r="I31" s="158">
        <v>0.15</v>
      </c>
      <c r="J31" s="157">
        <f>ROUND(ROUND((SUM(BF81:BF141)),2)*I31,2)</f>
        <v>0</v>
      </c>
      <c r="K31" s="50"/>
    </row>
    <row r="32" spans="2:11" s="1" customFormat="1" ht="14.4" customHeight="1" hidden="1">
      <c r="B32" s="45"/>
      <c r="C32" s="46"/>
      <c r="D32" s="46"/>
      <c r="E32" s="54" t="s">
        <v>50</v>
      </c>
      <c r="F32" s="157">
        <f>ROUND(SUM(BG81:BG141),2)</f>
        <v>0</v>
      </c>
      <c r="G32" s="46"/>
      <c r="H32" s="46"/>
      <c r="I32" s="158">
        <v>0.21</v>
      </c>
      <c r="J32" s="157">
        <v>0</v>
      </c>
      <c r="K32" s="50"/>
    </row>
    <row r="33" spans="2:11" s="1" customFormat="1" ht="14.4" customHeight="1" hidden="1">
      <c r="B33" s="45"/>
      <c r="C33" s="46"/>
      <c r="D33" s="46"/>
      <c r="E33" s="54" t="s">
        <v>51</v>
      </c>
      <c r="F33" s="157">
        <f>ROUND(SUM(BH81:BH141),2)</f>
        <v>0</v>
      </c>
      <c r="G33" s="46"/>
      <c r="H33" s="46"/>
      <c r="I33" s="158">
        <v>0.15</v>
      </c>
      <c r="J33" s="157">
        <v>0</v>
      </c>
      <c r="K33" s="50"/>
    </row>
    <row r="34" spans="2:11" s="1" customFormat="1" ht="14.4" customHeight="1" hidden="1">
      <c r="B34" s="45"/>
      <c r="C34" s="46"/>
      <c r="D34" s="46"/>
      <c r="E34" s="54" t="s">
        <v>52</v>
      </c>
      <c r="F34" s="157">
        <f>ROUND(SUM(BI81:BI141),2)</f>
        <v>0</v>
      </c>
      <c r="G34" s="46"/>
      <c r="H34" s="46"/>
      <c r="I34" s="158">
        <v>0</v>
      </c>
      <c r="J34" s="157">
        <v>0</v>
      </c>
      <c r="K34" s="50"/>
    </row>
    <row r="35" spans="2:11" s="1" customFormat="1" ht="6.95" customHeight="1">
      <c r="B35" s="45"/>
      <c r="C35" s="46"/>
      <c r="D35" s="46"/>
      <c r="E35" s="46"/>
      <c r="F35" s="46"/>
      <c r="G35" s="46"/>
      <c r="H35" s="46"/>
      <c r="I35" s="144"/>
      <c r="J35" s="46"/>
      <c r="K35" s="50"/>
    </row>
    <row r="36" spans="2:11" s="1" customFormat="1" ht="25.4" customHeight="1">
      <c r="B36" s="45"/>
      <c r="C36" s="159"/>
      <c r="D36" s="160" t="s">
        <v>53</v>
      </c>
      <c r="E36" s="97"/>
      <c r="F36" s="97"/>
      <c r="G36" s="161" t="s">
        <v>54</v>
      </c>
      <c r="H36" s="162" t="s">
        <v>55</v>
      </c>
      <c r="I36" s="163"/>
      <c r="J36" s="164">
        <f>SUM(J27:J34)</f>
        <v>0</v>
      </c>
      <c r="K36" s="165"/>
    </row>
    <row r="37" spans="2:11" s="1" customFormat="1" ht="14.4" customHeight="1">
      <c r="B37" s="66"/>
      <c r="C37" s="67"/>
      <c r="D37" s="67"/>
      <c r="E37" s="67"/>
      <c r="F37" s="67"/>
      <c r="G37" s="67"/>
      <c r="H37" s="67"/>
      <c r="I37" s="166"/>
      <c r="J37" s="67"/>
      <c r="K37" s="68"/>
    </row>
    <row r="41" spans="2:11" s="1" customFormat="1" ht="6.95" customHeight="1">
      <c r="B41" s="167"/>
      <c r="C41" s="168"/>
      <c r="D41" s="168"/>
      <c r="E41" s="168"/>
      <c r="F41" s="168"/>
      <c r="G41" s="168"/>
      <c r="H41" s="168"/>
      <c r="I41" s="169"/>
      <c r="J41" s="168"/>
      <c r="K41" s="170"/>
    </row>
    <row r="42" spans="2:11" s="1" customFormat="1" ht="36.95" customHeight="1">
      <c r="B42" s="45"/>
      <c r="C42" s="29" t="s">
        <v>117</v>
      </c>
      <c r="D42" s="46"/>
      <c r="E42" s="46"/>
      <c r="F42" s="46"/>
      <c r="G42" s="46"/>
      <c r="H42" s="46"/>
      <c r="I42" s="144"/>
      <c r="J42" s="46"/>
      <c r="K42" s="50"/>
    </row>
    <row r="43" spans="2:11" s="1" customFormat="1" ht="6.95" customHeight="1">
      <c r="B43" s="45"/>
      <c r="C43" s="46"/>
      <c r="D43" s="46"/>
      <c r="E43" s="46"/>
      <c r="F43" s="46"/>
      <c r="G43" s="46"/>
      <c r="H43" s="46"/>
      <c r="I43" s="144"/>
      <c r="J43" s="46"/>
      <c r="K43" s="50"/>
    </row>
    <row r="44" spans="2:11" s="1" customFormat="1" ht="14.4" customHeight="1">
      <c r="B44" s="45"/>
      <c r="C44" s="39" t="s">
        <v>18</v>
      </c>
      <c r="D44" s="46"/>
      <c r="E44" s="46"/>
      <c r="F44" s="46"/>
      <c r="G44" s="46"/>
      <c r="H44" s="46"/>
      <c r="I44" s="144"/>
      <c r="J44" s="46"/>
      <c r="K44" s="50"/>
    </row>
    <row r="45" spans="2:11" s="1" customFormat="1" ht="16.5" customHeight="1">
      <c r="B45" s="45"/>
      <c r="C45" s="46"/>
      <c r="D45" s="46"/>
      <c r="E45" s="143" t="str">
        <f>E7</f>
        <v>K.ú. Vysoká Libeň - dokumentace II</v>
      </c>
      <c r="F45" s="39"/>
      <c r="G45" s="39"/>
      <c r="H45" s="39"/>
      <c r="I45" s="144"/>
      <c r="J45" s="46"/>
      <c r="K45" s="50"/>
    </row>
    <row r="46" spans="2:11" s="1" customFormat="1" ht="14.4" customHeight="1">
      <c r="B46" s="45"/>
      <c r="C46" s="39" t="s">
        <v>115</v>
      </c>
      <c r="D46" s="46"/>
      <c r="E46" s="46"/>
      <c r="F46" s="46"/>
      <c r="G46" s="46"/>
      <c r="H46" s="46"/>
      <c r="I46" s="144"/>
      <c r="J46" s="46"/>
      <c r="K46" s="50"/>
    </row>
    <row r="47" spans="2:11" s="1" customFormat="1" ht="17.25" customHeight="1">
      <c r="B47" s="45"/>
      <c r="C47" s="46"/>
      <c r="D47" s="46"/>
      <c r="E47" s="145" t="str">
        <f>E9</f>
        <v>SO-301 - SO 301 - Odvodňovací prvky VPC6a</v>
      </c>
      <c r="F47" s="46"/>
      <c r="G47" s="46"/>
      <c r="H47" s="46"/>
      <c r="I47" s="144"/>
      <c r="J47" s="46"/>
      <c r="K47" s="50"/>
    </row>
    <row r="48" spans="2:11" s="1" customFormat="1" ht="6.95" customHeight="1">
      <c r="B48" s="45"/>
      <c r="C48" s="46"/>
      <c r="D48" s="46"/>
      <c r="E48" s="46"/>
      <c r="F48" s="46"/>
      <c r="G48" s="46"/>
      <c r="H48" s="46"/>
      <c r="I48" s="144"/>
      <c r="J48" s="46"/>
      <c r="K48" s="50"/>
    </row>
    <row r="49" spans="2:11" s="1" customFormat="1" ht="18" customHeight="1">
      <c r="B49" s="45"/>
      <c r="C49" s="39" t="s">
        <v>25</v>
      </c>
      <c r="D49" s="46"/>
      <c r="E49" s="46"/>
      <c r="F49" s="34" t="str">
        <f>F12</f>
        <v xml:space="preserve"> </v>
      </c>
      <c r="G49" s="46"/>
      <c r="H49" s="46"/>
      <c r="I49" s="146" t="s">
        <v>27</v>
      </c>
      <c r="J49" s="147" t="str">
        <f>IF(J12="","",J12)</f>
        <v>27. 11. 2016</v>
      </c>
      <c r="K49" s="50"/>
    </row>
    <row r="50" spans="2:11" s="1" customFormat="1" ht="6.95" customHeight="1">
      <c r="B50" s="45"/>
      <c r="C50" s="46"/>
      <c r="D50" s="46"/>
      <c r="E50" s="46"/>
      <c r="F50" s="46"/>
      <c r="G50" s="46"/>
      <c r="H50" s="46"/>
      <c r="I50" s="144"/>
      <c r="J50" s="46"/>
      <c r="K50" s="50"/>
    </row>
    <row r="51" spans="2:11" s="1" customFormat="1" ht="13.5">
      <c r="B51" s="45"/>
      <c r="C51" s="39" t="s">
        <v>31</v>
      </c>
      <c r="D51" s="46"/>
      <c r="E51" s="46"/>
      <c r="F51" s="34" t="str">
        <f>E15</f>
        <v>ČR-Státní pozemkový úřad, Mělník</v>
      </c>
      <c r="G51" s="46"/>
      <c r="H51" s="46"/>
      <c r="I51" s="146" t="s">
        <v>37</v>
      </c>
      <c r="J51" s="43" t="str">
        <f>E21</f>
        <v>Artech spol. s r.o.</v>
      </c>
      <c r="K51" s="50"/>
    </row>
    <row r="52" spans="2:11" s="1" customFormat="1" ht="14.4" customHeight="1">
      <c r="B52" s="45"/>
      <c r="C52" s="39" t="s">
        <v>35</v>
      </c>
      <c r="D52" s="46"/>
      <c r="E52" s="46"/>
      <c r="F52" s="34" t="str">
        <f>IF(E18="","",E18)</f>
        <v/>
      </c>
      <c r="G52" s="46"/>
      <c r="H52" s="46"/>
      <c r="I52" s="144"/>
      <c r="J52" s="171"/>
      <c r="K52" s="50"/>
    </row>
    <row r="53" spans="2:11" s="1" customFormat="1" ht="10.3" customHeight="1">
      <c r="B53" s="45"/>
      <c r="C53" s="46"/>
      <c r="D53" s="46"/>
      <c r="E53" s="46"/>
      <c r="F53" s="46"/>
      <c r="G53" s="46"/>
      <c r="H53" s="46"/>
      <c r="I53" s="144"/>
      <c r="J53" s="46"/>
      <c r="K53" s="50"/>
    </row>
    <row r="54" spans="2:11" s="1" customFormat="1" ht="29.25" customHeight="1">
      <c r="B54" s="45"/>
      <c r="C54" s="172" t="s">
        <v>118</v>
      </c>
      <c r="D54" s="159"/>
      <c r="E54" s="159"/>
      <c r="F54" s="159"/>
      <c r="G54" s="159"/>
      <c r="H54" s="159"/>
      <c r="I54" s="173"/>
      <c r="J54" s="174" t="s">
        <v>119</v>
      </c>
      <c r="K54" s="175"/>
    </row>
    <row r="55" spans="2:11" s="1" customFormat="1" ht="10.3" customHeight="1">
      <c r="B55" s="45"/>
      <c r="C55" s="46"/>
      <c r="D55" s="46"/>
      <c r="E55" s="46"/>
      <c r="F55" s="46"/>
      <c r="G55" s="46"/>
      <c r="H55" s="46"/>
      <c r="I55" s="144"/>
      <c r="J55" s="46"/>
      <c r="K55" s="50"/>
    </row>
    <row r="56" spans="2:47" s="1" customFormat="1" ht="29.25" customHeight="1">
      <c r="B56" s="45"/>
      <c r="C56" s="176" t="s">
        <v>120</v>
      </c>
      <c r="D56" s="46"/>
      <c r="E56" s="46"/>
      <c r="F56" s="46"/>
      <c r="G56" s="46"/>
      <c r="H56" s="46"/>
      <c r="I56" s="144"/>
      <c r="J56" s="155">
        <f>J81</f>
        <v>0</v>
      </c>
      <c r="K56" s="50"/>
      <c r="AU56" s="23" t="s">
        <v>121</v>
      </c>
    </row>
    <row r="57" spans="2:11" s="7" customFormat="1" ht="24.95" customHeight="1">
      <c r="B57" s="177"/>
      <c r="C57" s="178"/>
      <c r="D57" s="179" t="s">
        <v>122</v>
      </c>
      <c r="E57" s="180"/>
      <c r="F57" s="180"/>
      <c r="G57" s="180"/>
      <c r="H57" s="180"/>
      <c r="I57" s="181"/>
      <c r="J57" s="182">
        <f>J82</f>
        <v>0</v>
      </c>
      <c r="K57" s="183"/>
    </row>
    <row r="58" spans="2:11" s="8" customFormat="1" ht="19.9" customHeight="1">
      <c r="B58" s="184"/>
      <c r="C58" s="185"/>
      <c r="D58" s="186" t="s">
        <v>123</v>
      </c>
      <c r="E58" s="187"/>
      <c r="F58" s="187"/>
      <c r="G58" s="187"/>
      <c r="H58" s="187"/>
      <c r="I58" s="188"/>
      <c r="J58" s="189">
        <f>J83</f>
        <v>0</v>
      </c>
      <c r="K58" s="190"/>
    </row>
    <row r="59" spans="2:11" s="8" customFormat="1" ht="19.9" customHeight="1">
      <c r="B59" s="184"/>
      <c r="C59" s="185"/>
      <c r="D59" s="186" t="s">
        <v>125</v>
      </c>
      <c r="E59" s="187"/>
      <c r="F59" s="187"/>
      <c r="G59" s="187"/>
      <c r="H59" s="187"/>
      <c r="I59" s="188"/>
      <c r="J59" s="189">
        <f>J120</f>
        <v>0</v>
      </c>
      <c r="K59" s="190"/>
    </row>
    <row r="60" spans="2:11" s="7" customFormat="1" ht="24.95" customHeight="1">
      <c r="B60" s="177"/>
      <c r="C60" s="178"/>
      <c r="D60" s="179" t="s">
        <v>128</v>
      </c>
      <c r="E60" s="180"/>
      <c r="F60" s="180"/>
      <c r="G60" s="180"/>
      <c r="H60" s="180"/>
      <c r="I60" s="181"/>
      <c r="J60" s="182">
        <f>J129</f>
        <v>0</v>
      </c>
      <c r="K60" s="183"/>
    </row>
    <row r="61" spans="2:11" s="8" customFormat="1" ht="19.9" customHeight="1">
      <c r="B61" s="184"/>
      <c r="C61" s="185"/>
      <c r="D61" s="186" t="s">
        <v>129</v>
      </c>
      <c r="E61" s="187"/>
      <c r="F61" s="187"/>
      <c r="G61" s="187"/>
      <c r="H61" s="187"/>
      <c r="I61" s="188"/>
      <c r="J61" s="189">
        <f>J136</f>
        <v>0</v>
      </c>
      <c r="K61" s="190"/>
    </row>
    <row r="62" spans="2:11" s="1" customFormat="1" ht="21.8" customHeight="1">
      <c r="B62" s="45"/>
      <c r="C62" s="46"/>
      <c r="D62" s="46"/>
      <c r="E62" s="46"/>
      <c r="F62" s="46"/>
      <c r="G62" s="46"/>
      <c r="H62" s="46"/>
      <c r="I62" s="144"/>
      <c r="J62" s="46"/>
      <c r="K62" s="50"/>
    </row>
    <row r="63" spans="2:11" s="1" customFormat="1" ht="6.95" customHeight="1">
      <c r="B63" s="66"/>
      <c r="C63" s="67"/>
      <c r="D63" s="67"/>
      <c r="E63" s="67"/>
      <c r="F63" s="67"/>
      <c r="G63" s="67"/>
      <c r="H63" s="67"/>
      <c r="I63" s="166"/>
      <c r="J63" s="67"/>
      <c r="K63" s="68"/>
    </row>
    <row r="67" spans="2:12" s="1" customFormat="1" ht="6.95" customHeight="1">
      <c r="B67" s="69"/>
      <c r="C67" s="70"/>
      <c r="D67" s="70"/>
      <c r="E67" s="70"/>
      <c r="F67" s="70"/>
      <c r="G67" s="70"/>
      <c r="H67" s="70"/>
      <c r="I67" s="169"/>
      <c r="J67" s="70"/>
      <c r="K67" s="70"/>
      <c r="L67" s="71"/>
    </row>
    <row r="68" spans="2:12" s="1" customFormat="1" ht="36.95" customHeight="1">
      <c r="B68" s="45"/>
      <c r="C68" s="72" t="s">
        <v>130</v>
      </c>
      <c r="D68" s="73"/>
      <c r="E68" s="73"/>
      <c r="F68" s="73"/>
      <c r="G68" s="73"/>
      <c r="H68" s="73"/>
      <c r="I68" s="191"/>
      <c r="J68" s="73"/>
      <c r="K68" s="73"/>
      <c r="L68" s="71"/>
    </row>
    <row r="69" spans="2:12" s="1" customFormat="1" ht="6.95" customHeight="1">
      <c r="B69" s="45"/>
      <c r="C69" s="73"/>
      <c r="D69" s="73"/>
      <c r="E69" s="73"/>
      <c r="F69" s="73"/>
      <c r="G69" s="73"/>
      <c r="H69" s="73"/>
      <c r="I69" s="191"/>
      <c r="J69" s="73"/>
      <c r="K69" s="73"/>
      <c r="L69" s="71"/>
    </row>
    <row r="70" spans="2:12" s="1" customFormat="1" ht="14.4" customHeight="1">
      <c r="B70" s="45"/>
      <c r="C70" s="75" t="s">
        <v>18</v>
      </c>
      <c r="D70" s="73"/>
      <c r="E70" s="73"/>
      <c r="F70" s="73"/>
      <c r="G70" s="73"/>
      <c r="H70" s="73"/>
      <c r="I70" s="191"/>
      <c r="J70" s="73"/>
      <c r="K70" s="73"/>
      <c r="L70" s="71"/>
    </row>
    <row r="71" spans="2:12" s="1" customFormat="1" ht="16.5" customHeight="1">
      <c r="B71" s="45"/>
      <c r="C71" s="73"/>
      <c r="D71" s="73"/>
      <c r="E71" s="192" t="str">
        <f>E7</f>
        <v>K.ú. Vysoká Libeň - dokumentace II</v>
      </c>
      <c r="F71" s="75"/>
      <c r="G71" s="75"/>
      <c r="H71" s="75"/>
      <c r="I71" s="191"/>
      <c r="J71" s="73"/>
      <c r="K71" s="73"/>
      <c r="L71" s="71"/>
    </row>
    <row r="72" spans="2:12" s="1" customFormat="1" ht="14.4" customHeight="1">
      <c r="B72" s="45"/>
      <c r="C72" s="75" t="s">
        <v>115</v>
      </c>
      <c r="D72" s="73"/>
      <c r="E72" s="73"/>
      <c r="F72" s="73"/>
      <c r="G72" s="73"/>
      <c r="H72" s="73"/>
      <c r="I72" s="191"/>
      <c r="J72" s="73"/>
      <c r="K72" s="73"/>
      <c r="L72" s="71"/>
    </row>
    <row r="73" spans="2:12" s="1" customFormat="1" ht="17.25" customHeight="1">
      <c r="B73" s="45"/>
      <c r="C73" s="73"/>
      <c r="D73" s="73"/>
      <c r="E73" s="81" t="str">
        <f>E9</f>
        <v>SO-301 - SO 301 - Odvodňovací prvky VPC6a</v>
      </c>
      <c r="F73" s="73"/>
      <c r="G73" s="73"/>
      <c r="H73" s="73"/>
      <c r="I73" s="191"/>
      <c r="J73" s="73"/>
      <c r="K73" s="73"/>
      <c r="L73" s="71"/>
    </row>
    <row r="74" spans="2:12" s="1" customFormat="1" ht="6.95" customHeight="1">
      <c r="B74" s="45"/>
      <c r="C74" s="73"/>
      <c r="D74" s="73"/>
      <c r="E74" s="73"/>
      <c r="F74" s="73"/>
      <c r="G74" s="73"/>
      <c r="H74" s="73"/>
      <c r="I74" s="191"/>
      <c r="J74" s="73"/>
      <c r="K74" s="73"/>
      <c r="L74" s="71"/>
    </row>
    <row r="75" spans="2:12" s="1" customFormat="1" ht="18" customHeight="1">
      <c r="B75" s="45"/>
      <c r="C75" s="75" t="s">
        <v>25</v>
      </c>
      <c r="D75" s="73"/>
      <c r="E75" s="73"/>
      <c r="F75" s="193" t="str">
        <f>F12</f>
        <v xml:space="preserve"> </v>
      </c>
      <c r="G75" s="73"/>
      <c r="H75" s="73"/>
      <c r="I75" s="194" t="s">
        <v>27</v>
      </c>
      <c r="J75" s="84" t="str">
        <f>IF(J12="","",J12)</f>
        <v>27. 11. 2016</v>
      </c>
      <c r="K75" s="73"/>
      <c r="L75" s="71"/>
    </row>
    <row r="76" spans="2:12" s="1" customFormat="1" ht="6.95" customHeight="1">
      <c r="B76" s="45"/>
      <c r="C76" s="73"/>
      <c r="D76" s="73"/>
      <c r="E76" s="73"/>
      <c r="F76" s="73"/>
      <c r="G76" s="73"/>
      <c r="H76" s="73"/>
      <c r="I76" s="191"/>
      <c r="J76" s="73"/>
      <c r="K76" s="73"/>
      <c r="L76" s="71"/>
    </row>
    <row r="77" spans="2:12" s="1" customFormat="1" ht="13.5">
      <c r="B77" s="45"/>
      <c r="C77" s="75" t="s">
        <v>31</v>
      </c>
      <c r="D77" s="73"/>
      <c r="E77" s="73"/>
      <c r="F77" s="193" t="str">
        <f>E15</f>
        <v>ČR-Státní pozemkový úřad, Mělník</v>
      </c>
      <c r="G77" s="73"/>
      <c r="H77" s="73"/>
      <c r="I77" s="194" t="s">
        <v>37</v>
      </c>
      <c r="J77" s="193" t="str">
        <f>E21</f>
        <v>Artech spol. s r.o.</v>
      </c>
      <c r="K77" s="73"/>
      <c r="L77" s="71"/>
    </row>
    <row r="78" spans="2:12" s="1" customFormat="1" ht="14.4" customHeight="1">
      <c r="B78" s="45"/>
      <c r="C78" s="75" t="s">
        <v>35</v>
      </c>
      <c r="D78" s="73"/>
      <c r="E78" s="73"/>
      <c r="F78" s="193" t="str">
        <f>IF(E18="","",E18)</f>
        <v/>
      </c>
      <c r="G78" s="73"/>
      <c r="H78" s="73"/>
      <c r="I78" s="191"/>
      <c r="J78" s="73"/>
      <c r="K78" s="73"/>
      <c r="L78" s="71"/>
    </row>
    <row r="79" spans="2:12" s="1" customFormat="1" ht="10.3" customHeight="1">
      <c r="B79" s="45"/>
      <c r="C79" s="73"/>
      <c r="D79" s="73"/>
      <c r="E79" s="73"/>
      <c r="F79" s="73"/>
      <c r="G79" s="73"/>
      <c r="H79" s="73"/>
      <c r="I79" s="191"/>
      <c r="J79" s="73"/>
      <c r="K79" s="73"/>
      <c r="L79" s="71"/>
    </row>
    <row r="80" spans="2:20" s="9" customFormat="1" ht="29.25" customHeight="1">
      <c r="B80" s="195"/>
      <c r="C80" s="196" t="s">
        <v>131</v>
      </c>
      <c r="D80" s="197" t="s">
        <v>62</v>
      </c>
      <c r="E80" s="197" t="s">
        <v>58</v>
      </c>
      <c r="F80" s="197" t="s">
        <v>132</v>
      </c>
      <c r="G80" s="197" t="s">
        <v>133</v>
      </c>
      <c r="H80" s="197" t="s">
        <v>134</v>
      </c>
      <c r="I80" s="198" t="s">
        <v>135</v>
      </c>
      <c r="J80" s="197" t="s">
        <v>119</v>
      </c>
      <c r="K80" s="199" t="s">
        <v>136</v>
      </c>
      <c r="L80" s="200"/>
      <c r="M80" s="101" t="s">
        <v>137</v>
      </c>
      <c r="N80" s="102" t="s">
        <v>47</v>
      </c>
      <c r="O80" s="102" t="s">
        <v>138</v>
      </c>
      <c r="P80" s="102" t="s">
        <v>139</v>
      </c>
      <c r="Q80" s="102" t="s">
        <v>140</v>
      </c>
      <c r="R80" s="102" t="s">
        <v>141</v>
      </c>
      <c r="S80" s="102" t="s">
        <v>142</v>
      </c>
      <c r="T80" s="103" t="s">
        <v>143</v>
      </c>
    </row>
    <row r="81" spans="2:63" s="1" customFormat="1" ht="29.25" customHeight="1">
      <c r="B81" s="45"/>
      <c r="C81" s="107" t="s">
        <v>120</v>
      </c>
      <c r="D81" s="73"/>
      <c r="E81" s="73"/>
      <c r="F81" s="73"/>
      <c r="G81" s="73"/>
      <c r="H81" s="73"/>
      <c r="I81" s="191"/>
      <c r="J81" s="201">
        <f>BK81</f>
        <v>0</v>
      </c>
      <c r="K81" s="73"/>
      <c r="L81" s="71"/>
      <c r="M81" s="104"/>
      <c r="N81" s="105"/>
      <c r="O81" s="105"/>
      <c r="P81" s="202">
        <f>P82+P129</f>
        <v>0</v>
      </c>
      <c r="Q81" s="105"/>
      <c r="R81" s="202">
        <f>R82+R129</f>
        <v>95.84776</v>
      </c>
      <c r="S81" s="105"/>
      <c r="T81" s="203">
        <f>T82+T129</f>
        <v>0</v>
      </c>
      <c r="AT81" s="23" t="s">
        <v>76</v>
      </c>
      <c r="AU81" s="23" t="s">
        <v>121</v>
      </c>
      <c r="BK81" s="204">
        <f>BK82+BK129</f>
        <v>0</v>
      </c>
    </row>
    <row r="82" spans="2:63" s="10" customFormat="1" ht="37.4" customHeight="1">
      <c r="B82" s="205"/>
      <c r="C82" s="206"/>
      <c r="D82" s="207" t="s">
        <v>76</v>
      </c>
      <c r="E82" s="208" t="s">
        <v>144</v>
      </c>
      <c r="F82" s="208" t="s">
        <v>145</v>
      </c>
      <c r="G82" s="206"/>
      <c r="H82" s="206"/>
      <c r="I82" s="209"/>
      <c r="J82" s="210">
        <f>BK82</f>
        <v>0</v>
      </c>
      <c r="K82" s="206"/>
      <c r="L82" s="211"/>
      <c r="M82" s="212"/>
      <c r="N82" s="213"/>
      <c r="O82" s="213"/>
      <c r="P82" s="214">
        <f>P83+P120</f>
        <v>0</v>
      </c>
      <c r="Q82" s="213"/>
      <c r="R82" s="214">
        <f>R83+R120</f>
        <v>95.84776</v>
      </c>
      <c r="S82" s="213"/>
      <c r="T82" s="215">
        <f>T83+T120</f>
        <v>0</v>
      </c>
      <c r="AR82" s="216" t="s">
        <v>24</v>
      </c>
      <c r="AT82" s="217" t="s">
        <v>76</v>
      </c>
      <c r="AU82" s="217" t="s">
        <v>77</v>
      </c>
      <c r="AY82" s="216" t="s">
        <v>146</v>
      </c>
      <c r="BK82" s="218">
        <f>BK83+BK120</f>
        <v>0</v>
      </c>
    </row>
    <row r="83" spans="2:63" s="10" customFormat="1" ht="19.9" customHeight="1">
      <c r="B83" s="205"/>
      <c r="C83" s="206"/>
      <c r="D83" s="207" t="s">
        <v>76</v>
      </c>
      <c r="E83" s="219" t="s">
        <v>24</v>
      </c>
      <c r="F83" s="219" t="s">
        <v>147</v>
      </c>
      <c r="G83" s="206"/>
      <c r="H83" s="206"/>
      <c r="I83" s="209"/>
      <c r="J83" s="220">
        <f>BK83</f>
        <v>0</v>
      </c>
      <c r="K83" s="206"/>
      <c r="L83" s="211"/>
      <c r="M83" s="212"/>
      <c r="N83" s="213"/>
      <c r="O83" s="213"/>
      <c r="P83" s="214">
        <f>SUM(P84:P119)</f>
        <v>0</v>
      </c>
      <c r="Q83" s="213"/>
      <c r="R83" s="214">
        <f>SUM(R84:R119)</f>
        <v>93.87639999999999</v>
      </c>
      <c r="S83" s="213"/>
      <c r="T83" s="215">
        <f>SUM(T84:T119)</f>
        <v>0</v>
      </c>
      <c r="AR83" s="216" t="s">
        <v>24</v>
      </c>
      <c r="AT83" s="217" t="s">
        <v>76</v>
      </c>
      <c r="AU83" s="217" t="s">
        <v>24</v>
      </c>
      <c r="AY83" s="216" t="s">
        <v>146</v>
      </c>
      <c r="BK83" s="218">
        <f>SUM(BK84:BK119)</f>
        <v>0</v>
      </c>
    </row>
    <row r="84" spans="2:65" s="1" customFormat="1" ht="25.5" customHeight="1">
      <c r="B84" s="45"/>
      <c r="C84" s="221" t="s">
        <v>24</v>
      </c>
      <c r="D84" s="221" t="s">
        <v>148</v>
      </c>
      <c r="E84" s="222" t="s">
        <v>538</v>
      </c>
      <c r="F84" s="223" t="s">
        <v>539</v>
      </c>
      <c r="G84" s="224" t="s">
        <v>151</v>
      </c>
      <c r="H84" s="225">
        <v>2027.3</v>
      </c>
      <c r="I84" s="226"/>
      <c r="J84" s="227">
        <f>ROUND(I84*H84,2)</f>
        <v>0</v>
      </c>
      <c r="K84" s="223" t="s">
        <v>152</v>
      </c>
      <c r="L84" s="71"/>
      <c r="M84" s="228" t="s">
        <v>22</v>
      </c>
      <c r="N84" s="229" t="s">
        <v>48</v>
      </c>
      <c r="O84" s="46"/>
      <c r="P84" s="230">
        <f>O84*H84</f>
        <v>0</v>
      </c>
      <c r="Q84" s="230">
        <v>0</v>
      </c>
      <c r="R84" s="230">
        <f>Q84*H84</f>
        <v>0</v>
      </c>
      <c r="S84" s="230">
        <v>0</v>
      </c>
      <c r="T84" s="231">
        <f>S84*H84</f>
        <v>0</v>
      </c>
      <c r="AR84" s="23" t="s">
        <v>153</v>
      </c>
      <c r="AT84" s="23" t="s">
        <v>148</v>
      </c>
      <c r="AU84" s="23" t="s">
        <v>86</v>
      </c>
      <c r="AY84" s="23" t="s">
        <v>146</v>
      </c>
      <c r="BE84" s="232">
        <f>IF(N84="základní",J84,0)</f>
        <v>0</v>
      </c>
      <c r="BF84" s="232">
        <f>IF(N84="snížená",J84,0)</f>
        <v>0</v>
      </c>
      <c r="BG84" s="232">
        <f>IF(N84="zákl. přenesená",J84,0)</f>
        <v>0</v>
      </c>
      <c r="BH84" s="232">
        <f>IF(N84="sníž. přenesená",J84,0)</f>
        <v>0</v>
      </c>
      <c r="BI84" s="232">
        <f>IF(N84="nulová",J84,0)</f>
        <v>0</v>
      </c>
      <c r="BJ84" s="23" t="s">
        <v>24</v>
      </c>
      <c r="BK84" s="232">
        <f>ROUND(I84*H84,2)</f>
        <v>0</v>
      </c>
      <c r="BL84" s="23" t="s">
        <v>153</v>
      </c>
      <c r="BM84" s="23" t="s">
        <v>540</v>
      </c>
    </row>
    <row r="85" spans="2:47" s="1" customFormat="1" ht="13.5">
      <c r="B85" s="45"/>
      <c r="C85" s="73"/>
      <c r="D85" s="233" t="s">
        <v>155</v>
      </c>
      <c r="E85" s="73"/>
      <c r="F85" s="234" t="s">
        <v>541</v>
      </c>
      <c r="G85" s="73"/>
      <c r="H85" s="73"/>
      <c r="I85" s="191"/>
      <c r="J85" s="73"/>
      <c r="K85" s="73"/>
      <c r="L85" s="71"/>
      <c r="M85" s="235"/>
      <c r="N85" s="46"/>
      <c r="O85" s="46"/>
      <c r="P85" s="46"/>
      <c r="Q85" s="46"/>
      <c r="R85" s="46"/>
      <c r="S85" s="46"/>
      <c r="T85" s="94"/>
      <c r="AT85" s="23" t="s">
        <v>155</v>
      </c>
      <c r="AU85" s="23" t="s">
        <v>86</v>
      </c>
    </row>
    <row r="86" spans="2:65" s="1" customFormat="1" ht="38.25" customHeight="1">
      <c r="B86" s="45"/>
      <c r="C86" s="221" t="s">
        <v>86</v>
      </c>
      <c r="D86" s="221" t="s">
        <v>148</v>
      </c>
      <c r="E86" s="222" t="s">
        <v>542</v>
      </c>
      <c r="F86" s="223" t="s">
        <v>543</v>
      </c>
      <c r="G86" s="224" t="s">
        <v>151</v>
      </c>
      <c r="H86" s="225">
        <v>1013.65</v>
      </c>
      <c r="I86" s="226"/>
      <c r="J86" s="227">
        <f>ROUND(I86*H86,2)</f>
        <v>0</v>
      </c>
      <c r="K86" s="223" t="s">
        <v>152</v>
      </c>
      <c r="L86" s="71"/>
      <c r="M86" s="228" t="s">
        <v>22</v>
      </c>
      <c r="N86" s="229" t="s">
        <v>48</v>
      </c>
      <c r="O86" s="46"/>
      <c r="P86" s="230">
        <f>O86*H86</f>
        <v>0</v>
      </c>
      <c r="Q86" s="230">
        <v>0</v>
      </c>
      <c r="R86" s="230">
        <f>Q86*H86</f>
        <v>0</v>
      </c>
      <c r="S86" s="230">
        <v>0</v>
      </c>
      <c r="T86" s="231">
        <f>S86*H86</f>
        <v>0</v>
      </c>
      <c r="AR86" s="23" t="s">
        <v>153</v>
      </c>
      <c r="AT86" s="23" t="s">
        <v>148</v>
      </c>
      <c r="AU86" s="23" t="s">
        <v>86</v>
      </c>
      <c r="AY86" s="23" t="s">
        <v>146</v>
      </c>
      <c r="BE86" s="232">
        <f>IF(N86="základní",J86,0)</f>
        <v>0</v>
      </c>
      <c r="BF86" s="232">
        <f>IF(N86="snížená",J86,0)</f>
        <v>0</v>
      </c>
      <c r="BG86" s="232">
        <f>IF(N86="zákl. přenesená",J86,0)</f>
        <v>0</v>
      </c>
      <c r="BH86" s="232">
        <f>IF(N86="sníž. přenesená",J86,0)</f>
        <v>0</v>
      </c>
      <c r="BI86" s="232">
        <f>IF(N86="nulová",J86,0)</f>
        <v>0</v>
      </c>
      <c r="BJ86" s="23" t="s">
        <v>24</v>
      </c>
      <c r="BK86" s="232">
        <f>ROUND(I86*H86,2)</f>
        <v>0</v>
      </c>
      <c r="BL86" s="23" t="s">
        <v>153</v>
      </c>
      <c r="BM86" s="23" t="s">
        <v>544</v>
      </c>
    </row>
    <row r="87" spans="2:47" s="1" customFormat="1" ht="13.5">
      <c r="B87" s="45"/>
      <c r="C87" s="73"/>
      <c r="D87" s="233" t="s">
        <v>155</v>
      </c>
      <c r="E87" s="73"/>
      <c r="F87" s="234" t="s">
        <v>541</v>
      </c>
      <c r="G87" s="73"/>
      <c r="H87" s="73"/>
      <c r="I87" s="191"/>
      <c r="J87" s="73"/>
      <c r="K87" s="73"/>
      <c r="L87" s="71"/>
      <c r="M87" s="235"/>
      <c r="N87" s="46"/>
      <c r="O87" s="46"/>
      <c r="P87" s="46"/>
      <c r="Q87" s="46"/>
      <c r="R87" s="46"/>
      <c r="S87" s="46"/>
      <c r="T87" s="94"/>
      <c r="AT87" s="23" t="s">
        <v>155</v>
      </c>
      <c r="AU87" s="23" t="s">
        <v>86</v>
      </c>
    </row>
    <row r="88" spans="2:51" s="11" customFormat="1" ht="13.5">
      <c r="B88" s="236"/>
      <c r="C88" s="237"/>
      <c r="D88" s="233" t="s">
        <v>160</v>
      </c>
      <c r="E88" s="238" t="s">
        <v>22</v>
      </c>
      <c r="F88" s="239" t="s">
        <v>545</v>
      </c>
      <c r="G88" s="237"/>
      <c r="H88" s="240">
        <v>1013.65</v>
      </c>
      <c r="I88" s="241"/>
      <c r="J88" s="237"/>
      <c r="K88" s="237"/>
      <c r="L88" s="242"/>
      <c r="M88" s="243"/>
      <c r="N88" s="244"/>
      <c r="O88" s="244"/>
      <c r="P88" s="244"/>
      <c r="Q88" s="244"/>
      <c r="R88" s="244"/>
      <c r="S88" s="244"/>
      <c r="T88" s="245"/>
      <c r="AT88" s="246" t="s">
        <v>160</v>
      </c>
      <c r="AU88" s="246" t="s">
        <v>86</v>
      </c>
      <c r="AV88" s="11" t="s">
        <v>86</v>
      </c>
      <c r="AW88" s="11" t="s">
        <v>40</v>
      </c>
      <c r="AX88" s="11" t="s">
        <v>24</v>
      </c>
      <c r="AY88" s="246" t="s">
        <v>146</v>
      </c>
    </row>
    <row r="89" spans="2:65" s="1" customFormat="1" ht="25.5" customHeight="1">
      <c r="B89" s="45"/>
      <c r="C89" s="221" t="s">
        <v>162</v>
      </c>
      <c r="D89" s="221" t="s">
        <v>148</v>
      </c>
      <c r="E89" s="222" t="s">
        <v>173</v>
      </c>
      <c r="F89" s="223" t="s">
        <v>174</v>
      </c>
      <c r="G89" s="224" t="s">
        <v>151</v>
      </c>
      <c r="H89" s="225">
        <v>444</v>
      </c>
      <c r="I89" s="226"/>
      <c r="J89" s="227">
        <f>ROUND(I89*H89,2)</f>
        <v>0</v>
      </c>
      <c r="K89" s="223" t="s">
        <v>22</v>
      </c>
      <c r="L89" s="71"/>
      <c r="M89" s="228" t="s">
        <v>22</v>
      </c>
      <c r="N89" s="229" t="s">
        <v>48</v>
      </c>
      <c r="O89" s="46"/>
      <c r="P89" s="230">
        <f>O89*H89</f>
        <v>0</v>
      </c>
      <c r="Q89" s="230">
        <v>0</v>
      </c>
      <c r="R89" s="230">
        <f>Q89*H89</f>
        <v>0</v>
      </c>
      <c r="S89" s="230">
        <v>0</v>
      </c>
      <c r="T89" s="231">
        <f>S89*H89</f>
        <v>0</v>
      </c>
      <c r="AR89" s="23" t="s">
        <v>153</v>
      </c>
      <c r="AT89" s="23" t="s">
        <v>148</v>
      </c>
      <c r="AU89" s="23" t="s">
        <v>86</v>
      </c>
      <c r="AY89" s="23" t="s">
        <v>146</v>
      </c>
      <c r="BE89" s="232">
        <f>IF(N89="základní",J89,0)</f>
        <v>0</v>
      </c>
      <c r="BF89" s="232">
        <f>IF(N89="snížená",J89,0)</f>
        <v>0</v>
      </c>
      <c r="BG89" s="232">
        <f>IF(N89="zákl. přenesená",J89,0)</f>
        <v>0</v>
      </c>
      <c r="BH89" s="232">
        <f>IF(N89="sníž. přenesená",J89,0)</f>
        <v>0</v>
      </c>
      <c r="BI89" s="232">
        <f>IF(N89="nulová",J89,0)</f>
        <v>0</v>
      </c>
      <c r="BJ89" s="23" t="s">
        <v>24</v>
      </c>
      <c r="BK89" s="232">
        <f>ROUND(I89*H89,2)</f>
        <v>0</v>
      </c>
      <c r="BL89" s="23" t="s">
        <v>153</v>
      </c>
      <c r="BM89" s="23" t="s">
        <v>546</v>
      </c>
    </row>
    <row r="90" spans="2:51" s="12" customFormat="1" ht="13.5">
      <c r="B90" s="247"/>
      <c r="C90" s="248"/>
      <c r="D90" s="233" t="s">
        <v>160</v>
      </c>
      <c r="E90" s="249" t="s">
        <v>22</v>
      </c>
      <c r="F90" s="250" t="s">
        <v>176</v>
      </c>
      <c r="G90" s="248"/>
      <c r="H90" s="249" t="s">
        <v>22</v>
      </c>
      <c r="I90" s="251"/>
      <c r="J90" s="248"/>
      <c r="K90" s="248"/>
      <c r="L90" s="252"/>
      <c r="M90" s="253"/>
      <c r="N90" s="254"/>
      <c r="O90" s="254"/>
      <c r="P90" s="254"/>
      <c r="Q90" s="254"/>
      <c r="R90" s="254"/>
      <c r="S90" s="254"/>
      <c r="T90" s="255"/>
      <c r="AT90" s="256" t="s">
        <v>160</v>
      </c>
      <c r="AU90" s="256" t="s">
        <v>86</v>
      </c>
      <c r="AV90" s="12" t="s">
        <v>24</v>
      </c>
      <c r="AW90" s="12" t="s">
        <v>40</v>
      </c>
      <c r="AX90" s="12" t="s">
        <v>77</v>
      </c>
      <c r="AY90" s="256" t="s">
        <v>146</v>
      </c>
    </row>
    <row r="91" spans="2:51" s="11" customFormat="1" ht="13.5">
      <c r="B91" s="236"/>
      <c r="C91" s="237"/>
      <c r="D91" s="233" t="s">
        <v>160</v>
      </c>
      <c r="E91" s="238" t="s">
        <v>22</v>
      </c>
      <c r="F91" s="239" t="s">
        <v>547</v>
      </c>
      <c r="G91" s="237"/>
      <c r="H91" s="240">
        <v>444</v>
      </c>
      <c r="I91" s="241"/>
      <c r="J91" s="237"/>
      <c r="K91" s="237"/>
      <c r="L91" s="242"/>
      <c r="M91" s="243"/>
      <c r="N91" s="244"/>
      <c r="O91" s="244"/>
      <c r="P91" s="244"/>
      <c r="Q91" s="244"/>
      <c r="R91" s="244"/>
      <c r="S91" s="244"/>
      <c r="T91" s="245"/>
      <c r="AT91" s="246" t="s">
        <v>160</v>
      </c>
      <c r="AU91" s="246" t="s">
        <v>86</v>
      </c>
      <c r="AV91" s="11" t="s">
        <v>86</v>
      </c>
      <c r="AW91" s="11" t="s">
        <v>40</v>
      </c>
      <c r="AX91" s="11" t="s">
        <v>24</v>
      </c>
      <c r="AY91" s="246" t="s">
        <v>146</v>
      </c>
    </row>
    <row r="92" spans="2:65" s="1" customFormat="1" ht="25.5" customHeight="1">
      <c r="B92" s="45"/>
      <c r="C92" s="221" t="s">
        <v>153</v>
      </c>
      <c r="D92" s="221" t="s">
        <v>148</v>
      </c>
      <c r="E92" s="222" t="s">
        <v>548</v>
      </c>
      <c r="F92" s="223" t="s">
        <v>549</v>
      </c>
      <c r="G92" s="224" t="s">
        <v>151</v>
      </c>
      <c r="H92" s="225">
        <v>1163</v>
      </c>
      <c r="I92" s="226"/>
      <c r="J92" s="227">
        <f>ROUND(I92*H92,2)</f>
        <v>0</v>
      </c>
      <c r="K92" s="223" t="s">
        <v>152</v>
      </c>
      <c r="L92" s="71"/>
      <c r="M92" s="228" t="s">
        <v>22</v>
      </c>
      <c r="N92" s="229" t="s">
        <v>48</v>
      </c>
      <c r="O92" s="46"/>
      <c r="P92" s="230">
        <f>O92*H92</f>
        <v>0</v>
      </c>
      <c r="Q92" s="230">
        <v>0</v>
      </c>
      <c r="R92" s="230">
        <f>Q92*H92</f>
        <v>0</v>
      </c>
      <c r="S92" s="230">
        <v>0</v>
      </c>
      <c r="T92" s="231">
        <f>S92*H92</f>
        <v>0</v>
      </c>
      <c r="AR92" s="23" t="s">
        <v>153</v>
      </c>
      <c r="AT92" s="23" t="s">
        <v>148</v>
      </c>
      <c r="AU92" s="23" t="s">
        <v>86</v>
      </c>
      <c r="AY92" s="23" t="s">
        <v>146</v>
      </c>
      <c r="BE92" s="232">
        <f>IF(N92="základní",J92,0)</f>
        <v>0</v>
      </c>
      <c r="BF92" s="232">
        <f>IF(N92="snížená",J92,0)</f>
        <v>0</v>
      </c>
      <c r="BG92" s="232">
        <f>IF(N92="zákl. přenesená",J92,0)</f>
        <v>0</v>
      </c>
      <c r="BH92" s="232">
        <f>IF(N92="sníž. přenesená",J92,0)</f>
        <v>0</v>
      </c>
      <c r="BI92" s="232">
        <f>IF(N92="nulová",J92,0)</f>
        <v>0</v>
      </c>
      <c r="BJ92" s="23" t="s">
        <v>24</v>
      </c>
      <c r="BK92" s="232">
        <f>ROUND(I92*H92,2)</f>
        <v>0</v>
      </c>
      <c r="BL92" s="23" t="s">
        <v>153</v>
      </c>
      <c r="BM92" s="23" t="s">
        <v>550</v>
      </c>
    </row>
    <row r="93" spans="2:47" s="1" customFormat="1" ht="13.5">
      <c r="B93" s="45"/>
      <c r="C93" s="73"/>
      <c r="D93" s="233" t="s">
        <v>155</v>
      </c>
      <c r="E93" s="73"/>
      <c r="F93" s="234" t="s">
        <v>551</v>
      </c>
      <c r="G93" s="73"/>
      <c r="H93" s="73"/>
      <c r="I93" s="191"/>
      <c r="J93" s="73"/>
      <c r="K93" s="73"/>
      <c r="L93" s="71"/>
      <c r="M93" s="235"/>
      <c r="N93" s="46"/>
      <c r="O93" s="46"/>
      <c r="P93" s="46"/>
      <c r="Q93" s="46"/>
      <c r="R93" s="46"/>
      <c r="S93" s="46"/>
      <c r="T93" s="94"/>
      <c r="AT93" s="23" t="s">
        <v>155</v>
      </c>
      <c r="AU93" s="23" t="s">
        <v>86</v>
      </c>
    </row>
    <row r="94" spans="2:65" s="1" customFormat="1" ht="25.5" customHeight="1">
      <c r="B94" s="45"/>
      <c r="C94" s="221" t="s">
        <v>172</v>
      </c>
      <c r="D94" s="221" t="s">
        <v>148</v>
      </c>
      <c r="E94" s="222" t="s">
        <v>179</v>
      </c>
      <c r="F94" s="223" t="s">
        <v>180</v>
      </c>
      <c r="G94" s="224" t="s">
        <v>181</v>
      </c>
      <c r="H94" s="225">
        <v>2960</v>
      </c>
      <c r="I94" s="226"/>
      <c r="J94" s="227">
        <f>ROUND(I94*H94,2)</f>
        <v>0</v>
      </c>
      <c r="K94" s="223" t="s">
        <v>22</v>
      </c>
      <c r="L94" s="71"/>
      <c r="M94" s="228" t="s">
        <v>22</v>
      </c>
      <c r="N94" s="229" t="s">
        <v>48</v>
      </c>
      <c r="O94" s="46"/>
      <c r="P94" s="230">
        <f>O94*H94</f>
        <v>0</v>
      </c>
      <c r="Q94" s="230">
        <v>0.0002</v>
      </c>
      <c r="R94" s="230">
        <f>Q94*H94</f>
        <v>0.5920000000000001</v>
      </c>
      <c r="S94" s="230">
        <v>0</v>
      </c>
      <c r="T94" s="231">
        <f>S94*H94</f>
        <v>0</v>
      </c>
      <c r="AR94" s="23" t="s">
        <v>153</v>
      </c>
      <c r="AT94" s="23" t="s">
        <v>148</v>
      </c>
      <c r="AU94" s="23" t="s">
        <v>86</v>
      </c>
      <c r="AY94" s="23" t="s">
        <v>146</v>
      </c>
      <c r="BE94" s="232">
        <f>IF(N94="základní",J94,0)</f>
        <v>0</v>
      </c>
      <c r="BF94" s="232">
        <f>IF(N94="snížená",J94,0)</f>
        <v>0</v>
      </c>
      <c r="BG94" s="232">
        <f>IF(N94="zákl. přenesená",J94,0)</f>
        <v>0</v>
      </c>
      <c r="BH94" s="232">
        <f>IF(N94="sníž. přenesená",J94,0)</f>
        <v>0</v>
      </c>
      <c r="BI94" s="232">
        <f>IF(N94="nulová",J94,0)</f>
        <v>0</v>
      </c>
      <c r="BJ94" s="23" t="s">
        <v>24</v>
      </c>
      <c r="BK94" s="232">
        <f>ROUND(I94*H94,2)</f>
        <v>0</v>
      </c>
      <c r="BL94" s="23" t="s">
        <v>153</v>
      </c>
      <c r="BM94" s="23" t="s">
        <v>552</v>
      </c>
    </row>
    <row r="95" spans="2:51" s="11" customFormat="1" ht="13.5">
      <c r="B95" s="236"/>
      <c r="C95" s="237"/>
      <c r="D95" s="233" t="s">
        <v>160</v>
      </c>
      <c r="E95" s="238" t="s">
        <v>22</v>
      </c>
      <c r="F95" s="239" t="s">
        <v>553</v>
      </c>
      <c r="G95" s="237"/>
      <c r="H95" s="240">
        <v>2960</v>
      </c>
      <c r="I95" s="241"/>
      <c r="J95" s="237"/>
      <c r="K95" s="237"/>
      <c r="L95" s="242"/>
      <c r="M95" s="243"/>
      <c r="N95" s="244"/>
      <c r="O95" s="244"/>
      <c r="P95" s="244"/>
      <c r="Q95" s="244"/>
      <c r="R95" s="244"/>
      <c r="S95" s="244"/>
      <c r="T95" s="245"/>
      <c r="AT95" s="246" t="s">
        <v>160</v>
      </c>
      <c r="AU95" s="246" t="s">
        <v>86</v>
      </c>
      <c r="AV95" s="11" t="s">
        <v>86</v>
      </c>
      <c r="AW95" s="11" t="s">
        <v>40</v>
      </c>
      <c r="AX95" s="11" t="s">
        <v>24</v>
      </c>
      <c r="AY95" s="246" t="s">
        <v>146</v>
      </c>
    </row>
    <row r="96" spans="2:65" s="1" customFormat="1" ht="16.5" customHeight="1">
      <c r="B96" s="45"/>
      <c r="C96" s="257" t="s">
        <v>178</v>
      </c>
      <c r="D96" s="257" t="s">
        <v>185</v>
      </c>
      <c r="E96" s="258" t="s">
        <v>186</v>
      </c>
      <c r="F96" s="259" t="s">
        <v>187</v>
      </c>
      <c r="G96" s="260" t="s">
        <v>188</v>
      </c>
      <c r="H96" s="261">
        <v>44.4</v>
      </c>
      <c r="I96" s="262"/>
      <c r="J96" s="263">
        <f>ROUND(I96*H96,2)</f>
        <v>0</v>
      </c>
      <c r="K96" s="259" t="s">
        <v>22</v>
      </c>
      <c r="L96" s="264"/>
      <c r="M96" s="265" t="s">
        <v>22</v>
      </c>
      <c r="N96" s="266" t="s">
        <v>48</v>
      </c>
      <c r="O96" s="46"/>
      <c r="P96" s="230">
        <f>O96*H96</f>
        <v>0</v>
      </c>
      <c r="Q96" s="230">
        <v>0.001</v>
      </c>
      <c r="R96" s="230">
        <f>Q96*H96</f>
        <v>0.0444</v>
      </c>
      <c r="S96" s="230">
        <v>0</v>
      </c>
      <c r="T96" s="231">
        <f>S96*H96</f>
        <v>0</v>
      </c>
      <c r="AR96" s="23" t="s">
        <v>189</v>
      </c>
      <c r="AT96" s="23" t="s">
        <v>185</v>
      </c>
      <c r="AU96" s="23" t="s">
        <v>86</v>
      </c>
      <c r="AY96" s="23" t="s">
        <v>146</v>
      </c>
      <c r="BE96" s="232">
        <f>IF(N96="základní",J96,0)</f>
        <v>0</v>
      </c>
      <c r="BF96" s="232">
        <f>IF(N96="snížená",J96,0)</f>
        <v>0</v>
      </c>
      <c r="BG96" s="232">
        <f>IF(N96="zákl. přenesená",J96,0)</f>
        <v>0</v>
      </c>
      <c r="BH96" s="232">
        <f>IF(N96="sníž. přenesená",J96,0)</f>
        <v>0</v>
      </c>
      <c r="BI96" s="232">
        <f>IF(N96="nulová",J96,0)</f>
        <v>0</v>
      </c>
      <c r="BJ96" s="23" t="s">
        <v>24</v>
      </c>
      <c r="BK96" s="232">
        <f>ROUND(I96*H96,2)</f>
        <v>0</v>
      </c>
      <c r="BL96" s="23" t="s">
        <v>153</v>
      </c>
      <c r="BM96" s="23" t="s">
        <v>554</v>
      </c>
    </row>
    <row r="97" spans="2:51" s="11" customFormat="1" ht="13.5">
      <c r="B97" s="236"/>
      <c r="C97" s="237"/>
      <c r="D97" s="233" t="s">
        <v>160</v>
      </c>
      <c r="E97" s="237"/>
      <c r="F97" s="239" t="s">
        <v>555</v>
      </c>
      <c r="G97" s="237"/>
      <c r="H97" s="240">
        <v>44.4</v>
      </c>
      <c r="I97" s="241"/>
      <c r="J97" s="237"/>
      <c r="K97" s="237"/>
      <c r="L97" s="242"/>
      <c r="M97" s="243"/>
      <c r="N97" s="244"/>
      <c r="O97" s="244"/>
      <c r="P97" s="244"/>
      <c r="Q97" s="244"/>
      <c r="R97" s="244"/>
      <c r="S97" s="244"/>
      <c r="T97" s="245"/>
      <c r="AT97" s="246" t="s">
        <v>160</v>
      </c>
      <c r="AU97" s="246" t="s">
        <v>86</v>
      </c>
      <c r="AV97" s="11" t="s">
        <v>86</v>
      </c>
      <c r="AW97" s="11" t="s">
        <v>6</v>
      </c>
      <c r="AX97" s="11" t="s">
        <v>24</v>
      </c>
      <c r="AY97" s="246" t="s">
        <v>146</v>
      </c>
    </row>
    <row r="98" spans="2:65" s="1" customFormat="1" ht="25.5" customHeight="1">
      <c r="B98" s="45"/>
      <c r="C98" s="221" t="s">
        <v>184</v>
      </c>
      <c r="D98" s="221" t="s">
        <v>148</v>
      </c>
      <c r="E98" s="222" t="s">
        <v>197</v>
      </c>
      <c r="F98" s="223" t="s">
        <v>198</v>
      </c>
      <c r="G98" s="224" t="s">
        <v>181</v>
      </c>
      <c r="H98" s="225">
        <v>2960</v>
      </c>
      <c r="I98" s="226"/>
      <c r="J98" s="227">
        <f>ROUND(I98*H98,2)</f>
        <v>0</v>
      </c>
      <c r="K98" s="223" t="s">
        <v>152</v>
      </c>
      <c r="L98" s="71"/>
      <c r="M98" s="228" t="s">
        <v>22</v>
      </c>
      <c r="N98" s="229" t="s">
        <v>48</v>
      </c>
      <c r="O98" s="46"/>
      <c r="P98" s="230">
        <f>O98*H98</f>
        <v>0</v>
      </c>
      <c r="Q98" s="230">
        <v>0</v>
      </c>
      <c r="R98" s="230">
        <f>Q98*H98</f>
        <v>0</v>
      </c>
      <c r="S98" s="230">
        <v>0</v>
      </c>
      <c r="T98" s="231">
        <f>S98*H98</f>
        <v>0</v>
      </c>
      <c r="AR98" s="23" t="s">
        <v>153</v>
      </c>
      <c r="AT98" s="23" t="s">
        <v>148</v>
      </c>
      <c r="AU98" s="23" t="s">
        <v>86</v>
      </c>
      <c r="AY98" s="23" t="s">
        <v>146</v>
      </c>
      <c r="BE98" s="232">
        <f>IF(N98="základní",J98,0)</f>
        <v>0</v>
      </c>
      <c r="BF98" s="232">
        <f>IF(N98="snížená",J98,0)</f>
        <v>0</v>
      </c>
      <c r="BG98" s="232">
        <f>IF(N98="zákl. přenesená",J98,0)</f>
        <v>0</v>
      </c>
      <c r="BH98" s="232">
        <f>IF(N98="sníž. přenesená",J98,0)</f>
        <v>0</v>
      </c>
      <c r="BI98" s="232">
        <f>IF(N98="nulová",J98,0)</f>
        <v>0</v>
      </c>
      <c r="BJ98" s="23" t="s">
        <v>24</v>
      </c>
      <c r="BK98" s="232">
        <f>ROUND(I98*H98,2)</f>
        <v>0</v>
      </c>
      <c r="BL98" s="23" t="s">
        <v>153</v>
      </c>
      <c r="BM98" s="23" t="s">
        <v>556</v>
      </c>
    </row>
    <row r="99" spans="2:47" s="1" customFormat="1" ht="13.5">
      <c r="B99" s="45"/>
      <c r="C99" s="73"/>
      <c r="D99" s="233" t="s">
        <v>155</v>
      </c>
      <c r="E99" s="73"/>
      <c r="F99" s="234" t="s">
        <v>201</v>
      </c>
      <c r="G99" s="73"/>
      <c r="H99" s="73"/>
      <c r="I99" s="191"/>
      <c r="J99" s="73"/>
      <c r="K99" s="73"/>
      <c r="L99" s="71"/>
      <c r="M99" s="235"/>
      <c r="N99" s="46"/>
      <c r="O99" s="46"/>
      <c r="P99" s="46"/>
      <c r="Q99" s="46"/>
      <c r="R99" s="46"/>
      <c r="S99" s="46"/>
      <c r="T99" s="94"/>
      <c r="AT99" s="23" t="s">
        <v>155</v>
      </c>
      <c r="AU99" s="23" t="s">
        <v>86</v>
      </c>
    </row>
    <row r="100" spans="2:65" s="1" customFormat="1" ht="16.5" customHeight="1">
      <c r="B100" s="45"/>
      <c r="C100" s="221" t="s">
        <v>189</v>
      </c>
      <c r="D100" s="221" t="s">
        <v>148</v>
      </c>
      <c r="E100" s="222" t="s">
        <v>212</v>
      </c>
      <c r="F100" s="223" t="s">
        <v>213</v>
      </c>
      <c r="G100" s="224" t="s">
        <v>151</v>
      </c>
      <c r="H100" s="225">
        <v>444</v>
      </c>
      <c r="I100" s="226"/>
      <c r="J100" s="227">
        <f>ROUND(I100*H100,2)</f>
        <v>0</v>
      </c>
      <c r="K100" s="223" t="s">
        <v>22</v>
      </c>
      <c r="L100" s="71"/>
      <c r="M100" s="228" t="s">
        <v>22</v>
      </c>
      <c r="N100" s="229" t="s">
        <v>48</v>
      </c>
      <c r="O100" s="46"/>
      <c r="P100" s="230">
        <f>O100*H100</f>
        <v>0</v>
      </c>
      <c r="Q100" s="230">
        <v>0.21</v>
      </c>
      <c r="R100" s="230">
        <f>Q100*H100</f>
        <v>93.24</v>
      </c>
      <c r="S100" s="230">
        <v>0</v>
      </c>
      <c r="T100" s="231">
        <f>S100*H100</f>
        <v>0</v>
      </c>
      <c r="AR100" s="23" t="s">
        <v>153</v>
      </c>
      <c r="AT100" s="23" t="s">
        <v>148</v>
      </c>
      <c r="AU100" s="23" t="s">
        <v>86</v>
      </c>
      <c r="AY100" s="23" t="s">
        <v>146</v>
      </c>
      <c r="BE100" s="232">
        <f>IF(N100="základní",J100,0)</f>
        <v>0</v>
      </c>
      <c r="BF100" s="232">
        <f>IF(N100="snížená",J100,0)</f>
        <v>0</v>
      </c>
      <c r="BG100" s="232">
        <f>IF(N100="zákl. přenesená",J100,0)</f>
        <v>0</v>
      </c>
      <c r="BH100" s="232">
        <f>IF(N100="sníž. přenesená",J100,0)</f>
        <v>0</v>
      </c>
      <c r="BI100" s="232">
        <f>IF(N100="nulová",J100,0)</f>
        <v>0</v>
      </c>
      <c r="BJ100" s="23" t="s">
        <v>24</v>
      </c>
      <c r="BK100" s="232">
        <f>ROUND(I100*H100,2)</f>
        <v>0</v>
      </c>
      <c r="BL100" s="23" t="s">
        <v>153</v>
      </c>
      <c r="BM100" s="23" t="s">
        <v>557</v>
      </c>
    </row>
    <row r="101" spans="2:51" s="11" customFormat="1" ht="13.5">
      <c r="B101" s="236"/>
      <c r="C101" s="237"/>
      <c r="D101" s="233" t="s">
        <v>160</v>
      </c>
      <c r="E101" s="238" t="s">
        <v>22</v>
      </c>
      <c r="F101" s="239" t="s">
        <v>547</v>
      </c>
      <c r="G101" s="237"/>
      <c r="H101" s="240">
        <v>444</v>
      </c>
      <c r="I101" s="241"/>
      <c r="J101" s="237"/>
      <c r="K101" s="237"/>
      <c r="L101" s="242"/>
      <c r="M101" s="243"/>
      <c r="N101" s="244"/>
      <c r="O101" s="244"/>
      <c r="P101" s="244"/>
      <c r="Q101" s="244"/>
      <c r="R101" s="244"/>
      <c r="S101" s="244"/>
      <c r="T101" s="245"/>
      <c r="AT101" s="246" t="s">
        <v>160</v>
      </c>
      <c r="AU101" s="246" t="s">
        <v>86</v>
      </c>
      <c r="AV101" s="11" t="s">
        <v>86</v>
      </c>
      <c r="AW101" s="11" t="s">
        <v>40</v>
      </c>
      <c r="AX101" s="11" t="s">
        <v>24</v>
      </c>
      <c r="AY101" s="246" t="s">
        <v>146</v>
      </c>
    </row>
    <row r="102" spans="2:51" s="12" customFormat="1" ht="13.5">
      <c r="B102" s="247"/>
      <c r="C102" s="248"/>
      <c r="D102" s="233" t="s">
        <v>160</v>
      </c>
      <c r="E102" s="249" t="s">
        <v>22</v>
      </c>
      <c r="F102" s="250" t="s">
        <v>215</v>
      </c>
      <c r="G102" s="248"/>
      <c r="H102" s="249" t="s">
        <v>22</v>
      </c>
      <c r="I102" s="251"/>
      <c r="J102" s="248"/>
      <c r="K102" s="248"/>
      <c r="L102" s="252"/>
      <c r="M102" s="253"/>
      <c r="N102" s="254"/>
      <c r="O102" s="254"/>
      <c r="P102" s="254"/>
      <c r="Q102" s="254"/>
      <c r="R102" s="254"/>
      <c r="S102" s="254"/>
      <c r="T102" s="255"/>
      <c r="AT102" s="256" t="s">
        <v>160</v>
      </c>
      <c r="AU102" s="256" t="s">
        <v>86</v>
      </c>
      <c r="AV102" s="12" t="s">
        <v>24</v>
      </c>
      <c r="AW102" s="12" t="s">
        <v>40</v>
      </c>
      <c r="AX102" s="12" t="s">
        <v>77</v>
      </c>
      <c r="AY102" s="256" t="s">
        <v>146</v>
      </c>
    </row>
    <row r="103" spans="2:65" s="1" customFormat="1" ht="16.5" customHeight="1">
      <c r="B103" s="45"/>
      <c r="C103" s="221" t="s">
        <v>196</v>
      </c>
      <c r="D103" s="221" t="s">
        <v>148</v>
      </c>
      <c r="E103" s="222" t="s">
        <v>228</v>
      </c>
      <c r="F103" s="223" t="s">
        <v>229</v>
      </c>
      <c r="G103" s="224" t="s">
        <v>151</v>
      </c>
      <c r="H103" s="225">
        <v>2027.3</v>
      </c>
      <c r="I103" s="226"/>
      <c r="J103" s="227">
        <f>ROUND(I103*H103,2)</f>
        <v>0</v>
      </c>
      <c r="K103" s="223" t="s">
        <v>22</v>
      </c>
      <c r="L103" s="71"/>
      <c r="M103" s="228" t="s">
        <v>22</v>
      </c>
      <c r="N103" s="229" t="s">
        <v>48</v>
      </c>
      <c r="O103" s="46"/>
      <c r="P103" s="230">
        <f>O103*H103</f>
        <v>0</v>
      </c>
      <c r="Q103" s="230">
        <v>0</v>
      </c>
      <c r="R103" s="230">
        <f>Q103*H103</f>
        <v>0</v>
      </c>
      <c r="S103" s="230">
        <v>0</v>
      </c>
      <c r="T103" s="231">
        <f>S103*H103</f>
        <v>0</v>
      </c>
      <c r="AR103" s="23" t="s">
        <v>153</v>
      </c>
      <c r="AT103" s="23" t="s">
        <v>148</v>
      </c>
      <c r="AU103" s="23" t="s">
        <v>86</v>
      </c>
      <c r="AY103" s="23" t="s">
        <v>146</v>
      </c>
      <c r="BE103" s="232">
        <f>IF(N103="základní",J103,0)</f>
        <v>0</v>
      </c>
      <c r="BF103" s="232">
        <f>IF(N103="snížená",J103,0)</f>
        <v>0</v>
      </c>
      <c r="BG103" s="232">
        <f>IF(N103="zákl. přenesená",J103,0)</f>
        <v>0</v>
      </c>
      <c r="BH103" s="232">
        <f>IF(N103="sníž. přenesená",J103,0)</f>
        <v>0</v>
      </c>
      <c r="BI103" s="232">
        <f>IF(N103="nulová",J103,0)</f>
        <v>0</v>
      </c>
      <c r="BJ103" s="23" t="s">
        <v>24</v>
      </c>
      <c r="BK103" s="232">
        <f>ROUND(I103*H103,2)</f>
        <v>0</v>
      </c>
      <c r="BL103" s="23" t="s">
        <v>153</v>
      </c>
      <c r="BM103" s="23" t="s">
        <v>558</v>
      </c>
    </row>
    <row r="104" spans="2:51" s="11" customFormat="1" ht="13.5">
      <c r="B104" s="236"/>
      <c r="C104" s="237"/>
      <c r="D104" s="233" t="s">
        <v>160</v>
      </c>
      <c r="E104" s="238" t="s">
        <v>22</v>
      </c>
      <c r="F104" s="239" t="s">
        <v>559</v>
      </c>
      <c r="G104" s="237"/>
      <c r="H104" s="240">
        <v>2027.3</v>
      </c>
      <c r="I104" s="241"/>
      <c r="J104" s="237"/>
      <c r="K104" s="237"/>
      <c r="L104" s="242"/>
      <c r="M104" s="243"/>
      <c r="N104" s="244"/>
      <c r="O104" s="244"/>
      <c r="P104" s="244"/>
      <c r="Q104" s="244"/>
      <c r="R104" s="244"/>
      <c r="S104" s="244"/>
      <c r="T104" s="245"/>
      <c r="AT104" s="246" t="s">
        <v>160</v>
      </c>
      <c r="AU104" s="246" t="s">
        <v>86</v>
      </c>
      <c r="AV104" s="11" t="s">
        <v>86</v>
      </c>
      <c r="AW104" s="11" t="s">
        <v>40</v>
      </c>
      <c r="AX104" s="11" t="s">
        <v>24</v>
      </c>
      <c r="AY104" s="246" t="s">
        <v>146</v>
      </c>
    </row>
    <row r="105" spans="2:51" s="12" customFormat="1" ht="13.5">
      <c r="B105" s="247"/>
      <c r="C105" s="248"/>
      <c r="D105" s="233" t="s">
        <v>160</v>
      </c>
      <c r="E105" s="249" t="s">
        <v>22</v>
      </c>
      <c r="F105" s="250" t="s">
        <v>231</v>
      </c>
      <c r="G105" s="248"/>
      <c r="H105" s="249" t="s">
        <v>22</v>
      </c>
      <c r="I105" s="251"/>
      <c r="J105" s="248"/>
      <c r="K105" s="248"/>
      <c r="L105" s="252"/>
      <c r="M105" s="253"/>
      <c r="N105" s="254"/>
      <c r="O105" s="254"/>
      <c r="P105" s="254"/>
      <c r="Q105" s="254"/>
      <c r="R105" s="254"/>
      <c r="S105" s="254"/>
      <c r="T105" s="255"/>
      <c r="AT105" s="256" t="s">
        <v>160</v>
      </c>
      <c r="AU105" s="256" t="s">
        <v>86</v>
      </c>
      <c r="AV105" s="12" t="s">
        <v>24</v>
      </c>
      <c r="AW105" s="12" t="s">
        <v>40</v>
      </c>
      <c r="AX105" s="12" t="s">
        <v>77</v>
      </c>
      <c r="AY105" s="256" t="s">
        <v>146</v>
      </c>
    </row>
    <row r="106" spans="2:51" s="12" customFormat="1" ht="13.5">
      <c r="B106" s="247"/>
      <c r="C106" s="248"/>
      <c r="D106" s="233" t="s">
        <v>160</v>
      </c>
      <c r="E106" s="249" t="s">
        <v>22</v>
      </c>
      <c r="F106" s="250" t="s">
        <v>232</v>
      </c>
      <c r="G106" s="248"/>
      <c r="H106" s="249" t="s">
        <v>22</v>
      </c>
      <c r="I106" s="251"/>
      <c r="J106" s="248"/>
      <c r="K106" s="248"/>
      <c r="L106" s="252"/>
      <c r="M106" s="253"/>
      <c r="N106" s="254"/>
      <c r="O106" s="254"/>
      <c r="P106" s="254"/>
      <c r="Q106" s="254"/>
      <c r="R106" s="254"/>
      <c r="S106" s="254"/>
      <c r="T106" s="255"/>
      <c r="AT106" s="256" t="s">
        <v>160</v>
      </c>
      <c r="AU106" s="256" t="s">
        <v>86</v>
      </c>
      <c r="AV106" s="12" t="s">
        <v>24</v>
      </c>
      <c r="AW106" s="12" t="s">
        <v>40</v>
      </c>
      <c r="AX106" s="12" t="s">
        <v>77</v>
      </c>
      <c r="AY106" s="256" t="s">
        <v>146</v>
      </c>
    </row>
    <row r="107" spans="2:65" s="1" customFormat="1" ht="16.5" customHeight="1">
      <c r="B107" s="45"/>
      <c r="C107" s="221" t="s">
        <v>29</v>
      </c>
      <c r="D107" s="221" t="s">
        <v>148</v>
      </c>
      <c r="E107" s="222" t="s">
        <v>560</v>
      </c>
      <c r="F107" s="223" t="s">
        <v>561</v>
      </c>
      <c r="G107" s="224" t="s">
        <v>151</v>
      </c>
      <c r="H107" s="225">
        <v>963.2</v>
      </c>
      <c r="I107" s="226"/>
      <c r="J107" s="227">
        <f>ROUND(I107*H107,2)</f>
        <v>0</v>
      </c>
      <c r="K107" s="223" t="s">
        <v>22</v>
      </c>
      <c r="L107" s="71"/>
      <c r="M107" s="228" t="s">
        <v>22</v>
      </c>
      <c r="N107" s="229" t="s">
        <v>48</v>
      </c>
      <c r="O107" s="46"/>
      <c r="P107" s="230">
        <f>O107*H107</f>
        <v>0</v>
      </c>
      <c r="Q107" s="230">
        <v>0</v>
      </c>
      <c r="R107" s="230">
        <f>Q107*H107</f>
        <v>0</v>
      </c>
      <c r="S107" s="230">
        <v>0</v>
      </c>
      <c r="T107" s="231">
        <f>S107*H107</f>
        <v>0</v>
      </c>
      <c r="AR107" s="23" t="s">
        <v>153</v>
      </c>
      <c r="AT107" s="23" t="s">
        <v>148</v>
      </c>
      <c r="AU107" s="23" t="s">
        <v>86</v>
      </c>
      <c r="AY107" s="23" t="s">
        <v>146</v>
      </c>
      <c r="BE107" s="232">
        <f>IF(N107="základní",J107,0)</f>
        <v>0</v>
      </c>
      <c r="BF107" s="232">
        <f>IF(N107="snížená",J107,0)</f>
        <v>0</v>
      </c>
      <c r="BG107" s="232">
        <f>IF(N107="zákl. přenesená",J107,0)</f>
        <v>0</v>
      </c>
      <c r="BH107" s="232">
        <f>IF(N107="sníž. přenesená",J107,0)</f>
        <v>0</v>
      </c>
      <c r="BI107" s="232">
        <f>IF(N107="nulová",J107,0)</f>
        <v>0</v>
      </c>
      <c r="BJ107" s="23" t="s">
        <v>24</v>
      </c>
      <c r="BK107" s="232">
        <f>ROUND(I107*H107,2)</f>
        <v>0</v>
      </c>
      <c r="BL107" s="23" t="s">
        <v>153</v>
      </c>
      <c r="BM107" s="23" t="s">
        <v>562</v>
      </c>
    </row>
    <row r="108" spans="2:65" s="1" customFormat="1" ht="16.5" customHeight="1">
      <c r="B108" s="45"/>
      <c r="C108" s="221" t="s">
        <v>206</v>
      </c>
      <c r="D108" s="221" t="s">
        <v>148</v>
      </c>
      <c r="E108" s="222" t="s">
        <v>563</v>
      </c>
      <c r="F108" s="223" t="s">
        <v>564</v>
      </c>
      <c r="G108" s="224" t="s">
        <v>151</v>
      </c>
      <c r="H108" s="225">
        <v>199.8</v>
      </c>
      <c r="I108" s="226"/>
      <c r="J108" s="227">
        <f>ROUND(I108*H108,2)</f>
        <v>0</v>
      </c>
      <c r="K108" s="223" t="s">
        <v>22</v>
      </c>
      <c r="L108" s="71"/>
      <c r="M108" s="228" t="s">
        <v>22</v>
      </c>
      <c r="N108" s="229" t="s">
        <v>48</v>
      </c>
      <c r="O108" s="46"/>
      <c r="P108" s="230">
        <f>O108*H108</f>
        <v>0</v>
      </c>
      <c r="Q108" s="230">
        <v>0</v>
      </c>
      <c r="R108" s="230">
        <f>Q108*H108</f>
        <v>0</v>
      </c>
      <c r="S108" s="230">
        <v>0</v>
      </c>
      <c r="T108" s="231">
        <f>S108*H108</f>
        <v>0</v>
      </c>
      <c r="AR108" s="23" t="s">
        <v>153</v>
      </c>
      <c r="AT108" s="23" t="s">
        <v>148</v>
      </c>
      <c r="AU108" s="23" t="s">
        <v>86</v>
      </c>
      <c r="AY108" s="23" t="s">
        <v>146</v>
      </c>
      <c r="BE108" s="232">
        <f>IF(N108="základní",J108,0)</f>
        <v>0</v>
      </c>
      <c r="BF108" s="232">
        <f>IF(N108="snížená",J108,0)</f>
        <v>0</v>
      </c>
      <c r="BG108" s="232">
        <f>IF(N108="zákl. přenesená",J108,0)</f>
        <v>0</v>
      </c>
      <c r="BH108" s="232">
        <f>IF(N108="sníž. přenesená",J108,0)</f>
        <v>0</v>
      </c>
      <c r="BI108" s="232">
        <f>IF(N108="nulová",J108,0)</f>
        <v>0</v>
      </c>
      <c r="BJ108" s="23" t="s">
        <v>24</v>
      </c>
      <c r="BK108" s="232">
        <f>ROUND(I108*H108,2)</f>
        <v>0</v>
      </c>
      <c r="BL108" s="23" t="s">
        <v>153</v>
      </c>
      <c r="BM108" s="23" t="s">
        <v>565</v>
      </c>
    </row>
    <row r="109" spans="2:51" s="11" customFormat="1" ht="13.5">
      <c r="B109" s="236"/>
      <c r="C109" s="237"/>
      <c r="D109" s="233" t="s">
        <v>160</v>
      </c>
      <c r="E109" s="238" t="s">
        <v>22</v>
      </c>
      <c r="F109" s="239" t="s">
        <v>566</v>
      </c>
      <c r="G109" s="237"/>
      <c r="H109" s="240">
        <v>199.8</v>
      </c>
      <c r="I109" s="241"/>
      <c r="J109" s="237"/>
      <c r="K109" s="237"/>
      <c r="L109" s="242"/>
      <c r="M109" s="243"/>
      <c r="N109" s="244"/>
      <c r="O109" s="244"/>
      <c r="P109" s="244"/>
      <c r="Q109" s="244"/>
      <c r="R109" s="244"/>
      <c r="S109" s="244"/>
      <c r="T109" s="245"/>
      <c r="AT109" s="246" t="s">
        <v>160</v>
      </c>
      <c r="AU109" s="246" t="s">
        <v>86</v>
      </c>
      <c r="AV109" s="11" t="s">
        <v>86</v>
      </c>
      <c r="AW109" s="11" t="s">
        <v>40</v>
      </c>
      <c r="AX109" s="11" t="s">
        <v>24</v>
      </c>
      <c r="AY109" s="246" t="s">
        <v>146</v>
      </c>
    </row>
    <row r="110" spans="2:51" s="12" customFormat="1" ht="13.5">
      <c r="B110" s="247"/>
      <c r="C110" s="248"/>
      <c r="D110" s="233" t="s">
        <v>160</v>
      </c>
      <c r="E110" s="249" t="s">
        <v>22</v>
      </c>
      <c r="F110" s="250" t="s">
        <v>210</v>
      </c>
      <c r="G110" s="248"/>
      <c r="H110" s="249" t="s">
        <v>22</v>
      </c>
      <c r="I110" s="251"/>
      <c r="J110" s="248"/>
      <c r="K110" s="248"/>
      <c r="L110" s="252"/>
      <c r="M110" s="253"/>
      <c r="N110" s="254"/>
      <c r="O110" s="254"/>
      <c r="P110" s="254"/>
      <c r="Q110" s="254"/>
      <c r="R110" s="254"/>
      <c r="S110" s="254"/>
      <c r="T110" s="255"/>
      <c r="AT110" s="256" t="s">
        <v>160</v>
      </c>
      <c r="AU110" s="256" t="s">
        <v>86</v>
      </c>
      <c r="AV110" s="12" t="s">
        <v>24</v>
      </c>
      <c r="AW110" s="12" t="s">
        <v>40</v>
      </c>
      <c r="AX110" s="12" t="s">
        <v>77</v>
      </c>
      <c r="AY110" s="256" t="s">
        <v>146</v>
      </c>
    </row>
    <row r="111" spans="2:65" s="1" customFormat="1" ht="16.5" customHeight="1">
      <c r="B111" s="45"/>
      <c r="C111" s="221" t="s">
        <v>211</v>
      </c>
      <c r="D111" s="221" t="s">
        <v>148</v>
      </c>
      <c r="E111" s="222" t="s">
        <v>567</v>
      </c>
      <c r="F111" s="223" t="s">
        <v>568</v>
      </c>
      <c r="G111" s="224" t="s">
        <v>151</v>
      </c>
      <c r="H111" s="225">
        <v>3634.3</v>
      </c>
      <c r="I111" s="226"/>
      <c r="J111" s="227">
        <f>ROUND(I111*H111,2)</f>
        <v>0</v>
      </c>
      <c r="K111" s="223" t="s">
        <v>22</v>
      </c>
      <c r="L111" s="71"/>
      <c r="M111" s="228" t="s">
        <v>22</v>
      </c>
      <c r="N111" s="229" t="s">
        <v>48</v>
      </c>
      <c r="O111" s="46"/>
      <c r="P111" s="230">
        <f>O111*H111</f>
        <v>0</v>
      </c>
      <c r="Q111" s="230">
        <v>0</v>
      </c>
      <c r="R111" s="230">
        <f>Q111*H111</f>
        <v>0</v>
      </c>
      <c r="S111" s="230">
        <v>0</v>
      </c>
      <c r="T111" s="231">
        <f>S111*H111</f>
        <v>0</v>
      </c>
      <c r="AR111" s="23" t="s">
        <v>153</v>
      </c>
      <c r="AT111" s="23" t="s">
        <v>148</v>
      </c>
      <c r="AU111" s="23" t="s">
        <v>86</v>
      </c>
      <c r="AY111" s="23" t="s">
        <v>146</v>
      </c>
      <c r="BE111" s="232">
        <f>IF(N111="základní",J111,0)</f>
        <v>0</v>
      </c>
      <c r="BF111" s="232">
        <f>IF(N111="snížená",J111,0)</f>
        <v>0</v>
      </c>
      <c r="BG111" s="232">
        <f>IF(N111="zákl. přenesená",J111,0)</f>
        <v>0</v>
      </c>
      <c r="BH111" s="232">
        <f>IF(N111="sníž. přenesená",J111,0)</f>
        <v>0</v>
      </c>
      <c r="BI111" s="232">
        <f>IF(N111="nulová",J111,0)</f>
        <v>0</v>
      </c>
      <c r="BJ111" s="23" t="s">
        <v>24</v>
      </c>
      <c r="BK111" s="232">
        <f>ROUND(I111*H111,2)</f>
        <v>0</v>
      </c>
      <c r="BL111" s="23" t="s">
        <v>153</v>
      </c>
      <c r="BM111" s="23" t="s">
        <v>569</v>
      </c>
    </row>
    <row r="112" spans="2:51" s="12" customFormat="1" ht="13.5">
      <c r="B112" s="247"/>
      <c r="C112" s="248"/>
      <c r="D112" s="233" t="s">
        <v>160</v>
      </c>
      <c r="E112" s="249" t="s">
        <v>22</v>
      </c>
      <c r="F112" s="250" t="s">
        <v>221</v>
      </c>
      <c r="G112" s="248"/>
      <c r="H112" s="249" t="s">
        <v>22</v>
      </c>
      <c r="I112" s="251"/>
      <c r="J112" s="248"/>
      <c r="K112" s="248"/>
      <c r="L112" s="252"/>
      <c r="M112" s="253"/>
      <c r="N112" s="254"/>
      <c r="O112" s="254"/>
      <c r="P112" s="254"/>
      <c r="Q112" s="254"/>
      <c r="R112" s="254"/>
      <c r="S112" s="254"/>
      <c r="T112" s="255"/>
      <c r="AT112" s="256" t="s">
        <v>160</v>
      </c>
      <c r="AU112" s="256" t="s">
        <v>86</v>
      </c>
      <c r="AV112" s="12" t="s">
        <v>24</v>
      </c>
      <c r="AW112" s="12" t="s">
        <v>40</v>
      </c>
      <c r="AX112" s="12" t="s">
        <v>77</v>
      </c>
      <c r="AY112" s="256" t="s">
        <v>146</v>
      </c>
    </row>
    <row r="113" spans="2:51" s="12" customFormat="1" ht="13.5">
      <c r="B113" s="247"/>
      <c r="C113" s="248"/>
      <c r="D113" s="233" t="s">
        <v>160</v>
      </c>
      <c r="E113" s="249" t="s">
        <v>22</v>
      </c>
      <c r="F113" s="250" t="s">
        <v>222</v>
      </c>
      <c r="G113" s="248"/>
      <c r="H113" s="249" t="s">
        <v>22</v>
      </c>
      <c r="I113" s="251"/>
      <c r="J113" s="248"/>
      <c r="K113" s="248"/>
      <c r="L113" s="252"/>
      <c r="M113" s="253"/>
      <c r="N113" s="254"/>
      <c r="O113" s="254"/>
      <c r="P113" s="254"/>
      <c r="Q113" s="254"/>
      <c r="R113" s="254"/>
      <c r="S113" s="254"/>
      <c r="T113" s="255"/>
      <c r="AT113" s="256" t="s">
        <v>160</v>
      </c>
      <c r="AU113" s="256" t="s">
        <v>86</v>
      </c>
      <c r="AV113" s="12" t="s">
        <v>24</v>
      </c>
      <c r="AW113" s="12" t="s">
        <v>40</v>
      </c>
      <c r="AX113" s="12" t="s">
        <v>77</v>
      </c>
      <c r="AY113" s="256" t="s">
        <v>146</v>
      </c>
    </row>
    <row r="114" spans="2:51" s="11" customFormat="1" ht="13.5">
      <c r="B114" s="236"/>
      <c r="C114" s="237"/>
      <c r="D114" s="233" t="s">
        <v>160</v>
      </c>
      <c r="E114" s="238" t="s">
        <v>22</v>
      </c>
      <c r="F114" s="239" t="s">
        <v>559</v>
      </c>
      <c r="G114" s="237"/>
      <c r="H114" s="240">
        <v>2027.3</v>
      </c>
      <c r="I114" s="241"/>
      <c r="J114" s="237"/>
      <c r="K114" s="237"/>
      <c r="L114" s="242"/>
      <c r="M114" s="243"/>
      <c r="N114" s="244"/>
      <c r="O114" s="244"/>
      <c r="P114" s="244"/>
      <c r="Q114" s="244"/>
      <c r="R114" s="244"/>
      <c r="S114" s="244"/>
      <c r="T114" s="245"/>
      <c r="AT114" s="246" t="s">
        <v>160</v>
      </c>
      <c r="AU114" s="246" t="s">
        <v>86</v>
      </c>
      <c r="AV114" s="11" t="s">
        <v>86</v>
      </c>
      <c r="AW114" s="11" t="s">
        <v>40</v>
      </c>
      <c r="AX114" s="11" t="s">
        <v>77</v>
      </c>
      <c r="AY114" s="246" t="s">
        <v>146</v>
      </c>
    </row>
    <row r="115" spans="2:51" s="12" customFormat="1" ht="13.5">
      <c r="B115" s="247"/>
      <c r="C115" s="248"/>
      <c r="D115" s="233" t="s">
        <v>160</v>
      </c>
      <c r="E115" s="249" t="s">
        <v>22</v>
      </c>
      <c r="F115" s="250" t="s">
        <v>570</v>
      </c>
      <c r="G115" s="248"/>
      <c r="H115" s="249" t="s">
        <v>22</v>
      </c>
      <c r="I115" s="251"/>
      <c r="J115" s="248"/>
      <c r="K115" s="248"/>
      <c r="L115" s="252"/>
      <c r="M115" s="253"/>
      <c r="N115" s="254"/>
      <c r="O115" s="254"/>
      <c r="P115" s="254"/>
      <c r="Q115" s="254"/>
      <c r="R115" s="254"/>
      <c r="S115" s="254"/>
      <c r="T115" s="255"/>
      <c r="AT115" s="256" t="s">
        <v>160</v>
      </c>
      <c r="AU115" s="256" t="s">
        <v>86</v>
      </c>
      <c r="AV115" s="12" t="s">
        <v>24</v>
      </c>
      <c r="AW115" s="12" t="s">
        <v>40</v>
      </c>
      <c r="AX115" s="12" t="s">
        <v>77</v>
      </c>
      <c r="AY115" s="256" t="s">
        <v>146</v>
      </c>
    </row>
    <row r="116" spans="2:51" s="11" customFormat="1" ht="13.5">
      <c r="B116" s="236"/>
      <c r="C116" s="237"/>
      <c r="D116" s="233" t="s">
        <v>160</v>
      </c>
      <c r="E116" s="238" t="s">
        <v>22</v>
      </c>
      <c r="F116" s="239" t="s">
        <v>571</v>
      </c>
      <c r="G116" s="237"/>
      <c r="H116" s="240">
        <v>1163</v>
      </c>
      <c r="I116" s="241"/>
      <c r="J116" s="237"/>
      <c r="K116" s="237"/>
      <c r="L116" s="242"/>
      <c r="M116" s="243"/>
      <c r="N116" s="244"/>
      <c r="O116" s="244"/>
      <c r="P116" s="244"/>
      <c r="Q116" s="244"/>
      <c r="R116" s="244"/>
      <c r="S116" s="244"/>
      <c r="T116" s="245"/>
      <c r="AT116" s="246" t="s">
        <v>160</v>
      </c>
      <c r="AU116" s="246" t="s">
        <v>86</v>
      </c>
      <c r="AV116" s="11" t="s">
        <v>86</v>
      </c>
      <c r="AW116" s="11" t="s">
        <v>40</v>
      </c>
      <c r="AX116" s="11" t="s">
        <v>77</v>
      </c>
      <c r="AY116" s="246" t="s">
        <v>146</v>
      </c>
    </row>
    <row r="117" spans="2:51" s="12" customFormat="1" ht="13.5">
      <c r="B117" s="247"/>
      <c r="C117" s="248"/>
      <c r="D117" s="233" t="s">
        <v>160</v>
      </c>
      <c r="E117" s="249" t="s">
        <v>22</v>
      </c>
      <c r="F117" s="250" t="s">
        <v>225</v>
      </c>
      <c r="G117" s="248"/>
      <c r="H117" s="249" t="s">
        <v>22</v>
      </c>
      <c r="I117" s="251"/>
      <c r="J117" s="248"/>
      <c r="K117" s="248"/>
      <c r="L117" s="252"/>
      <c r="M117" s="253"/>
      <c r="N117" s="254"/>
      <c r="O117" s="254"/>
      <c r="P117" s="254"/>
      <c r="Q117" s="254"/>
      <c r="R117" s="254"/>
      <c r="S117" s="254"/>
      <c r="T117" s="255"/>
      <c r="AT117" s="256" t="s">
        <v>160</v>
      </c>
      <c r="AU117" s="256" t="s">
        <v>86</v>
      </c>
      <c r="AV117" s="12" t="s">
        <v>24</v>
      </c>
      <c r="AW117" s="12" t="s">
        <v>40</v>
      </c>
      <c r="AX117" s="12" t="s">
        <v>77</v>
      </c>
      <c r="AY117" s="256" t="s">
        <v>146</v>
      </c>
    </row>
    <row r="118" spans="2:51" s="11" customFormat="1" ht="13.5">
      <c r="B118" s="236"/>
      <c r="C118" s="237"/>
      <c r="D118" s="233" t="s">
        <v>160</v>
      </c>
      <c r="E118" s="238" t="s">
        <v>22</v>
      </c>
      <c r="F118" s="239" t="s">
        <v>547</v>
      </c>
      <c r="G118" s="237"/>
      <c r="H118" s="240">
        <v>444</v>
      </c>
      <c r="I118" s="241"/>
      <c r="J118" s="237"/>
      <c r="K118" s="237"/>
      <c r="L118" s="242"/>
      <c r="M118" s="243"/>
      <c r="N118" s="244"/>
      <c r="O118" s="244"/>
      <c r="P118" s="244"/>
      <c r="Q118" s="244"/>
      <c r="R118" s="244"/>
      <c r="S118" s="244"/>
      <c r="T118" s="245"/>
      <c r="AT118" s="246" t="s">
        <v>160</v>
      </c>
      <c r="AU118" s="246" t="s">
        <v>86</v>
      </c>
      <c r="AV118" s="11" t="s">
        <v>86</v>
      </c>
      <c r="AW118" s="11" t="s">
        <v>40</v>
      </c>
      <c r="AX118" s="11" t="s">
        <v>77</v>
      </c>
      <c r="AY118" s="246" t="s">
        <v>146</v>
      </c>
    </row>
    <row r="119" spans="2:51" s="13" customFormat="1" ht="13.5">
      <c r="B119" s="267"/>
      <c r="C119" s="268"/>
      <c r="D119" s="233" t="s">
        <v>160</v>
      </c>
      <c r="E119" s="269" t="s">
        <v>22</v>
      </c>
      <c r="F119" s="270" t="s">
        <v>226</v>
      </c>
      <c r="G119" s="268"/>
      <c r="H119" s="271">
        <v>3634.3</v>
      </c>
      <c r="I119" s="272"/>
      <c r="J119" s="268"/>
      <c r="K119" s="268"/>
      <c r="L119" s="273"/>
      <c r="M119" s="274"/>
      <c r="N119" s="275"/>
      <c r="O119" s="275"/>
      <c r="P119" s="275"/>
      <c r="Q119" s="275"/>
      <c r="R119" s="275"/>
      <c r="S119" s="275"/>
      <c r="T119" s="276"/>
      <c r="AT119" s="277" t="s">
        <v>160</v>
      </c>
      <c r="AU119" s="277" t="s">
        <v>86</v>
      </c>
      <c r="AV119" s="13" t="s">
        <v>153</v>
      </c>
      <c r="AW119" s="13" t="s">
        <v>40</v>
      </c>
      <c r="AX119" s="13" t="s">
        <v>24</v>
      </c>
      <c r="AY119" s="277" t="s">
        <v>146</v>
      </c>
    </row>
    <row r="120" spans="2:63" s="10" customFormat="1" ht="29.85" customHeight="1">
      <c r="B120" s="205"/>
      <c r="C120" s="206"/>
      <c r="D120" s="207" t="s">
        <v>76</v>
      </c>
      <c r="E120" s="219" t="s">
        <v>196</v>
      </c>
      <c r="F120" s="219" t="s">
        <v>282</v>
      </c>
      <c r="G120" s="206"/>
      <c r="H120" s="206"/>
      <c r="I120" s="209"/>
      <c r="J120" s="220">
        <f>BK120</f>
        <v>0</v>
      </c>
      <c r="K120" s="206"/>
      <c r="L120" s="211"/>
      <c r="M120" s="212"/>
      <c r="N120" s="213"/>
      <c r="O120" s="213"/>
      <c r="P120" s="214">
        <f>SUM(P121:P128)</f>
        <v>0</v>
      </c>
      <c r="Q120" s="213"/>
      <c r="R120" s="214">
        <f>SUM(R121:R128)</f>
        <v>1.9713600000000002</v>
      </c>
      <c r="S120" s="213"/>
      <c r="T120" s="215">
        <f>SUM(T121:T128)</f>
        <v>0</v>
      </c>
      <c r="AR120" s="216" t="s">
        <v>24</v>
      </c>
      <c r="AT120" s="217" t="s">
        <v>76</v>
      </c>
      <c r="AU120" s="217" t="s">
        <v>24</v>
      </c>
      <c r="AY120" s="216" t="s">
        <v>146</v>
      </c>
      <c r="BK120" s="218">
        <f>SUM(BK121:BK128)</f>
        <v>0</v>
      </c>
    </row>
    <row r="121" spans="2:65" s="1" customFormat="1" ht="25.5" customHeight="1">
      <c r="B121" s="45"/>
      <c r="C121" s="221" t="s">
        <v>216</v>
      </c>
      <c r="D121" s="221" t="s">
        <v>148</v>
      </c>
      <c r="E121" s="222" t="s">
        <v>294</v>
      </c>
      <c r="F121" s="223" t="s">
        <v>295</v>
      </c>
      <c r="G121" s="224" t="s">
        <v>286</v>
      </c>
      <c r="H121" s="225">
        <v>2</v>
      </c>
      <c r="I121" s="226"/>
      <c r="J121" s="227">
        <f>ROUND(I121*H121,2)</f>
        <v>0</v>
      </c>
      <c r="K121" s="223" t="s">
        <v>152</v>
      </c>
      <c r="L121" s="71"/>
      <c r="M121" s="228" t="s">
        <v>22</v>
      </c>
      <c r="N121" s="229" t="s">
        <v>48</v>
      </c>
      <c r="O121" s="46"/>
      <c r="P121" s="230">
        <f>O121*H121</f>
        <v>0</v>
      </c>
      <c r="Q121" s="230">
        <v>0</v>
      </c>
      <c r="R121" s="230">
        <f>Q121*H121</f>
        <v>0</v>
      </c>
      <c r="S121" s="230">
        <v>0</v>
      </c>
      <c r="T121" s="231">
        <f>S121*H121</f>
        <v>0</v>
      </c>
      <c r="AR121" s="23" t="s">
        <v>153</v>
      </c>
      <c r="AT121" s="23" t="s">
        <v>148</v>
      </c>
      <c r="AU121" s="23" t="s">
        <v>86</v>
      </c>
      <c r="AY121" s="23" t="s">
        <v>146</v>
      </c>
      <c r="BE121" s="232">
        <f>IF(N121="základní",J121,0)</f>
        <v>0</v>
      </c>
      <c r="BF121" s="232">
        <f>IF(N121="snížená",J121,0)</f>
        <v>0</v>
      </c>
      <c r="BG121" s="232">
        <f>IF(N121="zákl. přenesená",J121,0)</f>
        <v>0</v>
      </c>
      <c r="BH121" s="232">
        <f>IF(N121="sníž. přenesená",J121,0)</f>
        <v>0</v>
      </c>
      <c r="BI121" s="232">
        <f>IF(N121="nulová",J121,0)</f>
        <v>0</v>
      </c>
      <c r="BJ121" s="23" t="s">
        <v>24</v>
      </c>
      <c r="BK121" s="232">
        <f>ROUND(I121*H121,2)</f>
        <v>0</v>
      </c>
      <c r="BL121" s="23" t="s">
        <v>153</v>
      </c>
      <c r="BM121" s="23" t="s">
        <v>572</v>
      </c>
    </row>
    <row r="122" spans="2:47" s="1" customFormat="1" ht="13.5">
      <c r="B122" s="45"/>
      <c r="C122" s="73"/>
      <c r="D122" s="233" t="s">
        <v>155</v>
      </c>
      <c r="E122" s="73"/>
      <c r="F122" s="234" t="s">
        <v>297</v>
      </c>
      <c r="G122" s="73"/>
      <c r="H122" s="73"/>
      <c r="I122" s="191"/>
      <c r="J122" s="73"/>
      <c r="K122" s="73"/>
      <c r="L122" s="71"/>
      <c r="M122" s="235"/>
      <c r="N122" s="46"/>
      <c r="O122" s="46"/>
      <c r="P122" s="46"/>
      <c r="Q122" s="46"/>
      <c r="R122" s="46"/>
      <c r="S122" s="46"/>
      <c r="T122" s="94"/>
      <c r="AT122" s="23" t="s">
        <v>155</v>
      </c>
      <c r="AU122" s="23" t="s">
        <v>86</v>
      </c>
    </row>
    <row r="123" spans="2:47" s="1" customFormat="1" ht="13.5">
      <c r="B123" s="45"/>
      <c r="C123" s="73"/>
      <c r="D123" s="233" t="s">
        <v>332</v>
      </c>
      <c r="E123" s="73"/>
      <c r="F123" s="234" t="s">
        <v>573</v>
      </c>
      <c r="G123" s="73"/>
      <c r="H123" s="73"/>
      <c r="I123" s="191"/>
      <c r="J123" s="73"/>
      <c r="K123" s="73"/>
      <c r="L123" s="71"/>
      <c r="M123" s="235"/>
      <c r="N123" s="46"/>
      <c r="O123" s="46"/>
      <c r="P123" s="46"/>
      <c r="Q123" s="46"/>
      <c r="R123" s="46"/>
      <c r="S123" s="46"/>
      <c r="T123" s="94"/>
      <c r="AT123" s="23" t="s">
        <v>332</v>
      </c>
      <c r="AU123" s="23" t="s">
        <v>86</v>
      </c>
    </row>
    <row r="124" spans="2:65" s="1" customFormat="1" ht="25.5" customHeight="1">
      <c r="B124" s="45"/>
      <c r="C124" s="221" t="s">
        <v>227</v>
      </c>
      <c r="D124" s="221" t="s">
        <v>148</v>
      </c>
      <c r="E124" s="222" t="s">
        <v>299</v>
      </c>
      <c r="F124" s="223" t="s">
        <v>300</v>
      </c>
      <c r="G124" s="224" t="s">
        <v>286</v>
      </c>
      <c r="H124" s="225">
        <v>180</v>
      </c>
      <c r="I124" s="226"/>
      <c r="J124" s="227">
        <f>ROUND(I124*H124,2)</f>
        <v>0</v>
      </c>
      <c r="K124" s="223" t="s">
        <v>152</v>
      </c>
      <c r="L124" s="71"/>
      <c r="M124" s="228" t="s">
        <v>22</v>
      </c>
      <c r="N124" s="229" t="s">
        <v>48</v>
      </c>
      <c r="O124" s="46"/>
      <c r="P124" s="230">
        <f>O124*H124</f>
        <v>0</v>
      </c>
      <c r="Q124" s="230">
        <v>0</v>
      </c>
      <c r="R124" s="230">
        <f>Q124*H124</f>
        <v>0</v>
      </c>
      <c r="S124" s="230">
        <v>0</v>
      </c>
      <c r="T124" s="231">
        <f>S124*H124</f>
        <v>0</v>
      </c>
      <c r="AR124" s="23" t="s">
        <v>153</v>
      </c>
      <c r="AT124" s="23" t="s">
        <v>148</v>
      </c>
      <c r="AU124" s="23" t="s">
        <v>86</v>
      </c>
      <c r="AY124" s="23" t="s">
        <v>146</v>
      </c>
      <c r="BE124" s="232">
        <f>IF(N124="základní",J124,0)</f>
        <v>0</v>
      </c>
      <c r="BF124" s="232">
        <f>IF(N124="snížená",J124,0)</f>
        <v>0</v>
      </c>
      <c r="BG124" s="232">
        <f>IF(N124="zákl. přenesená",J124,0)</f>
        <v>0</v>
      </c>
      <c r="BH124" s="232">
        <f>IF(N124="sníž. přenesená",J124,0)</f>
        <v>0</v>
      </c>
      <c r="BI124" s="232">
        <f>IF(N124="nulová",J124,0)</f>
        <v>0</v>
      </c>
      <c r="BJ124" s="23" t="s">
        <v>24</v>
      </c>
      <c r="BK124" s="232">
        <f>ROUND(I124*H124,2)</f>
        <v>0</v>
      </c>
      <c r="BL124" s="23" t="s">
        <v>153</v>
      </c>
      <c r="BM124" s="23" t="s">
        <v>574</v>
      </c>
    </row>
    <row r="125" spans="2:47" s="1" customFormat="1" ht="13.5">
      <c r="B125" s="45"/>
      <c r="C125" s="73"/>
      <c r="D125" s="233" t="s">
        <v>155</v>
      </c>
      <c r="E125" s="73"/>
      <c r="F125" s="234" t="s">
        <v>297</v>
      </c>
      <c r="G125" s="73"/>
      <c r="H125" s="73"/>
      <c r="I125" s="191"/>
      <c r="J125" s="73"/>
      <c r="K125" s="73"/>
      <c r="L125" s="71"/>
      <c r="M125" s="235"/>
      <c r="N125" s="46"/>
      <c r="O125" s="46"/>
      <c r="P125" s="46"/>
      <c r="Q125" s="46"/>
      <c r="R125" s="46"/>
      <c r="S125" s="46"/>
      <c r="T125" s="94"/>
      <c r="AT125" s="23" t="s">
        <v>155</v>
      </c>
      <c r="AU125" s="23" t="s">
        <v>86</v>
      </c>
    </row>
    <row r="126" spans="2:51" s="11" customFormat="1" ht="13.5">
      <c r="B126" s="236"/>
      <c r="C126" s="237"/>
      <c r="D126" s="233" t="s">
        <v>160</v>
      </c>
      <c r="E126" s="238" t="s">
        <v>22</v>
      </c>
      <c r="F126" s="239" t="s">
        <v>429</v>
      </c>
      <c r="G126" s="237"/>
      <c r="H126" s="240">
        <v>180</v>
      </c>
      <c r="I126" s="241"/>
      <c r="J126" s="237"/>
      <c r="K126" s="237"/>
      <c r="L126" s="242"/>
      <c r="M126" s="243"/>
      <c r="N126" s="244"/>
      <c r="O126" s="244"/>
      <c r="P126" s="244"/>
      <c r="Q126" s="244"/>
      <c r="R126" s="244"/>
      <c r="S126" s="244"/>
      <c r="T126" s="245"/>
      <c r="AT126" s="246" t="s">
        <v>160</v>
      </c>
      <c r="AU126" s="246" t="s">
        <v>86</v>
      </c>
      <c r="AV126" s="11" t="s">
        <v>86</v>
      </c>
      <c r="AW126" s="11" t="s">
        <v>40</v>
      </c>
      <c r="AX126" s="11" t="s">
        <v>24</v>
      </c>
      <c r="AY126" s="246" t="s">
        <v>146</v>
      </c>
    </row>
    <row r="127" spans="2:65" s="1" customFormat="1" ht="25.5" customHeight="1">
      <c r="B127" s="45"/>
      <c r="C127" s="221" t="s">
        <v>10</v>
      </c>
      <c r="D127" s="221" t="s">
        <v>148</v>
      </c>
      <c r="E127" s="222" t="s">
        <v>575</v>
      </c>
      <c r="F127" s="223" t="s">
        <v>576</v>
      </c>
      <c r="G127" s="224" t="s">
        <v>181</v>
      </c>
      <c r="H127" s="225">
        <v>5476</v>
      </c>
      <c r="I127" s="226"/>
      <c r="J127" s="227">
        <f>ROUND(I127*H127,2)</f>
        <v>0</v>
      </c>
      <c r="K127" s="223" t="s">
        <v>152</v>
      </c>
      <c r="L127" s="71"/>
      <c r="M127" s="228" t="s">
        <v>22</v>
      </c>
      <c r="N127" s="229" t="s">
        <v>48</v>
      </c>
      <c r="O127" s="46"/>
      <c r="P127" s="230">
        <f>O127*H127</f>
        <v>0</v>
      </c>
      <c r="Q127" s="230">
        <v>0.00036</v>
      </c>
      <c r="R127" s="230">
        <f>Q127*H127</f>
        <v>1.9713600000000002</v>
      </c>
      <c r="S127" s="230">
        <v>0</v>
      </c>
      <c r="T127" s="231">
        <f>S127*H127</f>
        <v>0</v>
      </c>
      <c r="AR127" s="23" t="s">
        <v>153</v>
      </c>
      <c r="AT127" s="23" t="s">
        <v>148</v>
      </c>
      <c r="AU127" s="23" t="s">
        <v>86</v>
      </c>
      <c r="AY127" s="23" t="s">
        <v>146</v>
      </c>
      <c r="BE127" s="232">
        <f>IF(N127="základní",J127,0)</f>
        <v>0</v>
      </c>
      <c r="BF127" s="232">
        <f>IF(N127="snížená",J127,0)</f>
        <v>0</v>
      </c>
      <c r="BG127" s="232">
        <f>IF(N127="zákl. přenesená",J127,0)</f>
        <v>0</v>
      </c>
      <c r="BH127" s="232">
        <f>IF(N127="sníž. přenesená",J127,0)</f>
        <v>0</v>
      </c>
      <c r="BI127" s="232">
        <f>IF(N127="nulová",J127,0)</f>
        <v>0</v>
      </c>
      <c r="BJ127" s="23" t="s">
        <v>24</v>
      </c>
      <c r="BK127" s="232">
        <f>ROUND(I127*H127,2)</f>
        <v>0</v>
      </c>
      <c r="BL127" s="23" t="s">
        <v>153</v>
      </c>
      <c r="BM127" s="23" t="s">
        <v>577</v>
      </c>
    </row>
    <row r="128" spans="2:47" s="1" customFormat="1" ht="13.5">
      <c r="B128" s="45"/>
      <c r="C128" s="73"/>
      <c r="D128" s="233" t="s">
        <v>155</v>
      </c>
      <c r="E128" s="73"/>
      <c r="F128" s="234" t="s">
        <v>578</v>
      </c>
      <c r="G128" s="73"/>
      <c r="H128" s="73"/>
      <c r="I128" s="191"/>
      <c r="J128" s="73"/>
      <c r="K128" s="73"/>
      <c r="L128" s="71"/>
      <c r="M128" s="235"/>
      <c r="N128" s="46"/>
      <c r="O128" s="46"/>
      <c r="P128" s="46"/>
      <c r="Q128" s="46"/>
      <c r="R128" s="46"/>
      <c r="S128" s="46"/>
      <c r="T128" s="94"/>
      <c r="AT128" s="23" t="s">
        <v>155</v>
      </c>
      <c r="AU128" s="23" t="s">
        <v>86</v>
      </c>
    </row>
    <row r="129" spans="2:63" s="10" customFormat="1" ht="37.4" customHeight="1">
      <c r="B129" s="205"/>
      <c r="C129" s="206"/>
      <c r="D129" s="207" t="s">
        <v>76</v>
      </c>
      <c r="E129" s="208" t="s">
        <v>338</v>
      </c>
      <c r="F129" s="208" t="s">
        <v>339</v>
      </c>
      <c r="G129" s="206"/>
      <c r="H129" s="206"/>
      <c r="I129" s="209"/>
      <c r="J129" s="210">
        <f>BK129</f>
        <v>0</v>
      </c>
      <c r="K129" s="206"/>
      <c r="L129" s="211"/>
      <c r="M129" s="212"/>
      <c r="N129" s="213"/>
      <c r="O129" s="213"/>
      <c r="P129" s="214">
        <f>P130+SUM(P131:P136)</f>
        <v>0</v>
      </c>
      <c r="Q129" s="213"/>
      <c r="R129" s="214">
        <f>R130+SUM(R131:R136)</f>
        <v>0</v>
      </c>
      <c r="S129" s="213"/>
      <c r="T129" s="215">
        <f>T130+SUM(T131:T136)</f>
        <v>0</v>
      </c>
      <c r="AR129" s="216" t="s">
        <v>172</v>
      </c>
      <c r="AT129" s="217" t="s">
        <v>76</v>
      </c>
      <c r="AU129" s="217" t="s">
        <v>77</v>
      </c>
      <c r="AY129" s="216" t="s">
        <v>146</v>
      </c>
      <c r="BK129" s="218">
        <f>BK130+SUM(BK131:BK136)</f>
        <v>0</v>
      </c>
    </row>
    <row r="130" spans="2:65" s="1" customFormat="1" ht="16.5" customHeight="1">
      <c r="B130" s="45"/>
      <c r="C130" s="221" t="s">
        <v>238</v>
      </c>
      <c r="D130" s="221" t="s">
        <v>148</v>
      </c>
      <c r="E130" s="222" t="s">
        <v>338</v>
      </c>
      <c r="F130" s="223" t="s">
        <v>341</v>
      </c>
      <c r="G130" s="224" t="s">
        <v>342</v>
      </c>
      <c r="H130" s="225">
        <v>1</v>
      </c>
      <c r="I130" s="226"/>
      <c r="J130" s="227">
        <f>ROUND(I130*H130,2)</f>
        <v>0</v>
      </c>
      <c r="K130" s="223" t="s">
        <v>22</v>
      </c>
      <c r="L130" s="71"/>
      <c r="M130" s="228" t="s">
        <v>22</v>
      </c>
      <c r="N130" s="229" t="s">
        <v>48</v>
      </c>
      <c r="O130" s="46"/>
      <c r="P130" s="230">
        <f>O130*H130</f>
        <v>0</v>
      </c>
      <c r="Q130" s="230">
        <v>0</v>
      </c>
      <c r="R130" s="230">
        <f>Q130*H130</f>
        <v>0</v>
      </c>
      <c r="S130" s="230">
        <v>0</v>
      </c>
      <c r="T130" s="231">
        <f>S130*H130</f>
        <v>0</v>
      </c>
      <c r="AR130" s="23" t="s">
        <v>343</v>
      </c>
      <c r="AT130" s="23" t="s">
        <v>148</v>
      </c>
      <c r="AU130" s="23" t="s">
        <v>24</v>
      </c>
      <c r="AY130" s="23" t="s">
        <v>146</v>
      </c>
      <c r="BE130" s="232">
        <f>IF(N130="základní",J130,0)</f>
        <v>0</v>
      </c>
      <c r="BF130" s="232">
        <f>IF(N130="snížená",J130,0)</f>
        <v>0</v>
      </c>
      <c r="BG130" s="232">
        <f>IF(N130="zákl. přenesená",J130,0)</f>
        <v>0</v>
      </c>
      <c r="BH130" s="232">
        <f>IF(N130="sníž. přenesená",J130,0)</f>
        <v>0</v>
      </c>
      <c r="BI130" s="232">
        <f>IF(N130="nulová",J130,0)</f>
        <v>0</v>
      </c>
      <c r="BJ130" s="23" t="s">
        <v>24</v>
      </c>
      <c r="BK130" s="232">
        <f>ROUND(I130*H130,2)</f>
        <v>0</v>
      </c>
      <c r="BL130" s="23" t="s">
        <v>343</v>
      </c>
      <c r="BM130" s="23" t="s">
        <v>579</v>
      </c>
    </row>
    <row r="131" spans="2:51" s="11" customFormat="1" ht="13.5">
      <c r="B131" s="236"/>
      <c r="C131" s="237"/>
      <c r="D131" s="233" t="s">
        <v>160</v>
      </c>
      <c r="E131" s="238" t="s">
        <v>22</v>
      </c>
      <c r="F131" s="239" t="s">
        <v>24</v>
      </c>
      <c r="G131" s="237"/>
      <c r="H131" s="240">
        <v>1</v>
      </c>
      <c r="I131" s="241"/>
      <c r="J131" s="237"/>
      <c r="K131" s="237"/>
      <c r="L131" s="242"/>
      <c r="M131" s="243"/>
      <c r="N131" s="244"/>
      <c r="O131" s="244"/>
      <c r="P131" s="244"/>
      <c r="Q131" s="244"/>
      <c r="R131" s="244"/>
      <c r="S131" s="244"/>
      <c r="T131" s="245"/>
      <c r="AT131" s="246" t="s">
        <v>160</v>
      </c>
      <c r="AU131" s="246" t="s">
        <v>24</v>
      </c>
      <c r="AV131" s="11" t="s">
        <v>86</v>
      </c>
      <c r="AW131" s="11" t="s">
        <v>40</v>
      </c>
      <c r="AX131" s="11" t="s">
        <v>24</v>
      </c>
      <c r="AY131" s="246" t="s">
        <v>146</v>
      </c>
    </row>
    <row r="132" spans="2:51" s="12" customFormat="1" ht="13.5">
      <c r="B132" s="247"/>
      <c r="C132" s="248"/>
      <c r="D132" s="233" t="s">
        <v>160</v>
      </c>
      <c r="E132" s="249" t="s">
        <v>22</v>
      </c>
      <c r="F132" s="250" t="s">
        <v>345</v>
      </c>
      <c r="G132" s="248"/>
      <c r="H132" s="249" t="s">
        <v>22</v>
      </c>
      <c r="I132" s="251"/>
      <c r="J132" s="248"/>
      <c r="K132" s="248"/>
      <c r="L132" s="252"/>
      <c r="M132" s="253"/>
      <c r="N132" s="254"/>
      <c r="O132" s="254"/>
      <c r="P132" s="254"/>
      <c r="Q132" s="254"/>
      <c r="R132" s="254"/>
      <c r="S132" s="254"/>
      <c r="T132" s="255"/>
      <c r="AT132" s="256" t="s">
        <v>160</v>
      </c>
      <c r="AU132" s="256" t="s">
        <v>24</v>
      </c>
      <c r="AV132" s="12" t="s">
        <v>24</v>
      </c>
      <c r="AW132" s="12" t="s">
        <v>40</v>
      </c>
      <c r="AX132" s="12" t="s">
        <v>77</v>
      </c>
      <c r="AY132" s="256" t="s">
        <v>146</v>
      </c>
    </row>
    <row r="133" spans="2:65" s="1" customFormat="1" ht="16.5" customHeight="1">
      <c r="B133" s="45"/>
      <c r="C133" s="221" t="s">
        <v>244</v>
      </c>
      <c r="D133" s="221" t="s">
        <v>148</v>
      </c>
      <c r="E133" s="222" t="s">
        <v>347</v>
      </c>
      <c r="F133" s="223" t="s">
        <v>348</v>
      </c>
      <c r="G133" s="224" t="s">
        <v>342</v>
      </c>
      <c r="H133" s="225">
        <v>1</v>
      </c>
      <c r="I133" s="226"/>
      <c r="J133" s="227">
        <f>ROUND(I133*H133,2)</f>
        <v>0</v>
      </c>
      <c r="K133" s="223" t="s">
        <v>22</v>
      </c>
      <c r="L133" s="71"/>
      <c r="M133" s="228" t="s">
        <v>22</v>
      </c>
      <c r="N133" s="229" t="s">
        <v>48</v>
      </c>
      <c r="O133" s="46"/>
      <c r="P133" s="230">
        <f>O133*H133</f>
        <v>0</v>
      </c>
      <c r="Q133" s="230">
        <v>0</v>
      </c>
      <c r="R133" s="230">
        <f>Q133*H133</f>
        <v>0</v>
      </c>
      <c r="S133" s="230">
        <v>0</v>
      </c>
      <c r="T133" s="231">
        <f>S133*H133</f>
        <v>0</v>
      </c>
      <c r="AR133" s="23" t="s">
        <v>343</v>
      </c>
      <c r="AT133" s="23" t="s">
        <v>148</v>
      </c>
      <c r="AU133" s="23" t="s">
        <v>24</v>
      </c>
      <c r="AY133" s="23" t="s">
        <v>146</v>
      </c>
      <c r="BE133" s="232">
        <f>IF(N133="základní",J133,0)</f>
        <v>0</v>
      </c>
      <c r="BF133" s="232">
        <f>IF(N133="snížená",J133,0)</f>
        <v>0</v>
      </c>
      <c r="BG133" s="232">
        <f>IF(N133="zákl. přenesená",J133,0)</f>
        <v>0</v>
      </c>
      <c r="BH133" s="232">
        <f>IF(N133="sníž. přenesená",J133,0)</f>
        <v>0</v>
      </c>
      <c r="BI133" s="232">
        <f>IF(N133="nulová",J133,0)</f>
        <v>0</v>
      </c>
      <c r="BJ133" s="23" t="s">
        <v>24</v>
      </c>
      <c r="BK133" s="232">
        <f>ROUND(I133*H133,2)</f>
        <v>0</v>
      </c>
      <c r="BL133" s="23" t="s">
        <v>343</v>
      </c>
      <c r="BM133" s="23" t="s">
        <v>580</v>
      </c>
    </row>
    <row r="134" spans="2:51" s="12" customFormat="1" ht="13.5">
      <c r="B134" s="247"/>
      <c r="C134" s="248"/>
      <c r="D134" s="233" t="s">
        <v>160</v>
      </c>
      <c r="E134" s="249" t="s">
        <v>22</v>
      </c>
      <c r="F134" s="250" t="s">
        <v>350</v>
      </c>
      <c r="G134" s="248"/>
      <c r="H134" s="249" t="s">
        <v>22</v>
      </c>
      <c r="I134" s="251"/>
      <c r="J134" s="248"/>
      <c r="K134" s="248"/>
      <c r="L134" s="252"/>
      <c r="M134" s="253"/>
      <c r="N134" s="254"/>
      <c r="O134" s="254"/>
      <c r="P134" s="254"/>
      <c r="Q134" s="254"/>
      <c r="R134" s="254"/>
      <c r="S134" s="254"/>
      <c r="T134" s="255"/>
      <c r="AT134" s="256" t="s">
        <v>160</v>
      </c>
      <c r="AU134" s="256" t="s">
        <v>24</v>
      </c>
      <c r="AV134" s="12" t="s">
        <v>24</v>
      </c>
      <c r="AW134" s="12" t="s">
        <v>40</v>
      </c>
      <c r="AX134" s="12" t="s">
        <v>77</v>
      </c>
      <c r="AY134" s="256" t="s">
        <v>146</v>
      </c>
    </row>
    <row r="135" spans="2:51" s="11" customFormat="1" ht="13.5">
      <c r="B135" s="236"/>
      <c r="C135" s="237"/>
      <c r="D135" s="233" t="s">
        <v>160</v>
      </c>
      <c r="E135" s="238" t="s">
        <v>22</v>
      </c>
      <c r="F135" s="239" t="s">
        <v>24</v>
      </c>
      <c r="G135" s="237"/>
      <c r="H135" s="240">
        <v>1</v>
      </c>
      <c r="I135" s="241"/>
      <c r="J135" s="237"/>
      <c r="K135" s="237"/>
      <c r="L135" s="242"/>
      <c r="M135" s="243"/>
      <c r="N135" s="244"/>
      <c r="O135" s="244"/>
      <c r="P135" s="244"/>
      <c r="Q135" s="244"/>
      <c r="R135" s="244"/>
      <c r="S135" s="244"/>
      <c r="T135" s="245"/>
      <c r="AT135" s="246" t="s">
        <v>160</v>
      </c>
      <c r="AU135" s="246" t="s">
        <v>24</v>
      </c>
      <c r="AV135" s="11" t="s">
        <v>86</v>
      </c>
      <c r="AW135" s="11" t="s">
        <v>40</v>
      </c>
      <c r="AX135" s="11" t="s">
        <v>24</v>
      </c>
      <c r="AY135" s="246" t="s">
        <v>146</v>
      </c>
    </row>
    <row r="136" spans="2:63" s="10" customFormat="1" ht="29.85" customHeight="1">
      <c r="B136" s="205"/>
      <c r="C136" s="206"/>
      <c r="D136" s="207" t="s">
        <v>76</v>
      </c>
      <c r="E136" s="219" t="s">
        <v>347</v>
      </c>
      <c r="F136" s="219" t="s">
        <v>351</v>
      </c>
      <c r="G136" s="206"/>
      <c r="H136" s="206"/>
      <c r="I136" s="209"/>
      <c r="J136" s="220">
        <f>BK136</f>
        <v>0</v>
      </c>
      <c r="K136" s="206"/>
      <c r="L136" s="211"/>
      <c r="M136" s="212"/>
      <c r="N136" s="213"/>
      <c r="O136" s="213"/>
      <c r="P136" s="214">
        <f>SUM(P137:P141)</f>
        <v>0</v>
      </c>
      <c r="Q136" s="213"/>
      <c r="R136" s="214">
        <f>SUM(R137:R141)</f>
        <v>0</v>
      </c>
      <c r="S136" s="213"/>
      <c r="T136" s="215">
        <f>SUM(T137:T141)</f>
        <v>0</v>
      </c>
      <c r="AR136" s="216" t="s">
        <v>172</v>
      </c>
      <c r="AT136" s="217" t="s">
        <v>76</v>
      </c>
      <c r="AU136" s="217" t="s">
        <v>24</v>
      </c>
      <c r="AY136" s="216" t="s">
        <v>146</v>
      </c>
      <c r="BK136" s="218">
        <f>SUM(BK137:BK141)</f>
        <v>0</v>
      </c>
    </row>
    <row r="137" spans="2:65" s="1" customFormat="1" ht="25.5" customHeight="1">
      <c r="B137" s="45"/>
      <c r="C137" s="221" t="s">
        <v>250</v>
      </c>
      <c r="D137" s="221" t="s">
        <v>148</v>
      </c>
      <c r="E137" s="222" t="s">
        <v>353</v>
      </c>
      <c r="F137" s="223" t="s">
        <v>354</v>
      </c>
      <c r="G137" s="224" t="s">
        <v>342</v>
      </c>
      <c r="H137" s="225">
        <v>1</v>
      </c>
      <c r="I137" s="226"/>
      <c r="J137" s="227">
        <f>ROUND(I137*H137,2)</f>
        <v>0</v>
      </c>
      <c r="K137" s="223" t="s">
        <v>152</v>
      </c>
      <c r="L137" s="71"/>
      <c r="M137" s="228" t="s">
        <v>22</v>
      </c>
      <c r="N137" s="229" t="s">
        <v>48</v>
      </c>
      <c r="O137" s="46"/>
      <c r="P137" s="230">
        <f>O137*H137</f>
        <v>0</v>
      </c>
      <c r="Q137" s="230">
        <v>0</v>
      </c>
      <c r="R137" s="230">
        <f>Q137*H137</f>
        <v>0</v>
      </c>
      <c r="S137" s="230">
        <v>0</v>
      </c>
      <c r="T137" s="231">
        <f>S137*H137</f>
        <v>0</v>
      </c>
      <c r="AR137" s="23" t="s">
        <v>343</v>
      </c>
      <c r="AT137" s="23" t="s">
        <v>148</v>
      </c>
      <c r="AU137" s="23" t="s">
        <v>86</v>
      </c>
      <c r="AY137" s="23" t="s">
        <v>146</v>
      </c>
      <c r="BE137" s="232">
        <f>IF(N137="základní",J137,0)</f>
        <v>0</v>
      </c>
      <c r="BF137" s="232">
        <f>IF(N137="snížená",J137,0)</f>
        <v>0</v>
      </c>
      <c r="BG137" s="232">
        <f>IF(N137="zákl. přenesená",J137,0)</f>
        <v>0</v>
      </c>
      <c r="BH137" s="232">
        <f>IF(N137="sníž. přenesená",J137,0)</f>
        <v>0</v>
      </c>
      <c r="BI137" s="232">
        <f>IF(N137="nulová",J137,0)</f>
        <v>0</v>
      </c>
      <c r="BJ137" s="23" t="s">
        <v>24</v>
      </c>
      <c r="BK137" s="232">
        <f>ROUND(I137*H137,2)</f>
        <v>0</v>
      </c>
      <c r="BL137" s="23" t="s">
        <v>343</v>
      </c>
      <c r="BM137" s="23" t="s">
        <v>581</v>
      </c>
    </row>
    <row r="138" spans="2:47" s="1" customFormat="1" ht="13.5">
      <c r="B138" s="45"/>
      <c r="C138" s="73"/>
      <c r="D138" s="233" t="s">
        <v>332</v>
      </c>
      <c r="E138" s="73"/>
      <c r="F138" s="234" t="s">
        <v>356</v>
      </c>
      <c r="G138" s="73"/>
      <c r="H138" s="73"/>
      <c r="I138" s="191"/>
      <c r="J138" s="73"/>
      <c r="K138" s="73"/>
      <c r="L138" s="71"/>
      <c r="M138" s="235"/>
      <c r="N138" s="46"/>
      <c r="O138" s="46"/>
      <c r="P138" s="46"/>
      <c r="Q138" s="46"/>
      <c r="R138" s="46"/>
      <c r="S138" s="46"/>
      <c r="T138" s="94"/>
      <c r="AT138" s="23" t="s">
        <v>332</v>
      </c>
      <c r="AU138" s="23" t="s">
        <v>86</v>
      </c>
    </row>
    <row r="139" spans="2:65" s="1" customFormat="1" ht="25.5" customHeight="1">
      <c r="B139" s="45"/>
      <c r="C139" s="221" t="s">
        <v>255</v>
      </c>
      <c r="D139" s="221" t="s">
        <v>148</v>
      </c>
      <c r="E139" s="222" t="s">
        <v>358</v>
      </c>
      <c r="F139" s="223" t="s">
        <v>359</v>
      </c>
      <c r="G139" s="224" t="s">
        <v>342</v>
      </c>
      <c r="H139" s="225">
        <v>1</v>
      </c>
      <c r="I139" s="226"/>
      <c r="J139" s="227">
        <f>ROUND(I139*H139,2)</f>
        <v>0</v>
      </c>
      <c r="K139" s="223" t="s">
        <v>152</v>
      </c>
      <c r="L139" s="71"/>
      <c r="M139" s="228" t="s">
        <v>22</v>
      </c>
      <c r="N139" s="229" t="s">
        <v>48</v>
      </c>
      <c r="O139" s="46"/>
      <c r="P139" s="230">
        <f>O139*H139</f>
        <v>0</v>
      </c>
      <c r="Q139" s="230">
        <v>0</v>
      </c>
      <c r="R139" s="230">
        <f>Q139*H139</f>
        <v>0</v>
      </c>
      <c r="S139" s="230">
        <v>0</v>
      </c>
      <c r="T139" s="231">
        <f>S139*H139</f>
        <v>0</v>
      </c>
      <c r="AR139" s="23" t="s">
        <v>343</v>
      </c>
      <c r="AT139" s="23" t="s">
        <v>148</v>
      </c>
      <c r="AU139" s="23" t="s">
        <v>86</v>
      </c>
      <c r="AY139" s="23" t="s">
        <v>146</v>
      </c>
      <c r="BE139" s="232">
        <f>IF(N139="základní",J139,0)</f>
        <v>0</v>
      </c>
      <c r="BF139" s="232">
        <f>IF(N139="snížená",J139,0)</f>
        <v>0</v>
      </c>
      <c r="BG139" s="232">
        <f>IF(N139="zákl. přenesená",J139,0)</f>
        <v>0</v>
      </c>
      <c r="BH139" s="232">
        <f>IF(N139="sníž. přenesená",J139,0)</f>
        <v>0</v>
      </c>
      <c r="BI139" s="232">
        <f>IF(N139="nulová",J139,0)</f>
        <v>0</v>
      </c>
      <c r="BJ139" s="23" t="s">
        <v>24</v>
      </c>
      <c r="BK139" s="232">
        <f>ROUND(I139*H139,2)</f>
        <v>0</v>
      </c>
      <c r="BL139" s="23" t="s">
        <v>343</v>
      </c>
      <c r="BM139" s="23" t="s">
        <v>582</v>
      </c>
    </row>
    <row r="140" spans="2:65" s="1" customFormat="1" ht="16.5" customHeight="1">
      <c r="B140" s="45"/>
      <c r="C140" s="221" t="s">
        <v>260</v>
      </c>
      <c r="D140" s="221" t="s">
        <v>148</v>
      </c>
      <c r="E140" s="222" t="s">
        <v>362</v>
      </c>
      <c r="F140" s="223" t="s">
        <v>363</v>
      </c>
      <c r="G140" s="224" t="s">
        <v>342</v>
      </c>
      <c r="H140" s="225">
        <v>1</v>
      </c>
      <c r="I140" s="226"/>
      <c r="J140" s="227">
        <f>ROUND(I140*H140,2)</f>
        <v>0</v>
      </c>
      <c r="K140" s="223" t="s">
        <v>152</v>
      </c>
      <c r="L140" s="71"/>
      <c r="M140" s="228" t="s">
        <v>22</v>
      </c>
      <c r="N140" s="229" t="s">
        <v>48</v>
      </c>
      <c r="O140" s="46"/>
      <c r="P140" s="230">
        <f>O140*H140</f>
        <v>0</v>
      </c>
      <c r="Q140" s="230">
        <v>0</v>
      </c>
      <c r="R140" s="230">
        <f>Q140*H140</f>
        <v>0</v>
      </c>
      <c r="S140" s="230">
        <v>0</v>
      </c>
      <c r="T140" s="231">
        <f>S140*H140</f>
        <v>0</v>
      </c>
      <c r="AR140" s="23" t="s">
        <v>343</v>
      </c>
      <c r="AT140" s="23" t="s">
        <v>148</v>
      </c>
      <c r="AU140" s="23" t="s">
        <v>86</v>
      </c>
      <c r="AY140" s="23" t="s">
        <v>146</v>
      </c>
      <c r="BE140" s="232">
        <f>IF(N140="základní",J140,0)</f>
        <v>0</v>
      </c>
      <c r="BF140" s="232">
        <f>IF(N140="snížená",J140,0)</f>
        <v>0</v>
      </c>
      <c r="BG140" s="232">
        <f>IF(N140="zákl. přenesená",J140,0)</f>
        <v>0</v>
      </c>
      <c r="BH140" s="232">
        <f>IF(N140="sníž. přenesená",J140,0)</f>
        <v>0</v>
      </c>
      <c r="BI140" s="232">
        <f>IF(N140="nulová",J140,0)</f>
        <v>0</v>
      </c>
      <c r="BJ140" s="23" t="s">
        <v>24</v>
      </c>
      <c r="BK140" s="232">
        <f>ROUND(I140*H140,2)</f>
        <v>0</v>
      </c>
      <c r="BL140" s="23" t="s">
        <v>343</v>
      </c>
      <c r="BM140" s="23" t="s">
        <v>583</v>
      </c>
    </row>
    <row r="141" spans="2:47" s="1" customFormat="1" ht="13.5">
      <c r="B141" s="45"/>
      <c r="C141" s="73"/>
      <c r="D141" s="233" t="s">
        <v>332</v>
      </c>
      <c r="E141" s="73"/>
      <c r="F141" s="234" t="s">
        <v>365</v>
      </c>
      <c r="G141" s="73"/>
      <c r="H141" s="73"/>
      <c r="I141" s="191"/>
      <c r="J141" s="73"/>
      <c r="K141" s="73"/>
      <c r="L141" s="71"/>
      <c r="M141" s="278"/>
      <c r="N141" s="279"/>
      <c r="O141" s="279"/>
      <c r="P141" s="279"/>
      <c r="Q141" s="279"/>
      <c r="R141" s="279"/>
      <c r="S141" s="279"/>
      <c r="T141" s="280"/>
      <c r="AT141" s="23" t="s">
        <v>332</v>
      </c>
      <c r="AU141" s="23" t="s">
        <v>86</v>
      </c>
    </row>
    <row r="142" spans="2:12" s="1" customFormat="1" ht="6.95" customHeight="1">
      <c r="B142" s="66"/>
      <c r="C142" s="67"/>
      <c r="D142" s="67"/>
      <c r="E142" s="67"/>
      <c r="F142" s="67"/>
      <c r="G142" s="67"/>
      <c r="H142" s="67"/>
      <c r="I142" s="166"/>
      <c r="J142" s="67"/>
      <c r="K142" s="67"/>
      <c r="L142" s="71"/>
    </row>
  </sheetData>
  <sheetProtection password="CC35" sheet="1" objects="1" scenarios="1" formatColumns="0" formatRows="0" autoFilter="0"/>
  <autoFilter ref="C80:K141"/>
  <mergeCells count="10">
    <mergeCell ref="E7:H7"/>
    <mergeCell ref="E9:H9"/>
    <mergeCell ref="E24:H24"/>
    <mergeCell ref="E45:H45"/>
    <mergeCell ref="E47:H47"/>
    <mergeCell ref="J51:J52"/>
    <mergeCell ref="E71:H71"/>
    <mergeCell ref="E73:H73"/>
    <mergeCell ref="G1:H1"/>
    <mergeCell ref="L2:V2"/>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152"/>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105</v>
      </c>
      <c r="G1" s="138" t="s">
        <v>106</v>
      </c>
      <c r="H1" s="138"/>
      <c r="I1" s="139"/>
      <c r="J1" s="138" t="s">
        <v>107</v>
      </c>
      <c r="K1" s="137" t="s">
        <v>108</v>
      </c>
      <c r="L1" s="138" t="s">
        <v>109</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98</v>
      </c>
    </row>
    <row r="3" spans="2:46" ht="6.95" customHeight="1">
      <c r="B3" s="24"/>
      <c r="C3" s="25"/>
      <c r="D3" s="25"/>
      <c r="E3" s="25"/>
      <c r="F3" s="25"/>
      <c r="G3" s="25"/>
      <c r="H3" s="25"/>
      <c r="I3" s="141"/>
      <c r="J3" s="25"/>
      <c r="K3" s="26"/>
      <c r="AT3" s="23" t="s">
        <v>86</v>
      </c>
    </row>
    <row r="4" spans="2:46" ht="36.95" customHeight="1">
      <c r="B4" s="27"/>
      <c r="C4" s="28"/>
      <c r="D4" s="29" t="s">
        <v>114</v>
      </c>
      <c r="E4" s="28"/>
      <c r="F4" s="28"/>
      <c r="G4" s="28"/>
      <c r="H4" s="28"/>
      <c r="I4" s="142"/>
      <c r="J4" s="28"/>
      <c r="K4" s="30"/>
      <c r="M4" s="31" t="s">
        <v>12</v>
      </c>
      <c r="AT4" s="23" t="s">
        <v>6</v>
      </c>
    </row>
    <row r="5" spans="2:11" ht="6.95" customHeight="1">
      <c r="B5" s="27"/>
      <c r="C5" s="28"/>
      <c r="D5" s="28"/>
      <c r="E5" s="28"/>
      <c r="F5" s="28"/>
      <c r="G5" s="28"/>
      <c r="H5" s="28"/>
      <c r="I5" s="142"/>
      <c r="J5" s="28"/>
      <c r="K5" s="30"/>
    </row>
    <row r="6" spans="2:11" ht="13.5">
      <c r="B6" s="27"/>
      <c r="C6" s="28"/>
      <c r="D6" s="39" t="s">
        <v>18</v>
      </c>
      <c r="E6" s="28"/>
      <c r="F6" s="28"/>
      <c r="G6" s="28"/>
      <c r="H6" s="28"/>
      <c r="I6" s="142"/>
      <c r="J6" s="28"/>
      <c r="K6" s="30"/>
    </row>
    <row r="7" spans="2:11" ht="16.5" customHeight="1">
      <c r="B7" s="27"/>
      <c r="C7" s="28"/>
      <c r="D7" s="28"/>
      <c r="E7" s="143" t="str">
        <f>'Rekapitulace stavby'!K6</f>
        <v>K.ú. Vysoká Libeň - dokumentace II</v>
      </c>
      <c r="F7" s="39"/>
      <c r="G7" s="39"/>
      <c r="H7" s="39"/>
      <c r="I7" s="142"/>
      <c r="J7" s="28"/>
      <c r="K7" s="30"/>
    </row>
    <row r="8" spans="2:11" s="1" customFormat="1" ht="13.5">
      <c r="B8" s="45"/>
      <c r="C8" s="46"/>
      <c r="D8" s="39" t="s">
        <v>115</v>
      </c>
      <c r="E8" s="46"/>
      <c r="F8" s="46"/>
      <c r="G8" s="46"/>
      <c r="H8" s="46"/>
      <c r="I8" s="144"/>
      <c r="J8" s="46"/>
      <c r="K8" s="50"/>
    </row>
    <row r="9" spans="2:11" s="1" customFormat="1" ht="36.95" customHeight="1">
      <c r="B9" s="45"/>
      <c r="C9" s="46"/>
      <c r="D9" s="46"/>
      <c r="E9" s="145" t="s">
        <v>584</v>
      </c>
      <c r="F9" s="46"/>
      <c r="G9" s="46"/>
      <c r="H9" s="46"/>
      <c r="I9" s="144"/>
      <c r="J9" s="46"/>
      <c r="K9" s="50"/>
    </row>
    <row r="10" spans="2:11" s="1" customFormat="1" ht="13.5">
      <c r="B10" s="45"/>
      <c r="C10" s="46"/>
      <c r="D10" s="46"/>
      <c r="E10" s="46"/>
      <c r="F10" s="46"/>
      <c r="G10" s="46"/>
      <c r="H10" s="46"/>
      <c r="I10" s="144"/>
      <c r="J10" s="46"/>
      <c r="K10" s="50"/>
    </row>
    <row r="11" spans="2:11" s="1" customFormat="1" ht="14.4" customHeight="1">
      <c r="B11" s="45"/>
      <c r="C11" s="46"/>
      <c r="D11" s="39" t="s">
        <v>21</v>
      </c>
      <c r="E11" s="46"/>
      <c r="F11" s="34" t="s">
        <v>22</v>
      </c>
      <c r="G11" s="46"/>
      <c r="H11" s="46"/>
      <c r="I11" s="146" t="s">
        <v>23</v>
      </c>
      <c r="J11" s="34" t="s">
        <v>22</v>
      </c>
      <c r="K11" s="50"/>
    </row>
    <row r="12" spans="2:11" s="1" customFormat="1" ht="14.4" customHeight="1">
      <c r="B12" s="45"/>
      <c r="C12" s="46"/>
      <c r="D12" s="39" t="s">
        <v>25</v>
      </c>
      <c r="E12" s="46"/>
      <c r="F12" s="34" t="s">
        <v>26</v>
      </c>
      <c r="G12" s="46"/>
      <c r="H12" s="46"/>
      <c r="I12" s="146" t="s">
        <v>27</v>
      </c>
      <c r="J12" s="147" t="str">
        <f>'Rekapitulace stavby'!AN8</f>
        <v>27. 11. 2016</v>
      </c>
      <c r="K12" s="50"/>
    </row>
    <row r="13" spans="2:11" s="1" customFormat="1" ht="10.8" customHeight="1">
      <c r="B13" s="45"/>
      <c r="C13" s="46"/>
      <c r="D13" s="46"/>
      <c r="E13" s="46"/>
      <c r="F13" s="46"/>
      <c r="G13" s="46"/>
      <c r="H13" s="46"/>
      <c r="I13" s="144"/>
      <c r="J13" s="46"/>
      <c r="K13" s="50"/>
    </row>
    <row r="14" spans="2:11" s="1" customFormat="1" ht="14.4" customHeight="1">
      <c r="B14" s="45"/>
      <c r="C14" s="46"/>
      <c r="D14" s="39" t="s">
        <v>31</v>
      </c>
      <c r="E14" s="46"/>
      <c r="F14" s="46"/>
      <c r="G14" s="46"/>
      <c r="H14" s="46"/>
      <c r="I14" s="146" t="s">
        <v>32</v>
      </c>
      <c r="J14" s="34" t="s">
        <v>22</v>
      </c>
      <c r="K14" s="50"/>
    </row>
    <row r="15" spans="2:11" s="1" customFormat="1" ht="18" customHeight="1">
      <c r="B15" s="45"/>
      <c r="C15" s="46"/>
      <c r="D15" s="46"/>
      <c r="E15" s="34" t="s">
        <v>33</v>
      </c>
      <c r="F15" s="46"/>
      <c r="G15" s="46"/>
      <c r="H15" s="46"/>
      <c r="I15" s="146" t="s">
        <v>34</v>
      </c>
      <c r="J15" s="34" t="s">
        <v>22</v>
      </c>
      <c r="K15" s="50"/>
    </row>
    <row r="16" spans="2:11" s="1" customFormat="1" ht="6.95" customHeight="1">
      <c r="B16" s="45"/>
      <c r="C16" s="46"/>
      <c r="D16" s="46"/>
      <c r="E16" s="46"/>
      <c r="F16" s="46"/>
      <c r="G16" s="46"/>
      <c r="H16" s="46"/>
      <c r="I16" s="144"/>
      <c r="J16" s="46"/>
      <c r="K16" s="50"/>
    </row>
    <row r="17" spans="2:11" s="1" customFormat="1" ht="14.4" customHeight="1">
      <c r="B17" s="45"/>
      <c r="C17" s="46"/>
      <c r="D17" s="39" t="s">
        <v>35</v>
      </c>
      <c r="E17" s="46"/>
      <c r="F17" s="46"/>
      <c r="G17" s="46"/>
      <c r="H17" s="46"/>
      <c r="I17" s="146" t="s">
        <v>32</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6" t="s">
        <v>34</v>
      </c>
      <c r="J18" s="34" t="str">
        <f>IF('Rekapitulace stavby'!AN14="Vyplň údaj","",IF('Rekapitulace stavby'!AN14="","",'Rekapitulace stavby'!AN14))</f>
        <v/>
      </c>
      <c r="K18" s="50"/>
    </row>
    <row r="19" spans="2:11" s="1" customFormat="1" ht="6.95" customHeight="1">
      <c r="B19" s="45"/>
      <c r="C19" s="46"/>
      <c r="D19" s="46"/>
      <c r="E19" s="46"/>
      <c r="F19" s="46"/>
      <c r="G19" s="46"/>
      <c r="H19" s="46"/>
      <c r="I19" s="144"/>
      <c r="J19" s="46"/>
      <c r="K19" s="50"/>
    </row>
    <row r="20" spans="2:11" s="1" customFormat="1" ht="14.4" customHeight="1">
      <c r="B20" s="45"/>
      <c r="C20" s="46"/>
      <c r="D20" s="39" t="s">
        <v>37</v>
      </c>
      <c r="E20" s="46"/>
      <c r="F20" s="46"/>
      <c r="G20" s="46"/>
      <c r="H20" s="46"/>
      <c r="I20" s="146" t="s">
        <v>32</v>
      </c>
      <c r="J20" s="34" t="s">
        <v>38</v>
      </c>
      <c r="K20" s="50"/>
    </row>
    <row r="21" spans="2:11" s="1" customFormat="1" ht="18" customHeight="1">
      <c r="B21" s="45"/>
      <c r="C21" s="46"/>
      <c r="D21" s="46"/>
      <c r="E21" s="34" t="s">
        <v>39</v>
      </c>
      <c r="F21" s="46"/>
      <c r="G21" s="46"/>
      <c r="H21" s="46"/>
      <c r="I21" s="146" t="s">
        <v>34</v>
      </c>
      <c r="J21" s="34" t="s">
        <v>22</v>
      </c>
      <c r="K21" s="50"/>
    </row>
    <row r="22" spans="2:11" s="1" customFormat="1" ht="6.95" customHeight="1">
      <c r="B22" s="45"/>
      <c r="C22" s="46"/>
      <c r="D22" s="46"/>
      <c r="E22" s="46"/>
      <c r="F22" s="46"/>
      <c r="G22" s="46"/>
      <c r="H22" s="46"/>
      <c r="I22" s="144"/>
      <c r="J22" s="46"/>
      <c r="K22" s="50"/>
    </row>
    <row r="23" spans="2:11" s="1" customFormat="1" ht="14.4" customHeight="1">
      <c r="B23" s="45"/>
      <c r="C23" s="46"/>
      <c r="D23" s="39" t="s">
        <v>41</v>
      </c>
      <c r="E23" s="46"/>
      <c r="F23" s="46"/>
      <c r="G23" s="46"/>
      <c r="H23" s="46"/>
      <c r="I23" s="144"/>
      <c r="J23" s="46"/>
      <c r="K23" s="50"/>
    </row>
    <row r="24" spans="2:11" s="6" customFormat="1" ht="16.5" customHeight="1">
      <c r="B24" s="148"/>
      <c r="C24" s="149"/>
      <c r="D24" s="149"/>
      <c r="E24" s="43" t="s">
        <v>22</v>
      </c>
      <c r="F24" s="43"/>
      <c r="G24" s="43"/>
      <c r="H24" s="43"/>
      <c r="I24" s="150"/>
      <c r="J24" s="149"/>
      <c r="K24" s="151"/>
    </row>
    <row r="25" spans="2:11" s="1" customFormat="1" ht="6.95" customHeight="1">
      <c r="B25" s="45"/>
      <c r="C25" s="46"/>
      <c r="D25" s="46"/>
      <c r="E25" s="46"/>
      <c r="F25" s="46"/>
      <c r="G25" s="46"/>
      <c r="H25" s="46"/>
      <c r="I25" s="144"/>
      <c r="J25" s="46"/>
      <c r="K25" s="50"/>
    </row>
    <row r="26" spans="2:11" s="1" customFormat="1" ht="6.95" customHeight="1">
      <c r="B26" s="45"/>
      <c r="C26" s="46"/>
      <c r="D26" s="105"/>
      <c r="E26" s="105"/>
      <c r="F26" s="105"/>
      <c r="G26" s="105"/>
      <c r="H26" s="105"/>
      <c r="I26" s="152"/>
      <c r="J26" s="105"/>
      <c r="K26" s="153"/>
    </row>
    <row r="27" spans="2:11" s="1" customFormat="1" ht="25.4" customHeight="1">
      <c r="B27" s="45"/>
      <c r="C27" s="46"/>
      <c r="D27" s="154" t="s">
        <v>43</v>
      </c>
      <c r="E27" s="46"/>
      <c r="F27" s="46"/>
      <c r="G27" s="46"/>
      <c r="H27" s="46"/>
      <c r="I27" s="144"/>
      <c r="J27" s="155">
        <f>ROUND(J81,2)</f>
        <v>0</v>
      </c>
      <c r="K27" s="50"/>
    </row>
    <row r="28" spans="2:11" s="1" customFormat="1" ht="6.95" customHeight="1">
      <c r="B28" s="45"/>
      <c r="C28" s="46"/>
      <c r="D28" s="105"/>
      <c r="E28" s="105"/>
      <c r="F28" s="105"/>
      <c r="G28" s="105"/>
      <c r="H28" s="105"/>
      <c r="I28" s="152"/>
      <c r="J28" s="105"/>
      <c r="K28" s="153"/>
    </row>
    <row r="29" spans="2:11" s="1" customFormat="1" ht="14.4" customHeight="1">
      <c r="B29" s="45"/>
      <c r="C29" s="46"/>
      <c r="D29" s="46"/>
      <c r="E29" s="46"/>
      <c r="F29" s="51" t="s">
        <v>45</v>
      </c>
      <c r="G29" s="46"/>
      <c r="H29" s="46"/>
      <c r="I29" s="156" t="s">
        <v>44</v>
      </c>
      <c r="J29" s="51" t="s">
        <v>46</v>
      </c>
      <c r="K29" s="50"/>
    </row>
    <row r="30" spans="2:11" s="1" customFormat="1" ht="14.4" customHeight="1">
      <c r="B30" s="45"/>
      <c r="C30" s="46"/>
      <c r="D30" s="54" t="s">
        <v>47</v>
      </c>
      <c r="E30" s="54" t="s">
        <v>48</v>
      </c>
      <c r="F30" s="157">
        <f>ROUND(SUM(BE81:BE151),2)</f>
        <v>0</v>
      </c>
      <c r="G30" s="46"/>
      <c r="H30" s="46"/>
      <c r="I30" s="158">
        <v>0.21</v>
      </c>
      <c r="J30" s="157">
        <f>ROUND(ROUND((SUM(BE81:BE151)),2)*I30,2)</f>
        <v>0</v>
      </c>
      <c r="K30" s="50"/>
    </row>
    <row r="31" spans="2:11" s="1" customFormat="1" ht="14.4" customHeight="1">
      <c r="B31" s="45"/>
      <c r="C31" s="46"/>
      <c r="D31" s="46"/>
      <c r="E31" s="54" t="s">
        <v>49</v>
      </c>
      <c r="F31" s="157">
        <f>ROUND(SUM(BF81:BF151),2)</f>
        <v>0</v>
      </c>
      <c r="G31" s="46"/>
      <c r="H31" s="46"/>
      <c r="I31" s="158">
        <v>0.15</v>
      </c>
      <c r="J31" s="157">
        <f>ROUND(ROUND((SUM(BF81:BF151)),2)*I31,2)</f>
        <v>0</v>
      </c>
      <c r="K31" s="50"/>
    </row>
    <row r="32" spans="2:11" s="1" customFormat="1" ht="14.4" customHeight="1" hidden="1">
      <c r="B32" s="45"/>
      <c r="C32" s="46"/>
      <c r="D32" s="46"/>
      <c r="E32" s="54" t="s">
        <v>50</v>
      </c>
      <c r="F32" s="157">
        <f>ROUND(SUM(BG81:BG151),2)</f>
        <v>0</v>
      </c>
      <c r="G32" s="46"/>
      <c r="H32" s="46"/>
      <c r="I32" s="158">
        <v>0.21</v>
      </c>
      <c r="J32" s="157">
        <v>0</v>
      </c>
      <c r="K32" s="50"/>
    </row>
    <row r="33" spans="2:11" s="1" customFormat="1" ht="14.4" customHeight="1" hidden="1">
      <c r="B33" s="45"/>
      <c r="C33" s="46"/>
      <c r="D33" s="46"/>
      <c r="E33" s="54" t="s">
        <v>51</v>
      </c>
      <c r="F33" s="157">
        <f>ROUND(SUM(BH81:BH151),2)</f>
        <v>0</v>
      </c>
      <c r="G33" s="46"/>
      <c r="H33" s="46"/>
      <c r="I33" s="158">
        <v>0.15</v>
      </c>
      <c r="J33" s="157">
        <v>0</v>
      </c>
      <c r="K33" s="50"/>
    </row>
    <row r="34" spans="2:11" s="1" customFormat="1" ht="14.4" customHeight="1" hidden="1">
      <c r="B34" s="45"/>
      <c r="C34" s="46"/>
      <c r="D34" s="46"/>
      <c r="E34" s="54" t="s">
        <v>52</v>
      </c>
      <c r="F34" s="157">
        <f>ROUND(SUM(BI81:BI151),2)</f>
        <v>0</v>
      </c>
      <c r="G34" s="46"/>
      <c r="H34" s="46"/>
      <c r="I34" s="158">
        <v>0</v>
      </c>
      <c r="J34" s="157">
        <v>0</v>
      </c>
      <c r="K34" s="50"/>
    </row>
    <row r="35" spans="2:11" s="1" customFormat="1" ht="6.95" customHeight="1">
      <c r="B35" s="45"/>
      <c r="C35" s="46"/>
      <c r="D35" s="46"/>
      <c r="E35" s="46"/>
      <c r="F35" s="46"/>
      <c r="G35" s="46"/>
      <c r="H35" s="46"/>
      <c r="I35" s="144"/>
      <c r="J35" s="46"/>
      <c r="K35" s="50"/>
    </row>
    <row r="36" spans="2:11" s="1" customFormat="1" ht="25.4" customHeight="1">
      <c r="B36" s="45"/>
      <c r="C36" s="159"/>
      <c r="D36" s="160" t="s">
        <v>53</v>
      </c>
      <c r="E36" s="97"/>
      <c r="F36" s="97"/>
      <c r="G36" s="161" t="s">
        <v>54</v>
      </c>
      <c r="H36" s="162" t="s">
        <v>55</v>
      </c>
      <c r="I36" s="163"/>
      <c r="J36" s="164">
        <f>SUM(J27:J34)</f>
        <v>0</v>
      </c>
      <c r="K36" s="165"/>
    </row>
    <row r="37" spans="2:11" s="1" customFormat="1" ht="14.4" customHeight="1">
      <c r="B37" s="66"/>
      <c r="C37" s="67"/>
      <c r="D37" s="67"/>
      <c r="E37" s="67"/>
      <c r="F37" s="67"/>
      <c r="G37" s="67"/>
      <c r="H37" s="67"/>
      <c r="I37" s="166"/>
      <c r="J37" s="67"/>
      <c r="K37" s="68"/>
    </row>
    <row r="41" spans="2:11" s="1" customFormat="1" ht="6.95" customHeight="1">
      <c r="B41" s="167"/>
      <c r="C41" s="168"/>
      <c r="D41" s="168"/>
      <c r="E41" s="168"/>
      <c r="F41" s="168"/>
      <c r="G41" s="168"/>
      <c r="H41" s="168"/>
      <c r="I41" s="169"/>
      <c r="J41" s="168"/>
      <c r="K41" s="170"/>
    </row>
    <row r="42" spans="2:11" s="1" customFormat="1" ht="36.95" customHeight="1">
      <c r="B42" s="45"/>
      <c r="C42" s="29" t="s">
        <v>117</v>
      </c>
      <c r="D42" s="46"/>
      <c r="E42" s="46"/>
      <c r="F42" s="46"/>
      <c r="G42" s="46"/>
      <c r="H42" s="46"/>
      <c r="I42" s="144"/>
      <c r="J42" s="46"/>
      <c r="K42" s="50"/>
    </row>
    <row r="43" spans="2:11" s="1" customFormat="1" ht="6.95" customHeight="1">
      <c r="B43" s="45"/>
      <c r="C43" s="46"/>
      <c r="D43" s="46"/>
      <c r="E43" s="46"/>
      <c r="F43" s="46"/>
      <c r="G43" s="46"/>
      <c r="H43" s="46"/>
      <c r="I43" s="144"/>
      <c r="J43" s="46"/>
      <c r="K43" s="50"/>
    </row>
    <row r="44" spans="2:11" s="1" customFormat="1" ht="14.4" customHeight="1">
      <c r="B44" s="45"/>
      <c r="C44" s="39" t="s">
        <v>18</v>
      </c>
      <c r="D44" s="46"/>
      <c r="E44" s="46"/>
      <c r="F44" s="46"/>
      <c r="G44" s="46"/>
      <c r="H44" s="46"/>
      <c r="I44" s="144"/>
      <c r="J44" s="46"/>
      <c r="K44" s="50"/>
    </row>
    <row r="45" spans="2:11" s="1" customFormat="1" ht="16.5" customHeight="1">
      <c r="B45" s="45"/>
      <c r="C45" s="46"/>
      <c r="D45" s="46"/>
      <c r="E45" s="143" t="str">
        <f>E7</f>
        <v>K.ú. Vysoká Libeň - dokumentace II</v>
      </c>
      <c r="F45" s="39"/>
      <c r="G45" s="39"/>
      <c r="H45" s="39"/>
      <c r="I45" s="144"/>
      <c r="J45" s="46"/>
      <c r="K45" s="50"/>
    </row>
    <row r="46" spans="2:11" s="1" customFormat="1" ht="14.4" customHeight="1">
      <c r="B46" s="45"/>
      <c r="C46" s="39" t="s">
        <v>115</v>
      </c>
      <c r="D46" s="46"/>
      <c r="E46" s="46"/>
      <c r="F46" s="46"/>
      <c r="G46" s="46"/>
      <c r="H46" s="46"/>
      <c r="I46" s="144"/>
      <c r="J46" s="46"/>
      <c r="K46" s="50"/>
    </row>
    <row r="47" spans="2:11" s="1" customFormat="1" ht="17.25" customHeight="1">
      <c r="B47" s="45"/>
      <c r="C47" s="46"/>
      <c r="D47" s="46"/>
      <c r="E47" s="145" t="str">
        <f>E9</f>
        <v>SO-302 - SO 302 - Odvodňovací prvky VPC6b</v>
      </c>
      <c r="F47" s="46"/>
      <c r="G47" s="46"/>
      <c r="H47" s="46"/>
      <c r="I47" s="144"/>
      <c r="J47" s="46"/>
      <c r="K47" s="50"/>
    </row>
    <row r="48" spans="2:11" s="1" customFormat="1" ht="6.95" customHeight="1">
      <c r="B48" s="45"/>
      <c r="C48" s="46"/>
      <c r="D48" s="46"/>
      <c r="E48" s="46"/>
      <c r="F48" s="46"/>
      <c r="G48" s="46"/>
      <c r="H48" s="46"/>
      <c r="I48" s="144"/>
      <c r="J48" s="46"/>
      <c r="K48" s="50"/>
    </row>
    <row r="49" spans="2:11" s="1" customFormat="1" ht="18" customHeight="1">
      <c r="B49" s="45"/>
      <c r="C49" s="39" t="s">
        <v>25</v>
      </c>
      <c r="D49" s="46"/>
      <c r="E49" s="46"/>
      <c r="F49" s="34" t="str">
        <f>F12</f>
        <v xml:space="preserve"> </v>
      </c>
      <c r="G49" s="46"/>
      <c r="H49" s="46"/>
      <c r="I49" s="146" t="s">
        <v>27</v>
      </c>
      <c r="J49" s="147" t="str">
        <f>IF(J12="","",J12)</f>
        <v>27. 11. 2016</v>
      </c>
      <c r="K49" s="50"/>
    </row>
    <row r="50" spans="2:11" s="1" customFormat="1" ht="6.95" customHeight="1">
      <c r="B50" s="45"/>
      <c r="C50" s="46"/>
      <c r="D50" s="46"/>
      <c r="E50" s="46"/>
      <c r="F50" s="46"/>
      <c r="G50" s="46"/>
      <c r="H50" s="46"/>
      <c r="I50" s="144"/>
      <c r="J50" s="46"/>
      <c r="K50" s="50"/>
    </row>
    <row r="51" spans="2:11" s="1" customFormat="1" ht="13.5">
      <c r="B51" s="45"/>
      <c r="C51" s="39" t="s">
        <v>31</v>
      </c>
      <c r="D51" s="46"/>
      <c r="E51" s="46"/>
      <c r="F51" s="34" t="str">
        <f>E15</f>
        <v>ČR-Státní pozemkový úřad, Mělník</v>
      </c>
      <c r="G51" s="46"/>
      <c r="H51" s="46"/>
      <c r="I51" s="146" t="s">
        <v>37</v>
      </c>
      <c r="J51" s="43" t="str">
        <f>E21</f>
        <v>Artech spol. s r.o.</v>
      </c>
      <c r="K51" s="50"/>
    </row>
    <row r="52" spans="2:11" s="1" customFormat="1" ht="14.4" customHeight="1">
      <c r="B52" s="45"/>
      <c r="C52" s="39" t="s">
        <v>35</v>
      </c>
      <c r="D52" s="46"/>
      <c r="E52" s="46"/>
      <c r="F52" s="34" t="str">
        <f>IF(E18="","",E18)</f>
        <v/>
      </c>
      <c r="G52" s="46"/>
      <c r="H52" s="46"/>
      <c r="I52" s="144"/>
      <c r="J52" s="171"/>
      <c r="K52" s="50"/>
    </row>
    <row r="53" spans="2:11" s="1" customFormat="1" ht="10.3" customHeight="1">
      <c r="B53" s="45"/>
      <c r="C53" s="46"/>
      <c r="D53" s="46"/>
      <c r="E53" s="46"/>
      <c r="F53" s="46"/>
      <c r="G53" s="46"/>
      <c r="H53" s="46"/>
      <c r="I53" s="144"/>
      <c r="J53" s="46"/>
      <c r="K53" s="50"/>
    </row>
    <row r="54" spans="2:11" s="1" customFormat="1" ht="29.25" customHeight="1">
      <c r="B54" s="45"/>
      <c r="C54" s="172" t="s">
        <v>118</v>
      </c>
      <c r="D54" s="159"/>
      <c r="E54" s="159"/>
      <c r="F54" s="159"/>
      <c r="G54" s="159"/>
      <c r="H54" s="159"/>
      <c r="I54" s="173"/>
      <c r="J54" s="174" t="s">
        <v>119</v>
      </c>
      <c r="K54" s="175"/>
    </row>
    <row r="55" spans="2:11" s="1" customFormat="1" ht="10.3" customHeight="1">
      <c r="B55" s="45"/>
      <c r="C55" s="46"/>
      <c r="D55" s="46"/>
      <c r="E55" s="46"/>
      <c r="F55" s="46"/>
      <c r="G55" s="46"/>
      <c r="H55" s="46"/>
      <c r="I55" s="144"/>
      <c r="J55" s="46"/>
      <c r="K55" s="50"/>
    </row>
    <row r="56" spans="2:47" s="1" customFormat="1" ht="29.25" customHeight="1">
      <c r="B56" s="45"/>
      <c r="C56" s="176" t="s">
        <v>120</v>
      </c>
      <c r="D56" s="46"/>
      <c r="E56" s="46"/>
      <c r="F56" s="46"/>
      <c r="G56" s="46"/>
      <c r="H56" s="46"/>
      <c r="I56" s="144"/>
      <c r="J56" s="155">
        <f>J81</f>
        <v>0</v>
      </c>
      <c r="K56" s="50"/>
      <c r="AU56" s="23" t="s">
        <v>121</v>
      </c>
    </row>
    <row r="57" spans="2:11" s="7" customFormat="1" ht="24.95" customHeight="1">
      <c r="B57" s="177"/>
      <c r="C57" s="178"/>
      <c r="D57" s="179" t="s">
        <v>122</v>
      </c>
      <c r="E57" s="180"/>
      <c r="F57" s="180"/>
      <c r="G57" s="180"/>
      <c r="H57" s="180"/>
      <c r="I57" s="181"/>
      <c r="J57" s="182">
        <f>J82</f>
        <v>0</v>
      </c>
      <c r="K57" s="183"/>
    </row>
    <row r="58" spans="2:11" s="8" customFormat="1" ht="19.9" customHeight="1">
      <c r="B58" s="184"/>
      <c r="C58" s="185"/>
      <c r="D58" s="186" t="s">
        <v>123</v>
      </c>
      <c r="E58" s="187"/>
      <c r="F58" s="187"/>
      <c r="G58" s="187"/>
      <c r="H58" s="187"/>
      <c r="I58" s="188"/>
      <c r="J58" s="189">
        <f>J83</f>
        <v>0</v>
      </c>
      <c r="K58" s="190"/>
    </row>
    <row r="59" spans="2:11" s="8" customFormat="1" ht="19.9" customHeight="1">
      <c r="B59" s="184"/>
      <c r="C59" s="185"/>
      <c r="D59" s="186" t="s">
        <v>125</v>
      </c>
      <c r="E59" s="187"/>
      <c r="F59" s="187"/>
      <c r="G59" s="187"/>
      <c r="H59" s="187"/>
      <c r="I59" s="188"/>
      <c r="J59" s="189">
        <f>J130</f>
        <v>0</v>
      </c>
      <c r="K59" s="190"/>
    </row>
    <row r="60" spans="2:11" s="7" customFormat="1" ht="24.95" customHeight="1">
      <c r="B60" s="177"/>
      <c r="C60" s="178"/>
      <c r="D60" s="179" t="s">
        <v>128</v>
      </c>
      <c r="E60" s="180"/>
      <c r="F60" s="180"/>
      <c r="G60" s="180"/>
      <c r="H60" s="180"/>
      <c r="I60" s="181"/>
      <c r="J60" s="182">
        <f>J139</f>
        <v>0</v>
      </c>
      <c r="K60" s="183"/>
    </row>
    <row r="61" spans="2:11" s="8" customFormat="1" ht="19.9" customHeight="1">
      <c r="B61" s="184"/>
      <c r="C61" s="185"/>
      <c r="D61" s="186" t="s">
        <v>129</v>
      </c>
      <c r="E61" s="187"/>
      <c r="F61" s="187"/>
      <c r="G61" s="187"/>
      <c r="H61" s="187"/>
      <c r="I61" s="188"/>
      <c r="J61" s="189">
        <f>J146</f>
        <v>0</v>
      </c>
      <c r="K61" s="190"/>
    </row>
    <row r="62" spans="2:11" s="1" customFormat="1" ht="21.8" customHeight="1">
      <c r="B62" s="45"/>
      <c r="C62" s="46"/>
      <c r="D62" s="46"/>
      <c r="E62" s="46"/>
      <c r="F62" s="46"/>
      <c r="G62" s="46"/>
      <c r="H62" s="46"/>
      <c r="I62" s="144"/>
      <c r="J62" s="46"/>
      <c r="K62" s="50"/>
    </row>
    <row r="63" spans="2:11" s="1" customFormat="1" ht="6.95" customHeight="1">
      <c r="B63" s="66"/>
      <c r="C63" s="67"/>
      <c r="D63" s="67"/>
      <c r="E63" s="67"/>
      <c r="F63" s="67"/>
      <c r="G63" s="67"/>
      <c r="H63" s="67"/>
      <c r="I63" s="166"/>
      <c r="J63" s="67"/>
      <c r="K63" s="68"/>
    </row>
    <row r="67" spans="2:12" s="1" customFormat="1" ht="6.95" customHeight="1">
      <c r="B67" s="69"/>
      <c r="C67" s="70"/>
      <c r="D67" s="70"/>
      <c r="E67" s="70"/>
      <c r="F67" s="70"/>
      <c r="G67" s="70"/>
      <c r="H67" s="70"/>
      <c r="I67" s="169"/>
      <c r="J67" s="70"/>
      <c r="K67" s="70"/>
      <c r="L67" s="71"/>
    </row>
    <row r="68" spans="2:12" s="1" customFormat="1" ht="36.95" customHeight="1">
      <c r="B68" s="45"/>
      <c r="C68" s="72" t="s">
        <v>130</v>
      </c>
      <c r="D68" s="73"/>
      <c r="E68" s="73"/>
      <c r="F68" s="73"/>
      <c r="G68" s="73"/>
      <c r="H68" s="73"/>
      <c r="I68" s="191"/>
      <c r="J68" s="73"/>
      <c r="K68" s="73"/>
      <c r="L68" s="71"/>
    </row>
    <row r="69" spans="2:12" s="1" customFormat="1" ht="6.95" customHeight="1">
      <c r="B69" s="45"/>
      <c r="C69" s="73"/>
      <c r="D69" s="73"/>
      <c r="E69" s="73"/>
      <c r="F69" s="73"/>
      <c r="G69" s="73"/>
      <c r="H69" s="73"/>
      <c r="I69" s="191"/>
      <c r="J69" s="73"/>
      <c r="K69" s="73"/>
      <c r="L69" s="71"/>
    </row>
    <row r="70" spans="2:12" s="1" customFormat="1" ht="14.4" customHeight="1">
      <c r="B70" s="45"/>
      <c r="C70" s="75" t="s">
        <v>18</v>
      </c>
      <c r="D70" s="73"/>
      <c r="E70" s="73"/>
      <c r="F70" s="73"/>
      <c r="G70" s="73"/>
      <c r="H70" s="73"/>
      <c r="I70" s="191"/>
      <c r="J70" s="73"/>
      <c r="K70" s="73"/>
      <c r="L70" s="71"/>
    </row>
    <row r="71" spans="2:12" s="1" customFormat="1" ht="16.5" customHeight="1">
      <c r="B71" s="45"/>
      <c r="C71" s="73"/>
      <c r="D71" s="73"/>
      <c r="E71" s="192" t="str">
        <f>E7</f>
        <v>K.ú. Vysoká Libeň - dokumentace II</v>
      </c>
      <c r="F71" s="75"/>
      <c r="G71" s="75"/>
      <c r="H71" s="75"/>
      <c r="I71" s="191"/>
      <c r="J71" s="73"/>
      <c r="K71" s="73"/>
      <c r="L71" s="71"/>
    </row>
    <row r="72" spans="2:12" s="1" customFormat="1" ht="14.4" customHeight="1">
      <c r="B72" s="45"/>
      <c r="C72" s="75" t="s">
        <v>115</v>
      </c>
      <c r="D72" s="73"/>
      <c r="E72" s="73"/>
      <c r="F72" s="73"/>
      <c r="G72" s="73"/>
      <c r="H72" s="73"/>
      <c r="I72" s="191"/>
      <c r="J72" s="73"/>
      <c r="K72" s="73"/>
      <c r="L72" s="71"/>
    </row>
    <row r="73" spans="2:12" s="1" customFormat="1" ht="17.25" customHeight="1">
      <c r="B73" s="45"/>
      <c r="C73" s="73"/>
      <c r="D73" s="73"/>
      <c r="E73" s="81" t="str">
        <f>E9</f>
        <v>SO-302 - SO 302 - Odvodňovací prvky VPC6b</v>
      </c>
      <c r="F73" s="73"/>
      <c r="G73" s="73"/>
      <c r="H73" s="73"/>
      <c r="I73" s="191"/>
      <c r="J73" s="73"/>
      <c r="K73" s="73"/>
      <c r="L73" s="71"/>
    </row>
    <row r="74" spans="2:12" s="1" customFormat="1" ht="6.95" customHeight="1">
      <c r="B74" s="45"/>
      <c r="C74" s="73"/>
      <c r="D74" s="73"/>
      <c r="E74" s="73"/>
      <c r="F74" s="73"/>
      <c r="G74" s="73"/>
      <c r="H74" s="73"/>
      <c r="I74" s="191"/>
      <c r="J74" s="73"/>
      <c r="K74" s="73"/>
      <c r="L74" s="71"/>
    </row>
    <row r="75" spans="2:12" s="1" customFormat="1" ht="18" customHeight="1">
      <c r="B75" s="45"/>
      <c r="C75" s="75" t="s">
        <v>25</v>
      </c>
      <c r="D75" s="73"/>
      <c r="E75" s="73"/>
      <c r="F75" s="193" t="str">
        <f>F12</f>
        <v xml:space="preserve"> </v>
      </c>
      <c r="G75" s="73"/>
      <c r="H75" s="73"/>
      <c r="I75" s="194" t="s">
        <v>27</v>
      </c>
      <c r="J75" s="84" t="str">
        <f>IF(J12="","",J12)</f>
        <v>27. 11. 2016</v>
      </c>
      <c r="K75" s="73"/>
      <c r="L75" s="71"/>
    </row>
    <row r="76" spans="2:12" s="1" customFormat="1" ht="6.95" customHeight="1">
      <c r="B76" s="45"/>
      <c r="C76" s="73"/>
      <c r="D76" s="73"/>
      <c r="E76" s="73"/>
      <c r="F76" s="73"/>
      <c r="G76" s="73"/>
      <c r="H76" s="73"/>
      <c r="I76" s="191"/>
      <c r="J76" s="73"/>
      <c r="K76" s="73"/>
      <c r="L76" s="71"/>
    </row>
    <row r="77" spans="2:12" s="1" customFormat="1" ht="13.5">
      <c r="B77" s="45"/>
      <c r="C77" s="75" t="s">
        <v>31</v>
      </c>
      <c r="D77" s="73"/>
      <c r="E77" s="73"/>
      <c r="F77" s="193" t="str">
        <f>E15</f>
        <v>ČR-Státní pozemkový úřad, Mělník</v>
      </c>
      <c r="G77" s="73"/>
      <c r="H77" s="73"/>
      <c r="I77" s="194" t="s">
        <v>37</v>
      </c>
      <c r="J77" s="193" t="str">
        <f>E21</f>
        <v>Artech spol. s r.o.</v>
      </c>
      <c r="K77" s="73"/>
      <c r="L77" s="71"/>
    </row>
    <row r="78" spans="2:12" s="1" customFormat="1" ht="14.4" customHeight="1">
      <c r="B78" s="45"/>
      <c r="C78" s="75" t="s">
        <v>35</v>
      </c>
      <c r="D78" s="73"/>
      <c r="E78" s="73"/>
      <c r="F78" s="193" t="str">
        <f>IF(E18="","",E18)</f>
        <v/>
      </c>
      <c r="G78" s="73"/>
      <c r="H78" s="73"/>
      <c r="I78" s="191"/>
      <c r="J78" s="73"/>
      <c r="K78" s="73"/>
      <c r="L78" s="71"/>
    </row>
    <row r="79" spans="2:12" s="1" customFormat="1" ht="10.3" customHeight="1">
      <c r="B79" s="45"/>
      <c r="C79" s="73"/>
      <c r="D79" s="73"/>
      <c r="E79" s="73"/>
      <c r="F79" s="73"/>
      <c r="G79" s="73"/>
      <c r="H79" s="73"/>
      <c r="I79" s="191"/>
      <c r="J79" s="73"/>
      <c r="K79" s="73"/>
      <c r="L79" s="71"/>
    </row>
    <row r="80" spans="2:20" s="9" customFormat="1" ht="29.25" customHeight="1">
      <c r="B80" s="195"/>
      <c r="C80" s="196" t="s">
        <v>131</v>
      </c>
      <c r="D80" s="197" t="s">
        <v>62</v>
      </c>
      <c r="E80" s="197" t="s">
        <v>58</v>
      </c>
      <c r="F80" s="197" t="s">
        <v>132</v>
      </c>
      <c r="G80" s="197" t="s">
        <v>133</v>
      </c>
      <c r="H80" s="197" t="s">
        <v>134</v>
      </c>
      <c r="I80" s="198" t="s">
        <v>135</v>
      </c>
      <c r="J80" s="197" t="s">
        <v>119</v>
      </c>
      <c r="K80" s="199" t="s">
        <v>136</v>
      </c>
      <c r="L80" s="200"/>
      <c r="M80" s="101" t="s">
        <v>137</v>
      </c>
      <c r="N80" s="102" t="s">
        <v>47</v>
      </c>
      <c r="O80" s="102" t="s">
        <v>138</v>
      </c>
      <c r="P80" s="102" t="s">
        <v>139</v>
      </c>
      <c r="Q80" s="102" t="s">
        <v>140</v>
      </c>
      <c r="R80" s="102" t="s">
        <v>141</v>
      </c>
      <c r="S80" s="102" t="s">
        <v>142</v>
      </c>
      <c r="T80" s="103" t="s">
        <v>143</v>
      </c>
    </row>
    <row r="81" spans="2:63" s="1" customFormat="1" ht="29.25" customHeight="1">
      <c r="B81" s="45"/>
      <c r="C81" s="107" t="s">
        <v>120</v>
      </c>
      <c r="D81" s="73"/>
      <c r="E81" s="73"/>
      <c r="F81" s="73"/>
      <c r="G81" s="73"/>
      <c r="H81" s="73"/>
      <c r="I81" s="191"/>
      <c r="J81" s="201">
        <f>BK81</f>
        <v>0</v>
      </c>
      <c r="K81" s="73"/>
      <c r="L81" s="71"/>
      <c r="M81" s="104"/>
      <c r="N81" s="105"/>
      <c r="O81" s="105"/>
      <c r="P81" s="202">
        <f>P82+P139</f>
        <v>0</v>
      </c>
      <c r="Q81" s="105"/>
      <c r="R81" s="202">
        <f>R82+R139</f>
        <v>3.2179550000000003</v>
      </c>
      <c r="S81" s="105"/>
      <c r="T81" s="203">
        <f>T82+T139</f>
        <v>0</v>
      </c>
      <c r="AT81" s="23" t="s">
        <v>76</v>
      </c>
      <c r="AU81" s="23" t="s">
        <v>121</v>
      </c>
      <c r="BK81" s="204">
        <f>BK82+BK139</f>
        <v>0</v>
      </c>
    </row>
    <row r="82" spans="2:63" s="10" customFormat="1" ht="37.4" customHeight="1">
      <c r="B82" s="205"/>
      <c r="C82" s="206"/>
      <c r="D82" s="207" t="s">
        <v>76</v>
      </c>
      <c r="E82" s="208" t="s">
        <v>144</v>
      </c>
      <c r="F82" s="208" t="s">
        <v>145</v>
      </c>
      <c r="G82" s="206"/>
      <c r="H82" s="206"/>
      <c r="I82" s="209"/>
      <c r="J82" s="210">
        <f>BK82</f>
        <v>0</v>
      </c>
      <c r="K82" s="206"/>
      <c r="L82" s="211"/>
      <c r="M82" s="212"/>
      <c r="N82" s="213"/>
      <c r="O82" s="213"/>
      <c r="P82" s="214">
        <f>P83+P130</f>
        <v>0</v>
      </c>
      <c r="Q82" s="213"/>
      <c r="R82" s="214">
        <f>R83+R130</f>
        <v>3.2179550000000003</v>
      </c>
      <c r="S82" s="213"/>
      <c r="T82" s="215">
        <f>T83+T130</f>
        <v>0</v>
      </c>
      <c r="AR82" s="216" t="s">
        <v>24</v>
      </c>
      <c r="AT82" s="217" t="s">
        <v>76</v>
      </c>
      <c r="AU82" s="217" t="s">
        <v>77</v>
      </c>
      <c r="AY82" s="216" t="s">
        <v>146</v>
      </c>
      <c r="BK82" s="218">
        <f>BK83+BK130</f>
        <v>0</v>
      </c>
    </row>
    <row r="83" spans="2:63" s="10" customFormat="1" ht="19.9" customHeight="1">
      <c r="B83" s="205"/>
      <c r="C83" s="206"/>
      <c r="D83" s="207" t="s">
        <v>76</v>
      </c>
      <c r="E83" s="219" t="s">
        <v>24</v>
      </c>
      <c r="F83" s="219" t="s">
        <v>147</v>
      </c>
      <c r="G83" s="206"/>
      <c r="H83" s="206"/>
      <c r="I83" s="209"/>
      <c r="J83" s="220">
        <f>BK83</f>
        <v>0</v>
      </c>
      <c r="K83" s="206"/>
      <c r="L83" s="211"/>
      <c r="M83" s="212"/>
      <c r="N83" s="213"/>
      <c r="O83" s="213"/>
      <c r="P83" s="214">
        <f>SUM(P84:P129)</f>
        <v>0</v>
      </c>
      <c r="Q83" s="213"/>
      <c r="R83" s="214">
        <f>SUM(R84:R129)</f>
        <v>3.1412750000000003</v>
      </c>
      <c r="S83" s="213"/>
      <c r="T83" s="215">
        <f>SUM(T84:T129)</f>
        <v>0</v>
      </c>
      <c r="AR83" s="216" t="s">
        <v>24</v>
      </c>
      <c r="AT83" s="217" t="s">
        <v>76</v>
      </c>
      <c r="AU83" s="217" t="s">
        <v>24</v>
      </c>
      <c r="AY83" s="216" t="s">
        <v>146</v>
      </c>
      <c r="BK83" s="218">
        <f>SUM(BK84:BK129)</f>
        <v>0</v>
      </c>
    </row>
    <row r="84" spans="2:65" s="1" customFormat="1" ht="25.5" customHeight="1">
      <c r="B84" s="45"/>
      <c r="C84" s="221" t="s">
        <v>24</v>
      </c>
      <c r="D84" s="221" t="s">
        <v>148</v>
      </c>
      <c r="E84" s="222" t="s">
        <v>585</v>
      </c>
      <c r="F84" s="223" t="s">
        <v>586</v>
      </c>
      <c r="G84" s="224" t="s">
        <v>151</v>
      </c>
      <c r="H84" s="225">
        <v>110</v>
      </c>
      <c r="I84" s="226"/>
      <c r="J84" s="227">
        <f>ROUND(I84*H84,2)</f>
        <v>0</v>
      </c>
      <c r="K84" s="223" t="s">
        <v>152</v>
      </c>
      <c r="L84" s="71"/>
      <c r="M84" s="228" t="s">
        <v>22</v>
      </c>
      <c r="N84" s="229" t="s">
        <v>48</v>
      </c>
      <c r="O84" s="46"/>
      <c r="P84" s="230">
        <f>O84*H84</f>
        <v>0</v>
      </c>
      <c r="Q84" s="230">
        <v>0</v>
      </c>
      <c r="R84" s="230">
        <f>Q84*H84</f>
        <v>0</v>
      </c>
      <c r="S84" s="230">
        <v>0</v>
      </c>
      <c r="T84" s="231">
        <f>S84*H84</f>
        <v>0</v>
      </c>
      <c r="AR84" s="23" t="s">
        <v>153</v>
      </c>
      <c r="AT84" s="23" t="s">
        <v>148</v>
      </c>
      <c r="AU84" s="23" t="s">
        <v>86</v>
      </c>
      <c r="AY84" s="23" t="s">
        <v>146</v>
      </c>
      <c r="BE84" s="232">
        <f>IF(N84="základní",J84,0)</f>
        <v>0</v>
      </c>
      <c r="BF84" s="232">
        <f>IF(N84="snížená",J84,0)</f>
        <v>0</v>
      </c>
      <c r="BG84" s="232">
        <f>IF(N84="zákl. přenesená",J84,0)</f>
        <v>0</v>
      </c>
      <c r="BH84" s="232">
        <f>IF(N84="sníž. přenesená",J84,0)</f>
        <v>0</v>
      </c>
      <c r="BI84" s="232">
        <f>IF(N84="nulová",J84,0)</f>
        <v>0</v>
      </c>
      <c r="BJ84" s="23" t="s">
        <v>24</v>
      </c>
      <c r="BK84" s="232">
        <f>ROUND(I84*H84,2)</f>
        <v>0</v>
      </c>
      <c r="BL84" s="23" t="s">
        <v>153</v>
      </c>
      <c r="BM84" s="23" t="s">
        <v>587</v>
      </c>
    </row>
    <row r="85" spans="2:47" s="1" customFormat="1" ht="13.5">
      <c r="B85" s="45"/>
      <c r="C85" s="73"/>
      <c r="D85" s="233" t="s">
        <v>155</v>
      </c>
      <c r="E85" s="73"/>
      <c r="F85" s="234" t="s">
        <v>588</v>
      </c>
      <c r="G85" s="73"/>
      <c r="H85" s="73"/>
      <c r="I85" s="191"/>
      <c r="J85" s="73"/>
      <c r="K85" s="73"/>
      <c r="L85" s="71"/>
      <c r="M85" s="235"/>
      <c r="N85" s="46"/>
      <c r="O85" s="46"/>
      <c r="P85" s="46"/>
      <c r="Q85" s="46"/>
      <c r="R85" s="46"/>
      <c r="S85" s="46"/>
      <c r="T85" s="94"/>
      <c r="AT85" s="23" t="s">
        <v>155</v>
      </c>
      <c r="AU85" s="23" t="s">
        <v>86</v>
      </c>
    </row>
    <row r="86" spans="2:65" s="1" customFormat="1" ht="25.5" customHeight="1">
      <c r="B86" s="45"/>
      <c r="C86" s="221" t="s">
        <v>86</v>
      </c>
      <c r="D86" s="221" t="s">
        <v>148</v>
      </c>
      <c r="E86" s="222" t="s">
        <v>589</v>
      </c>
      <c r="F86" s="223" t="s">
        <v>590</v>
      </c>
      <c r="G86" s="224" t="s">
        <v>151</v>
      </c>
      <c r="H86" s="225">
        <v>55</v>
      </c>
      <c r="I86" s="226"/>
      <c r="J86" s="227">
        <f>ROUND(I86*H86,2)</f>
        <v>0</v>
      </c>
      <c r="K86" s="223" t="s">
        <v>152</v>
      </c>
      <c r="L86" s="71"/>
      <c r="M86" s="228" t="s">
        <v>22</v>
      </c>
      <c r="N86" s="229" t="s">
        <v>48</v>
      </c>
      <c r="O86" s="46"/>
      <c r="P86" s="230">
        <f>O86*H86</f>
        <v>0</v>
      </c>
      <c r="Q86" s="230">
        <v>0</v>
      </c>
      <c r="R86" s="230">
        <f>Q86*H86</f>
        <v>0</v>
      </c>
      <c r="S86" s="230">
        <v>0</v>
      </c>
      <c r="T86" s="231">
        <f>S86*H86</f>
        <v>0</v>
      </c>
      <c r="AR86" s="23" t="s">
        <v>153</v>
      </c>
      <c r="AT86" s="23" t="s">
        <v>148</v>
      </c>
      <c r="AU86" s="23" t="s">
        <v>86</v>
      </c>
      <c r="AY86" s="23" t="s">
        <v>146</v>
      </c>
      <c r="BE86" s="232">
        <f>IF(N86="základní",J86,0)</f>
        <v>0</v>
      </c>
      <c r="BF86" s="232">
        <f>IF(N86="snížená",J86,0)</f>
        <v>0</v>
      </c>
      <c r="BG86" s="232">
        <f>IF(N86="zákl. přenesená",J86,0)</f>
        <v>0</v>
      </c>
      <c r="BH86" s="232">
        <f>IF(N86="sníž. přenesená",J86,0)</f>
        <v>0</v>
      </c>
      <c r="BI86" s="232">
        <f>IF(N86="nulová",J86,0)</f>
        <v>0</v>
      </c>
      <c r="BJ86" s="23" t="s">
        <v>24</v>
      </c>
      <c r="BK86" s="232">
        <f>ROUND(I86*H86,2)</f>
        <v>0</v>
      </c>
      <c r="BL86" s="23" t="s">
        <v>153</v>
      </c>
      <c r="BM86" s="23" t="s">
        <v>591</v>
      </c>
    </row>
    <row r="87" spans="2:47" s="1" customFormat="1" ht="13.5">
      <c r="B87" s="45"/>
      <c r="C87" s="73"/>
      <c r="D87" s="233" t="s">
        <v>155</v>
      </c>
      <c r="E87" s="73"/>
      <c r="F87" s="234" t="s">
        <v>588</v>
      </c>
      <c r="G87" s="73"/>
      <c r="H87" s="73"/>
      <c r="I87" s="191"/>
      <c r="J87" s="73"/>
      <c r="K87" s="73"/>
      <c r="L87" s="71"/>
      <c r="M87" s="235"/>
      <c r="N87" s="46"/>
      <c r="O87" s="46"/>
      <c r="P87" s="46"/>
      <c r="Q87" s="46"/>
      <c r="R87" s="46"/>
      <c r="S87" s="46"/>
      <c r="T87" s="94"/>
      <c r="AT87" s="23" t="s">
        <v>155</v>
      </c>
      <c r="AU87" s="23" t="s">
        <v>86</v>
      </c>
    </row>
    <row r="88" spans="2:51" s="11" customFormat="1" ht="13.5">
      <c r="B88" s="236"/>
      <c r="C88" s="237"/>
      <c r="D88" s="233" t="s">
        <v>160</v>
      </c>
      <c r="E88" s="238" t="s">
        <v>22</v>
      </c>
      <c r="F88" s="239" t="s">
        <v>592</v>
      </c>
      <c r="G88" s="237"/>
      <c r="H88" s="240">
        <v>55</v>
      </c>
      <c r="I88" s="241"/>
      <c r="J88" s="237"/>
      <c r="K88" s="237"/>
      <c r="L88" s="242"/>
      <c r="M88" s="243"/>
      <c r="N88" s="244"/>
      <c r="O88" s="244"/>
      <c r="P88" s="244"/>
      <c r="Q88" s="244"/>
      <c r="R88" s="244"/>
      <c r="S88" s="244"/>
      <c r="T88" s="245"/>
      <c r="AT88" s="246" t="s">
        <v>160</v>
      </c>
      <c r="AU88" s="246" t="s">
        <v>86</v>
      </c>
      <c r="AV88" s="11" t="s">
        <v>86</v>
      </c>
      <c r="AW88" s="11" t="s">
        <v>40</v>
      </c>
      <c r="AX88" s="11" t="s">
        <v>24</v>
      </c>
      <c r="AY88" s="246" t="s">
        <v>146</v>
      </c>
    </row>
    <row r="89" spans="2:65" s="1" customFormat="1" ht="25.5" customHeight="1">
      <c r="B89" s="45"/>
      <c r="C89" s="221" t="s">
        <v>162</v>
      </c>
      <c r="D89" s="221" t="s">
        <v>148</v>
      </c>
      <c r="E89" s="222" t="s">
        <v>538</v>
      </c>
      <c r="F89" s="223" t="s">
        <v>539</v>
      </c>
      <c r="G89" s="224" t="s">
        <v>151</v>
      </c>
      <c r="H89" s="225">
        <v>26.6</v>
      </c>
      <c r="I89" s="226"/>
      <c r="J89" s="227">
        <f>ROUND(I89*H89,2)</f>
        <v>0</v>
      </c>
      <c r="K89" s="223" t="s">
        <v>152</v>
      </c>
      <c r="L89" s="71"/>
      <c r="M89" s="228" t="s">
        <v>22</v>
      </c>
      <c r="N89" s="229" t="s">
        <v>48</v>
      </c>
      <c r="O89" s="46"/>
      <c r="P89" s="230">
        <f>O89*H89</f>
        <v>0</v>
      </c>
      <c r="Q89" s="230">
        <v>0</v>
      </c>
      <c r="R89" s="230">
        <f>Q89*H89</f>
        <v>0</v>
      </c>
      <c r="S89" s="230">
        <v>0</v>
      </c>
      <c r="T89" s="231">
        <f>S89*H89</f>
        <v>0</v>
      </c>
      <c r="AR89" s="23" t="s">
        <v>153</v>
      </c>
      <c r="AT89" s="23" t="s">
        <v>148</v>
      </c>
      <c r="AU89" s="23" t="s">
        <v>86</v>
      </c>
      <c r="AY89" s="23" t="s">
        <v>146</v>
      </c>
      <c r="BE89" s="232">
        <f>IF(N89="základní",J89,0)</f>
        <v>0</v>
      </c>
      <c r="BF89" s="232">
        <f>IF(N89="snížená",J89,0)</f>
        <v>0</v>
      </c>
      <c r="BG89" s="232">
        <f>IF(N89="zákl. přenesená",J89,0)</f>
        <v>0</v>
      </c>
      <c r="BH89" s="232">
        <f>IF(N89="sníž. přenesená",J89,0)</f>
        <v>0</v>
      </c>
      <c r="BI89" s="232">
        <f>IF(N89="nulová",J89,0)</f>
        <v>0</v>
      </c>
      <c r="BJ89" s="23" t="s">
        <v>24</v>
      </c>
      <c r="BK89" s="232">
        <f>ROUND(I89*H89,2)</f>
        <v>0</v>
      </c>
      <c r="BL89" s="23" t="s">
        <v>153</v>
      </c>
      <c r="BM89" s="23" t="s">
        <v>593</v>
      </c>
    </row>
    <row r="90" spans="2:47" s="1" customFormat="1" ht="13.5">
      <c r="B90" s="45"/>
      <c r="C90" s="73"/>
      <c r="D90" s="233" t="s">
        <v>155</v>
      </c>
      <c r="E90" s="73"/>
      <c r="F90" s="234" t="s">
        <v>541</v>
      </c>
      <c r="G90" s="73"/>
      <c r="H90" s="73"/>
      <c r="I90" s="191"/>
      <c r="J90" s="73"/>
      <c r="K90" s="73"/>
      <c r="L90" s="71"/>
      <c r="M90" s="235"/>
      <c r="N90" s="46"/>
      <c r="O90" s="46"/>
      <c r="P90" s="46"/>
      <c r="Q90" s="46"/>
      <c r="R90" s="46"/>
      <c r="S90" s="46"/>
      <c r="T90" s="94"/>
      <c r="AT90" s="23" t="s">
        <v>155</v>
      </c>
      <c r="AU90" s="23" t="s">
        <v>86</v>
      </c>
    </row>
    <row r="91" spans="2:65" s="1" customFormat="1" ht="38.25" customHeight="1">
      <c r="B91" s="45"/>
      <c r="C91" s="221" t="s">
        <v>153</v>
      </c>
      <c r="D91" s="221" t="s">
        <v>148</v>
      </c>
      <c r="E91" s="222" t="s">
        <v>542</v>
      </c>
      <c r="F91" s="223" t="s">
        <v>543</v>
      </c>
      <c r="G91" s="224" t="s">
        <v>151</v>
      </c>
      <c r="H91" s="225">
        <v>13.3</v>
      </c>
      <c r="I91" s="226"/>
      <c r="J91" s="227">
        <f>ROUND(I91*H91,2)</f>
        <v>0</v>
      </c>
      <c r="K91" s="223" t="s">
        <v>152</v>
      </c>
      <c r="L91" s="71"/>
      <c r="M91" s="228" t="s">
        <v>22</v>
      </c>
      <c r="N91" s="229" t="s">
        <v>48</v>
      </c>
      <c r="O91" s="46"/>
      <c r="P91" s="230">
        <f>O91*H91</f>
        <v>0</v>
      </c>
      <c r="Q91" s="230">
        <v>0</v>
      </c>
      <c r="R91" s="230">
        <f>Q91*H91</f>
        <v>0</v>
      </c>
      <c r="S91" s="230">
        <v>0</v>
      </c>
      <c r="T91" s="231">
        <f>S91*H91</f>
        <v>0</v>
      </c>
      <c r="AR91" s="23" t="s">
        <v>153</v>
      </c>
      <c r="AT91" s="23" t="s">
        <v>148</v>
      </c>
      <c r="AU91" s="23" t="s">
        <v>86</v>
      </c>
      <c r="AY91" s="23" t="s">
        <v>146</v>
      </c>
      <c r="BE91" s="232">
        <f>IF(N91="základní",J91,0)</f>
        <v>0</v>
      </c>
      <c r="BF91" s="232">
        <f>IF(N91="snížená",J91,0)</f>
        <v>0</v>
      </c>
      <c r="BG91" s="232">
        <f>IF(N91="zákl. přenesená",J91,0)</f>
        <v>0</v>
      </c>
      <c r="BH91" s="232">
        <f>IF(N91="sníž. přenesená",J91,0)</f>
        <v>0</v>
      </c>
      <c r="BI91" s="232">
        <f>IF(N91="nulová",J91,0)</f>
        <v>0</v>
      </c>
      <c r="BJ91" s="23" t="s">
        <v>24</v>
      </c>
      <c r="BK91" s="232">
        <f>ROUND(I91*H91,2)</f>
        <v>0</v>
      </c>
      <c r="BL91" s="23" t="s">
        <v>153</v>
      </c>
      <c r="BM91" s="23" t="s">
        <v>594</v>
      </c>
    </row>
    <row r="92" spans="2:47" s="1" customFormat="1" ht="13.5">
      <c r="B92" s="45"/>
      <c r="C92" s="73"/>
      <c r="D92" s="233" t="s">
        <v>155</v>
      </c>
      <c r="E92" s="73"/>
      <c r="F92" s="234" t="s">
        <v>541</v>
      </c>
      <c r="G92" s="73"/>
      <c r="H92" s="73"/>
      <c r="I92" s="191"/>
      <c r="J92" s="73"/>
      <c r="K92" s="73"/>
      <c r="L92" s="71"/>
      <c r="M92" s="235"/>
      <c r="N92" s="46"/>
      <c r="O92" s="46"/>
      <c r="P92" s="46"/>
      <c r="Q92" s="46"/>
      <c r="R92" s="46"/>
      <c r="S92" s="46"/>
      <c r="T92" s="94"/>
      <c r="AT92" s="23" t="s">
        <v>155</v>
      </c>
      <c r="AU92" s="23" t="s">
        <v>86</v>
      </c>
    </row>
    <row r="93" spans="2:51" s="11" customFormat="1" ht="13.5">
      <c r="B93" s="236"/>
      <c r="C93" s="237"/>
      <c r="D93" s="233" t="s">
        <v>160</v>
      </c>
      <c r="E93" s="238" t="s">
        <v>22</v>
      </c>
      <c r="F93" s="239" t="s">
        <v>595</v>
      </c>
      <c r="G93" s="237"/>
      <c r="H93" s="240">
        <v>13.3</v>
      </c>
      <c r="I93" s="241"/>
      <c r="J93" s="237"/>
      <c r="K93" s="237"/>
      <c r="L93" s="242"/>
      <c r="M93" s="243"/>
      <c r="N93" s="244"/>
      <c r="O93" s="244"/>
      <c r="P93" s="244"/>
      <c r="Q93" s="244"/>
      <c r="R93" s="244"/>
      <c r="S93" s="244"/>
      <c r="T93" s="245"/>
      <c r="AT93" s="246" t="s">
        <v>160</v>
      </c>
      <c r="AU93" s="246" t="s">
        <v>86</v>
      </c>
      <c r="AV93" s="11" t="s">
        <v>86</v>
      </c>
      <c r="AW93" s="11" t="s">
        <v>40</v>
      </c>
      <c r="AX93" s="11" t="s">
        <v>24</v>
      </c>
      <c r="AY93" s="246" t="s">
        <v>146</v>
      </c>
    </row>
    <row r="94" spans="2:65" s="1" customFormat="1" ht="25.5" customHeight="1">
      <c r="B94" s="45"/>
      <c r="C94" s="221" t="s">
        <v>172</v>
      </c>
      <c r="D94" s="221" t="s">
        <v>148</v>
      </c>
      <c r="E94" s="222" t="s">
        <v>596</v>
      </c>
      <c r="F94" s="223" t="s">
        <v>597</v>
      </c>
      <c r="G94" s="224" t="s">
        <v>181</v>
      </c>
      <c r="H94" s="225">
        <v>93</v>
      </c>
      <c r="I94" s="226"/>
      <c r="J94" s="227">
        <f>ROUND(I94*H94,2)</f>
        <v>0</v>
      </c>
      <c r="K94" s="223" t="s">
        <v>152</v>
      </c>
      <c r="L94" s="71"/>
      <c r="M94" s="228" t="s">
        <v>22</v>
      </c>
      <c r="N94" s="229" t="s">
        <v>48</v>
      </c>
      <c r="O94" s="46"/>
      <c r="P94" s="230">
        <f>O94*H94</f>
        <v>0</v>
      </c>
      <c r="Q94" s="230">
        <v>0.0007</v>
      </c>
      <c r="R94" s="230">
        <f>Q94*H94</f>
        <v>0.0651</v>
      </c>
      <c r="S94" s="230">
        <v>0</v>
      </c>
      <c r="T94" s="231">
        <f>S94*H94</f>
        <v>0</v>
      </c>
      <c r="AR94" s="23" t="s">
        <v>153</v>
      </c>
      <c r="AT94" s="23" t="s">
        <v>148</v>
      </c>
      <c r="AU94" s="23" t="s">
        <v>86</v>
      </c>
      <c r="AY94" s="23" t="s">
        <v>146</v>
      </c>
      <c r="BE94" s="232">
        <f>IF(N94="základní",J94,0)</f>
        <v>0</v>
      </c>
      <c r="BF94" s="232">
        <f>IF(N94="snížená",J94,0)</f>
        <v>0</v>
      </c>
      <c r="BG94" s="232">
        <f>IF(N94="zákl. přenesená",J94,0)</f>
        <v>0</v>
      </c>
      <c r="BH94" s="232">
        <f>IF(N94="sníž. přenesená",J94,0)</f>
        <v>0</v>
      </c>
      <c r="BI94" s="232">
        <f>IF(N94="nulová",J94,0)</f>
        <v>0</v>
      </c>
      <c r="BJ94" s="23" t="s">
        <v>24</v>
      </c>
      <c r="BK94" s="232">
        <f>ROUND(I94*H94,2)</f>
        <v>0</v>
      </c>
      <c r="BL94" s="23" t="s">
        <v>153</v>
      </c>
      <c r="BM94" s="23" t="s">
        <v>598</v>
      </c>
    </row>
    <row r="95" spans="2:47" s="1" customFormat="1" ht="13.5">
      <c r="B95" s="45"/>
      <c r="C95" s="73"/>
      <c r="D95" s="233" t="s">
        <v>155</v>
      </c>
      <c r="E95" s="73"/>
      <c r="F95" s="234" t="s">
        <v>599</v>
      </c>
      <c r="G95" s="73"/>
      <c r="H95" s="73"/>
      <c r="I95" s="191"/>
      <c r="J95" s="73"/>
      <c r="K95" s="73"/>
      <c r="L95" s="71"/>
      <c r="M95" s="235"/>
      <c r="N95" s="46"/>
      <c r="O95" s="46"/>
      <c r="P95" s="46"/>
      <c r="Q95" s="46"/>
      <c r="R95" s="46"/>
      <c r="S95" s="46"/>
      <c r="T95" s="94"/>
      <c r="AT95" s="23" t="s">
        <v>155</v>
      </c>
      <c r="AU95" s="23" t="s">
        <v>86</v>
      </c>
    </row>
    <row r="96" spans="2:65" s="1" customFormat="1" ht="25.5" customHeight="1">
      <c r="B96" s="45"/>
      <c r="C96" s="221" t="s">
        <v>178</v>
      </c>
      <c r="D96" s="221" t="s">
        <v>148</v>
      </c>
      <c r="E96" s="222" t="s">
        <v>600</v>
      </c>
      <c r="F96" s="223" t="s">
        <v>601</v>
      </c>
      <c r="G96" s="224" t="s">
        <v>181</v>
      </c>
      <c r="H96" s="225">
        <v>93</v>
      </c>
      <c r="I96" s="226"/>
      <c r="J96" s="227">
        <f>ROUND(I96*H96,2)</f>
        <v>0</v>
      </c>
      <c r="K96" s="223" t="s">
        <v>152</v>
      </c>
      <c r="L96" s="71"/>
      <c r="M96" s="228" t="s">
        <v>22</v>
      </c>
      <c r="N96" s="229" t="s">
        <v>48</v>
      </c>
      <c r="O96" s="46"/>
      <c r="P96" s="230">
        <f>O96*H96</f>
        <v>0</v>
      </c>
      <c r="Q96" s="230">
        <v>0</v>
      </c>
      <c r="R96" s="230">
        <f>Q96*H96</f>
        <v>0</v>
      </c>
      <c r="S96" s="230">
        <v>0</v>
      </c>
      <c r="T96" s="231">
        <f>S96*H96</f>
        <v>0</v>
      </c>
      <c r="AR96" s="23" t="s">
        <v>153</v>
      </c>
      <c r="AT96" s="23" t="s">
        <v>148</v>
      </c>
      <c r="AU96" s="23" t="s">
        <v>86</v>
      </c>
      <c r="AY96" s="23" t="s">
        <v>146</v>
      </c>
      <c r="BE96" s="232">
        <f>IF(N96="základní",J96,0)</f>
        <v>0</v>
      </c>
      <c r="BF96" s="232">
        <f>IF(N96="snížená",J96,0)</f>
        <v>0</v>
      </c>
      <c r="BG96" s="232">
        <f>IF(N96="zákl. přenesená",J96,0)</f>
        <v>0</v>
      </c>
      <c r="BH96" s="232">
        <f>IF(N96="sníž. přenesená",J96,0)</f>
        <v>0</v>
      </c>
      <c r="BI96" s="232">
        <f>IF(N96="nulová",J96,0)</f>
        <v>0</v>
      </c>
      <c r="BJ96" s="23" t="s">
        <v>24</v>
      </c>
      <c r="BK96" s="232">
        <f>ROUND(I96*H96,2)</f>
        <v>0</v>
      </c>
      <c r="BL96" s="23" t="s">
        <v>153</v>
      </c>
      <c r="BM96" s="23" t="s">
        <v>602</v>
      </c>
    </row>
    <row r="97" spans="2:65" s="1" customFormat="1" ht="25.5" customHeight="1">
      <c r="B97" s="45"/>
      <c r="C97" s="221" t="s">
        <v>184</v>
      </c>
      <c r="D97" s="221" t="s">
        <v>148</v>
      </c>
      <c r="E97" s="222" t="s">
        <v>603</v>
      </c>
      <c r="F97" s="223" t="s">
        <v>604</v>
      </c>
      <c r="G97" s="224" t="s">
        <v>151</v>
      </c>
      <c r="H97" s="225">
        <v>110</v>
      </c>
      <c r="I97" s="226"/>
      <c r="J97" s="227">
        <f>ROUND(I97*H97,2)</f>
        <v>0</v>
      </c>
      <c r="K97" s="223" t="s">
        <v>152</v>
      </c>
      <c r="L97" s="71"/>
      <c r="M97" s="228" t="s">
        <v>22</v>
      </c>
      <c r="N97" s="229" t="s">
        <v>48</v>
      </c>
      <c r="O97" s="46"/>
      <c r="P97" s="230">
        <f>O97*H97</f>
        <v>0</v>
      </c>
      <c r="Q97" s="230">
        <v>0.00046</v>
      </c>
      <c r="R97" s="230">
        <f>Q97*H97</f>
        <v>0.0506</v>
      </c>
      <c r="S97" s="230">
        <v>0</v>
      </c>
      <c r="T97" s="231">
        <f>S97*H97</f>
        <v>0</v>
      </c>
      <c r="AR97" s="23" t="s">
        <v>153</v>
      </c>
      <c r="AT97" s="23" t="s">
        <v>148</v>
      </c>
      <c r="AU97" s="23" t="s">
        <v>86</v>
      </c>
      <c r="AY97" s="23" t="s">
        <v>146</v>
      </c>
      <c r="BE97" s="232">
        <f>IF(N97="základní",J97,0)</f>
        <v>0</v>
      </c>
      <c r="BF97" s="232">
        <f>IF(N97="snížená",J97,0)</f>
        <v>0</v>
      </c>
      <c r="BG97" s="232">
        <f>IF(N97="zákl. přenesená",J97,0)</f>
        <v>0</v>
      </c>
      <c r="BH97" s="232">
        <f>IF(N97="sníž. přenesená",J97,0)</f>
        <v>0</v>
      </c>
      <c r="BI97" s="232">
        <f>IF(N97="nulová",J97,0)</f>
        <v>0</v>
      </c>
      <c r="BJ97" s="23" t="s">
        <v>24</v>
      </c>
      <c r="BK97" s="232">
        <f>ROUND(I97*H97,2)</f>
        <v>0</v>
      </c>
      <c r="BL97" s="23" t="s">
        <v>153</v>
      </c>
      <c r="BM97" s="23" t="s">
        <v>605</v>
      </c>
    </row>
    <row r="98" spans="2:47" s="1" customFormat="1" ht="13.5">
      <c r="B98" s="45"/>
      <c r="C98" s="73"/>
      <c r="D98" s="233" t="s">
        <v>155</v>
      </c>
      <c r="E98" s="73"/>
      <c r="F98" s="234" t="s">
        <v>606</v>
      </c>
      <c r="G98" s="73"/>
      <c r="H98" s="73"/>
      <c r="I98" s="191"/>
      <c r="J98" s="73"/>
      <c r="K98" s="73"/>
      <c r="L98" s="71"/>
      <c r="M98" s="235"/>
      <c r="N98" s="46"/>
      <c r="O98" s="46"/>
      <c r="P98" s="46"/>
      <c r="Q98" s="46"/>
      <c r="R98" s="46"/>
      <c r="S98" s="46"/>
      <c r="T98" s="94"/>
      <c r="AT98" s="23" t="s">
        <v>155</v>
      </c>
      <c r="AU98" s="23" t="s">
        <v>86</v>
      </c>
    </row>
    <row r="99" spans="2:65" s="1" customFormat="1" ht="25.5" customHeight="1">
      <c r="B99" s="45"/>
      <c r="C99" s="221" t="s">
        <v>189</v>
      </c>
      <c r="D99" s="221" t="s">
        <v>148</v>
      </c>
      <c r="E99" s="222" t="s">
        <v>607</v>
      </c>
      <c r="F99" s="223" t="s">
        <v>608</v>
      </c>
      <c r="G99" s="224" t="s">
        <v>151</v>
      </c>
      <c r="H99" s="225">
        <v>110</v>
      </c>
      <c r="I99" s="226"/>
      <c r="J99" s="227">
        <f>ROUND(I99*H99,2)</f>
        <v>0</v>
      </c>
      <c r="K99" s="223" t="s">
        <v>152</v>
      </c>
      <c r="L99" s="71"/>
      <c r="M99" s="228" t="s">
        <v>22</v>
      </c>
      <c r="N99" s="229" t="s">
        <v>48</v>
      </c>
      <c r="O99" s="46"/>
      <c r="P99" s="230">
        <f>O99*H99</f>
        <v>0</v>
      </c>
      <c r="Q99" s="230">
        <v>0</v>
      </c>
      <c r="R99" s="230">
        <f>Q99*H99</f>
        <v>0</v>
      </c>
      <c r="S99" s="230">
        <v>0</v>
      </c>
      <c r="T99" s="231">
        <f>S99*H99</f>
        <v>0</v>
      </c>
      <c r="AR99" s="23" t="s">
        <v>153</v>
      </c>
      <c r="AT99" s="23" t="s">
        <v>148</v>
      </c>
      <c r="AU99" s="23" t="s">
        <v>86</v>
      </c>
      <c r="AY99" s="23" t="s">
        <v>146</v>
      </c>
      <c r="BE99" s="232">
        <f>IF(N99="základní",J99,0)</f>
        <v>0</v>
      </c>
      <c r="BF99" s="232">
        <f>IF(N99="snížená",J99,0)</f>
        <v>0</v>
      </c>
      <c r="BG99" s="232">
        <f>IF(N99="zákl. přenesená",J99,0)</f>
        <v>0</v>
      </c>
      <c r="BH99" s="232">
        <f>IF(N99="sníž. přenesená",J99,0)</f>
        <v>0</v>
      </c>
      <c r="BI99" s="232">
        <f>IF(N99="nulová",J99,0)</f>
        <v>0</v>
      </c>
      <c r="BJ99" s="23" t="s">
        <v>24</v>
      </c>
      <c r="BK99" s="232">
        <f>ROUND(I99*H99,2)</f>
        <v>0</v>
      </c>
      <c r="BL99" s="23" t="s">
        <v>153</v>
      </c>
      <c r="BM99" s="23" t="s">
        <v>609</v>
      </c>
    </row>
    <row r="100" spans="2:65" s="1" customFormat="1" ht="25.5" customHeight="1">
      <c r="B100" s="45"/>
      <c r="C100" s="221" t="s">
        <v>196</v>
      </c>
      <c r="D100" s="221" t="s">
        <v>148</v>
      </c>
      <c r="E100" s="222" t="s">
        <v>173</v>
      </c>
      <c r="F100" s="223" t="s">
        <v>174</v>
      </c>
      <c r="G100" s="224" t="s">
        <v>151</v>
      </c>
      <c r="H100" s="225">
        <v>14.3</v>
      </c>
      <c r="I100" s="226"/>
      <c r="J100" s="227">
        <f>ROUND(I100*H100,2)</f>
        <v>0</v>
      </c>
      <c r="K100" s="223" t="s">
        <v>22</v>
      </c>
      <c r="L100" s="71"/>
      <c r="M100" s="228" t="s">
        <v>22</v>
      </c>
      <c r="N100" s="229" t="s">
        <v>48</v>
      </c>
      <c r="O100" s="46"/>
      <c r="P100" s="230">
        <f>O100*H100</f>
        <v>0</v>
      </c>
      <c r="Q100" s="230">
        <v>0</v>
      </c>
      <c r="R100" s="230">
        <f>Q100*H100</f>
        <v>0</v>
      </c>
      <c r="S100" s="230">
        <v>0</v>
      </c>
      <c r="T100" s="231">
        <f>S100*H100</f>
        <v>0</v>
      </c>
      <c r="AR100" s="23" t="s">
        <v>153</v>
      </c>
      <c r="AT100" s="23" t="s">
        <v>148</v>
      </c>
      <c r="AU100" s="23" t="s">
        <v>86</v>
      </c>
      <c r="AY100" s="23" t="s">
        <v>146</v>
      </c>
      <c r="BE100" s="232">
        <f>IF(N100="základní",J100,0)</f>
        <v>0</v>
      </c>
      <c r="BF100" s="232">
        <f>IF(N100="snížená",J100,0)</f>
        <v>0</v>
      </c>
      <c r="BG100" s="232">
        <f>IF(N100="zákl. přenesená",J100,0)</f>
        <v>0</v>
      </c>
      <c r="BH100" s="232">
        <f>IF(N100="sníž. přenesená",J100,0)</f>
        <v>0</v>
      </c>
      <c r="BI100" s="232">
        <f>IF(N100="nulová",J100,0)</f>
        <v>0</v>
      </c>
      <c r="BJ100" s="23" t="s">
        <v>24</v>
      </c>
      <c r="BK100" s="232">
        <f>ROUND(I100*H100,2)</f>
        <v>0</v>
      </c>
      <c r="BL100" s="23" t="s">
        <v>153</v>
      </c>
      <c r="BM100" s="23" t="s">
        <v>610</v>
      </c>
    </row>
    <row r="101" spans="2:51" s="12" customFormat="1" ht="13.5">
      <c r="B101" s="247"/>
      <c r="C101" s="248"/>
      <c r="D101" s="233" t="s">
        <v>160</v>
      </c>
      <c r="E101" s="249" t="s">
        <v>22</v>
      </c>
      <c r="F101" s="250" t="s">
        <v>176</v>
      </c>
      <c r="G101" s="248"/>
      <c r="H101" s="249" t="s">
        <v>22</v>
      </c>
      <c r="I101" s="251"/>
      <c r="J101" s="248"/>
      <c r="K101" s="248"/>
      <c r="L101" s="252"/>
      <c r="M101" s="253"/>
      <c r="N101" s="254"/>
      <c r="O101" s="254"/>
      <c r="P101" s="254"/>
      <c r="Q101" s="254"/>
      <c r="R101" s="254"/>
      <c r="S101" s="254"/>
      <c r="T101" s="255"/>
      <c r="AT101" s="256" t="s">
        <v>160</v>
      </c>
      <c r="AU101" s="256" t="s">
        <v>86</v>
      </c>
      <c r="AV101" s="12" t="s">
        <v>24</v>
      </c>
      <c r="AW101" s="12" t="s">
        <v>40</v>
      </c>
      <c r="AX101" s="12" t="s">
        <v>77</v>
      </c>
      <c r="AY101" s="256" t="s">
        <v>146</v>
      </c>
    </row>
    <row r="102" spans="2:51" s="11" customFormat="1" ht="13.5">
      <c r="B102" s="236"/>
      <c r="C102" s="237"/>
      <c r="D102" s="233" t="s">
        <v>160</v>
      </c>
      <c r="E102" s="238" t="s">
        <v>22</v>
      </c>
      <c r="F102" s="239" t="s">
        <v>611</v>
      </c>
      <c r="G102" s="237"/>
      <c r="H102" s="240">
        <v>14.3</v>
      </c>
      <c r="I102" s="241"/>
      <c r="J102" s="237"/>
      <c r="K102" s="237"/>
      <c r="L102" s="242"/>
      <c r="M102" s="243"/>
      <c r="N102" s="244"/>
      <c r="O102" s="244"/>
      <c r="P102" s="244"/>
      <c r="Q102" s="244"/>
      <c r="R102" s="244"/>
      <c r="S102" s="244"/>
      <c r="T102" s="245"/>
      <c r="AT102" s="246" t="s">
        <v>160</v>
      </c>
      <c r="AU102" s="246" t="s">
        <v>86</v>
      </c>
      <c r="AV102" s="11" t="s">
        <v>86</v>
      </c>
      <c r="AW102" s="11" t="s">
        <v>40</v>
      </c>
      <c r="AX102" s="11" t="s">
        <v>24</v>
      </c>
      <c r="AY102" s="246" t="s">
        <v>146</v>
      </c>
    </row>
    <row r="103" spans="2:65" s="1" customFormat="1" ht="25.5" customHeight="1">
      <c r="B103" s="45"/>
      <c r="C103" s="221" t="s">
        <v>29</v>
      </c>
      <c r="D103" s="221" t="s">
        <v>148</v>
      </c>
      <c r="E103" s="222" t="s">
        <v>179</v>
      </c>
      <c r="F103" s="223" t="s">
        <v>180</v>
      </c>
      <c r="G103" s="224" t="s">
        <v>181</v>
      </c>
      <c r="H103" s="225">
        <v>105</v>
      </c>
      <c r="I103" s="226"/>
      <c r="J103" s="227">
        <f>ROUND(I103*H103,2)</f>
        <v>0</v>
      </c>
      <c r="K103" s="223" t="s">
        <v>22</v>
      </c>
      <c r="L103" s="71"/>
      <c r="M103" s="228" t="s">
        <v>22</v>
      </c>
      <c r="N103" s="229" t="s">
        <v>48</v>
      </c>
      <c r="O103" s="46"/>
      <c r="P103" s="230">
        <f>O103*H103</f>
        <v>0</v>
      </c>
      <c r="Q103" s="230">
        <v>0.0002</v>
      </c>
      <c r="R103" s="230">
        <f>Q103*H103</f>
        <v>0.021</v>
      </c>
      <c r="S103" s="230">
        <v>0</v>
      </c>
      <c r="T103" s="231">
        <f>S103*H103</f>
        <v>0</v>
      </c>
      <c r="AR103" s="23" t="s">
        <v>153</v>
      </c>
      <c r="AT103" s="23" t="s">
        <v>148</v>
      </c>
      <c r="AU103" s="23" t="s">
        <v>86</v>
      </c>
      <c r="AY103" s="23" t="s">
        <v>146</v>
      </c>
      <c r="BE103" s="232">
        <f>IF(N103="základní",J103,0)</f>
        <v>0</v>
      </c>
      <c r="BF103" s="232">
        <f>IF(N103="snížená",J103,0)</f>
        <v>0</v>
      </c>
      <c r="BG103" s="232">
        <f>IF(N103="zákl. přenesená",J103,0)</f>
        <v>0</v>
      </c>
      <c r="BH103" s="232">
        <f>IF(N103="sníž. přenesená",J103,0)</f>
        <v>0</v>
      </c>
      <c r="BI103" s="232">
        <f>IF(N103="nulová",J103,0)</f>
        <v>0</v>
      </c>
      <c r="BJ103" s="23" t="s">
        <v>24</v>
      </c>
      <c r="BK103" s="232">
        <f>ROUND(I103*H103,2)</f>
        <v>0</v>
      </c>
      <c r="BL103" s="23" t="s">
        <v>153</v>
      </c>
      <c r="BM103" s="23" t="s">
        <v>612</v>
      </c>
    </row>
    <row r="104" spans="2:65" s="1" customFormat="1" ht="16.5" customHeight="1">
      <c r="B104" s="45"/>
      <c r="C104" s="257" t="s">
        <v>206</v>
      </c>
      <c r="D104" s="257" t="s">
        <v>185</v>
      </c>
      <c r="E104" s="258" t="s">
        <v>186</v>
      </c>
      <c r="F104" s="259" t="s">
        <v>187</v>
      </c>
      <c r="G104" s="260" t="s">
        <v>188</v>
      </c>
      <c r="H104" s="261">
        <v>1.575</v>
      </c>
      <c r="I104" s="262"/>
      <c r="J104" s="263">
        <f>ROUND(I104*H104,2)</f>
        <v>0</v>
      </c>
      <c r="K104" s="259" t="s">
        <v>22</v>
      </c>
      <c r="L104" s="264"/>
      <c r="M104" s="265" t="s">
        <v>22</v>
      </c>
      <c r="N104" s="266" t="s">
        <v>48</v>
      </c>
      <c r="O104" s="46"/>
      <c r="P104" s="230">
        <f>O104*H104</f>
        <v>0</v>
      </c>
      <c r="Q104" s="230">
        <v>0.001</v>
      </c>
      <c r="R104" s="230">
        <f>Q104*H104</f>
        <v>0.001575</v>
      </c>
      <c r="S104" s="230">
        <v>0</v>
      </c>
      <c r="T104" s="231">
        <f>S104*H104</f>
        <v>0</v>
      </c>
      <c r="AR104" s="23" t="s">
        <v>189</v>
      </c>
      <c r="AT104" s="23" t="s">
        <v>185</v>
      </c>
      <c r="AU104" s="23" t="s">
        <v>86</v>
      </c>
      <c r="AY104" s="23" t="s">
        <v>146</v>
      </c>
      <c r="BE104" s="232">
        <f>IF(N104="základní",J104,0)</f>
        <v>0</v>
      </c>
      <c r="BF104" s="232">
        <f>IF(N104="snížená",J104,0)</f>
        <v>0</v>
      </c>
      <c r="BG104" s="232">
        <f>IF(N104="zákl. přenesená",J104,0)</f>
        <v>0</v>
      </c>
      <c r="BH104" s="232">
        <f>IF(N104="sníž. přenesená",J104,0)</f>
        <v>0</v>
      </c>
      <c r="BI104" s="232">
        <f>IF(N104="nulová",J104,0)</f>
        <v>0</v>
      </c>
      <c r="BJ104" s="23" t="s">
        <v>24</v>
      </c>
      <c r="BK104" s="232">
        <f>ROUND(I104*H104,2)</f>
        <v>0</v>
      </c>
      <c r="BL104" s="23" t="s">
        <v>153</v>
      </c>
      <c r="BM104" s="23" t="s">
        <v>613</v>
      </c>
    </row>
    <row r="105" spans="2:51" s="11" customFormat="1" ht="13.5">
      <c r="B105" s="236"/>
      <c r="C105" s="237"/>
      <c r="D105" s="233" t="s">
        <v>160</v>
      </c>
      <c r="E105" s="237"/>
      <c r="F105" s="239" t="s">
        <v>614</v>
      </c>
      <c r="G105" s="237"/>
      <c r="H105" s="240">
        <v>1.575</v>
      </c>
      <c r="I105" s="241"/>
      <c r="J105" s="237"/>
      <c r="K105" s="237"/>
      <c r="L105" s="242"/>
      <c r="M105" s="243"/>
      <c r="N105" s="244"/>
      <c r="O105" s="244"/>
      <c r="P105" s="244"/>
      <c r="Q105" s="244"/>
      <c r="R105" s="244"/>
      <c r="S105" s="244"/>
      <c r="T105" s="245"/>
      <c r="AT105" s="246" t="s">
        <v>160</v>
      </c>
      <c r="AU105" s="246" t="s">
        <v>86</v>
      </c>
      <c r="AV105" s="11" t="s">
        <v>86</v>
      </c>
      <c r="AW105" s="11" t="s">
        <v>6</v>
      </c>
      <c r="AX105" s="11" t="s">
        <v>24</v>
      </c>
      <c r="AY105" s="246" t="s">
        <v>146</v>
      </c>
    </row>
    <row r="106" spans="2:65" s="1" customFormat="1" ht="25.5" customHeight="1">
      <c r="B106" s="45"/>
      <c r="C106" s="221" t="s">
        <v>211</v>
      </c>
      <c r="D106" s="221" t="s">
        <v>148</v>
      </c>
      <c r="E106" s="222" t="s">
        <v>197</v>
      </c>
      <c r="F106" s="223" t="s">
        <v>198</v>
      </c>
      <c r="G106" s="224" t="s">
        <v>181</v>
      </c>
      <c r="H106" s="225">
        <v>105</v>
      </c>
      <c r="I106" s="226"/>
      <c r="J106" s="227">
        <f>ROUND(I106*H106,2)</f>
        <v>0</v>
      </c>
      <c r="K106" s="223" t="s">
        <v>152</v>
      </c>
      <c r="L106" s="71"/>
      <c r="M106" s="228" t="s">
        <v>22</v>
      </c>
      <c r="N106" s="229" t="s">
        <v>48</v>
      </c>
      <c r="O106" s="46"/>
      <c r="P106" s="230">
        <f>O106*H106</f>
        <v>0</v>
      </c>
      <c r="Q106" s="230">
        <v>0</v>
      </c>
      <c r="R106" s="230">
        <f>Q106*H106</f>
        <v>0</v>
      </c>
      <c r="S106" s="230">
        <v>0</v>
      </c>
      <c r="T106" s="231">
        <f>S106*H106</f>
        <v>0</v>
      </c>
      <c r="AR106" s="23" t="s">
        <v>153</v>
      </c>
      <c r="AT106" s="23" t="s">
        <v>148</v>
      </c>
      <c r="AU106" s="23" t="s">
        <v>86</v>
      </c>
      <c r="AY106" s="23" t="s">
        <v>146</v>
      </c>
      <c r="BE106" s="232">
        <f>IF(N106="základní",J106,0)</f>
        <v>0</v>
      </c>
      <c r="BF106" s="232">
        <f>IF(N106="snížená",J106,0)</f>
        <v>0</v>
      </c>
      <c r="BG106" s="232">
        <f>IF(N106="zákl. přenesená",J106,0)</f>
        <v>0</v>
      </c>
      <c r="BH106" s="232">
        <f>IF(N106="sníž. přenesená",J106,0)</f>
        <v>0</v>
      </c>
      <c r="BI106" s="232">
        <f>IF(N106="nulová",J106,0)</f>
        <v>0</v>
      </c>
      <c r="BJ106" s="23" t="s">
        <v>24</v>
      </c>
      <c r="BK106" s="232">
        <f>ROUND(I106*H106,2)</f>
        <v>0</v>
      </c>
      <c r="BL106" s="23" t="s">
        <v>153</v>
      </c>
      <c r="BM106" s="23" t="s">
        <v>615</v>
      </c>
    </row>
    <row r="107" spans="2:47" s="1" customFormat="1" ht="13.5">
      <c r="B107" s="45"/>
      <c r="C107" s="73"/>
      <c r="D107" s="233" t="s">
        <v>155</v>
      </c>
      <c r="E107" s="73"/>
      <c r="F107" s="234" t="s">
        <v>201</v>
      </c>
      <c r="G107" s="73"/>
      <c r="H107" s="73"/>
      <c r="I107" s="191"/>
      <c r="J107" s="73"/>
      <c r="K107" s="73"/>
      <c r="L107" s="71"/>
      <c r="M107" s="235"/>
      <c r="N107" s="46"/>
      <c r="O107" s="46"/>
      <c r="P107" s="46"/>
      <c r="Q107" s="46"/>
      <c r="R107" s="46"/>
      <c r="S107" s="46"/>
      <c r="T107" s="94"/>
      <c r="AT107" s="23" t="s">
        <v>155</v>
      </c>
      <c r="AU107" s="23" t="s">
        <v>86</v>
      </c>
    </row>
    <row r="108" spans="2:65" s="1" customFormat="1" ht="16.5" customHeight="1">
      <c r="B108" s="45"/>
      <c r="C108" s="221" t="s">
        <v>216</v>
      </c>
      <c r="D108" s="221" t="s">
        <v>148</v>
      </c>
      <c r="E108" s="222" t="s">
        <v>212</v>
      </c>
      <c r="F108" s="223" t="s">
        <v>213</v>
      </c>
      <c r="G108" s="224" t="s">
        <v>151</v>
      </c>
      <c r="H108" s="225">
        <v>14.3</v>
      </c>
      <c r="I108" s="226"/>
      <c r="J108" s="227">
        <f>ROUND(I108*H108,2)</f>
        <v>0</v>
      </c>
      <c r="K108" s="223" t="s">
        <v>22</v>
      </c>
      <c r="L108" s="71"/>
      <c r="M108" s="228" t="s">
        <v>22</v>
      </c>
      <c r="N108" s="229" t="s">
        <v>48</v>
      </c>
      <c r="O108" s="46"/>
      <c r="P108" s="230">
        <f>O108*H108</f>
        <v>0</v>
      </c>
      <c r="Q108" s="230">
        <v>0.21</v>
      </c>
      <c r="R108" s="230">
        <f>Q108*H108</f>
        <v>3.003</v>
      </c>
      <c r="S108" s="230">
        <v>0</v>
      </c>
      <c r="T108" s="231">
        <f>S108*H108</f>
        <v>0</v>
      </c>
      <c r="AR108" s="23" t="s">
        <v>153</v>
      </c>
      <c r="AT108" s="23" t="s">
        <v>148</v>
      </c>
      <c r="AU108" s="23" t="s">
        <v>86</v>
      </c>
      <c r="AY108" s="23" t="s">
        <v>146</v>
      </c>
      <c r="BE108" s="232">
        <f>IF(N108="základní",J108,0)</f>
        <v>0</v>
      </c>
      <c r="BF108" s="232">
        <f>IF(N108="snížená",J108,0)</f>
        <v>0</v>
      </c>
      <c r="BG108" s="232">
        <f>IF(N108="zákl. přenesená",J108,0)</f>
        <v>0</v>
      </c>
      <c r="BH108" s="232">
        <f>IF(N108="sníž. přenesená",J108,0)</f>
        <v>0</v>
      </c>
      <c r="BI108" s="232">
        <f>IF(N108="nulová",J108,0)</f>
        <v>0</v>
      </c>
      <c r="BJ108" s="23" t="s">
        <v>24</v>
      </c>
      <c r="BK108" s="232">
        <f>ROUND(I108*H108,2)</f>
        <v>0</v>
      </c>
      <c r="BL108" s="23" t="s">
        <v>153</v>
      </c>
      <c r="BM108" s="23" t="s">
        <v>616</v>
      </c>
    </row>
    <row r="109" spans="2:51" s="11" customFormat="1" ht="13.5">
      <c r="B109" s="236"/>
      <c r="C109" s="237"/>
      <c r="D109" s="233" t="s">
        <v>160</v>
      </c>
      <c r="E109" s="238" t="s">
        <v>22</v>
      </c>
      <c r="F109" s="239" t="s">
        <v>611</v>
      </c>
      <c r="G109" s="237"/>
      <c r="H109" s="240">
        <v>14.3</v>
      </c>
      <c r="I109" s="241"/>
      <c r="J109" s="237"/>
      <c r="K109" s="237"/>
      <c r="L109" s="242"/>
      <c r="M109" s="243"/>
      <c r="N109" s="244"/>
      <c r="O109" s="244"/>
      <c r="P109" s="244"/>
      <c r="Q109" s="244"/>
      <c r="R109" s="244"/>
      <c r="S109" s="244"/>
      <c r="T109" s="245"/>
      <c r="AT109" s="246" t="s">
        <v>160</v>
      </c>
      <c r="AU109" s="246" t="s">
        <v>86</v>
      </c>
      <c r="AV109" s="11" t="s">
        <v>86</v>
      </c>
      <c r="AW109" s="11" t="s">
        <v>40</v>
      </c>
      <c r="AX109" s="11" t="s">
        <v>24</v>
      </c>
      <c r="AY109" s="246" t="s">
        <v>146</v>
      </c>
    </row>
    <row r="110" spans="2:51" s="12" customFormat="1" ht="13.5">
      <c r="B110" s="247"/>
      <c r="C110" s="248"/>
      <c r="D110" s="233" t="s">
        <v>160</v>
      </c>
      <c r="E110" s="249" t="s">
        <v>22</v>
      </c>
      <c r="F110" s="250" t="s">
        <v>215</v>
      </c>
      <c r="G110" s="248"/>
      <c r="H110" s="249" t="s">
        <v>22</v>
      </c>
      <c r="I110" s="251"/>
      <c r="J110" s="248"/>
      <c r="K110" s="248"/>
      <c r="L110" s="252"/>
      <c r="M110" s="253"/>
      <c r="N110" s="254"/>
      <c r="O110" s="254"/>
      <c r="P110" s="254"/>
      <c r="Q110" s="254"/>
      <c r="R110" s="254"/>
      <c r="S110" s="254"/>
      <c r="T110" s="255"/>
      <c r="AT110" s="256" t="s">
        <v>160</v>
      </c>
      <c r="AU110" s="256" t="s">
        <v>86</v>
      </c>
      <c r="AV110" s="12" t="s">
        <v>24</v>
      </c>
      <c r="AW110" s="12" t="s">
        <v>40</v>
      </c>
      <c r="AX110" s="12" t="s">
        <v>77</v>
      </c>
      <c r="AY110" s="256" t="s">
        <v>146</v>
      </c>
    </row>
    <row r="111" spans="2:65" s="1" customFormat="1" ht="16.5" customHeight="1">
      <c r="B111" s="45"/>
      <c r="C111" s="221" t="s">
        <v>227</v>
      </c>
      <c r="D111" s="221" t="s">
        <v>148</v>
      </c>
      <c r="E111" s="222" t="s">
        <v>228</v>
      </c>
      <c r="F111" s="223" t="s">
        <v>229</v>
      </c>
      <c r="G111" s="224" t="s">
        <v>151</v>
      </c>
      <c r="H111" s="225">
        <v>136.6</v>
      </c>
      <c r="I111" s="226"/>
      <c r="J111" s="227">
        <f>ROUND(I111*H111,2)</f>
        <v>0</v>
      </c>
      <c r="K111" s="223" t="s">
        <v>22</v>
      </c>
      <c r="L111" s="71"/>
      <c r="M111" s="228" t="s">
        <v>22</v>
      </c>
      <c r="N111" s="229" t="s">
        <v>48</v>
      </c>
      <c r="O111" s="46"/>
      <c r="P111" s="230">
        <f>O111*H111</f>
        <v>0</v>
      </c>
      <c r="Q111" s="230">
        <v>0</v>
      </c>
      <c r="R111" s="230">
        <f>Q111*H111</f>
        <v>0</v>
      </c>
      <c r="S111" s="230">
        <v>0</v>
      </c>
      <c r="T111" s="231">
        <f>S111*H111</f>
        <v>0</v>
      </c>
      <c r="AR111" s="23" t="s">
        <v>153</v>
      </c>
      <c r="AT111" s="23" t="s">
        <v>148</v>
      </c>
      <c r="AU111" s="23" t="s">
        <v>86</v>
      </c>
      <c r="AY111" s="23" t="s">
        <v>146</v>
      </c>
      <c r="BE111" s="232">
        <f>IF(N111="základní",J111,0)</f>
        <v>0</v>
      </c>
      <c r="BF111" s="232">
        <f>IF(N111="snížená",J111,0)</f>
        <v>0</v>
      </c>
      <c r="BG111" s="232">
        <f>IF(N111="zákl. přenesená",J111,0)</f>
        <v>0</v>
      </c>
      <c r="BH111" s="232">
        <f>IF(N111="sníž. přenesená",J111,0)</f>
        <v>0</v>
      </c>
      <c r="BI111" s="232">
        <f>IF(N111="nulová",J111,0)</f>
        <v>0</v>
      </c>
      <c r="BJ111" s="23" t="s">
        <v>24</v>
      </c>
      <c r="BK111" s="232">
        <f>ROUND(I111*H111,2)</f>
        <v>0</v>
      </c>
      <c r="BL111" s="23" t="s">
        <v>153</v>
      </c>
      <c r="BM111" s="23" t="s">
        <v>617</v>
      </c>
    </row>
    <row r="112" spans="2:51" s="11" customFormat="1" ht="13.5">
      <c r="B112" s="236"/>
      <c r="C112" s="237"/>
      <c r="D112" s="233" t="s">
        <v>160</v>
      </c>
      <c r="E112" s="238" t="s">
        <v>22</v>
      </c>
      <c r="F112" s="239" t="s">
        <v>618</v>
      </c>
      <c r="G112" s="237"/>
      <c r="H112" s="240">
        <v>136.6</v>
      </c>
      <c r="I112" s="241"/>
      <c r="J112" s="237"/>
      <c r="K112" s="237"/>
      <c r="L112" s="242"/>
      <c r="M112" s="243"/>
      <c r="N112" s="244"/>
      <c r="O112" s="244"/>
      <c r="P112" s="244"/>
      <c r="Q112" s="244"/>
      <c r="R112" s="244"/>
      <c r="S112" s="244"/>
      <c r="T112" s="245"/>
      <c r="AT112" s="246" t="s">
        <v>160</v>
      </c>
      <c r="AU112" s="246" t="s">
        <v>86</v>
      </c>
      <c r="AV112" s="11" t="s">
        <v>86</v>
      </c>
      <c r="AW112" s="11" t="s">
        <v>40</v>
      </c>
      <c r="AX112" s="11" t="s">
        <v>24</v>
      </c>
      <c r="AY112" s="246" t="s">
        <v>146</v>
      </c>
    </row>
    <row r="113" spans="2:51" s="12" customFormat="1" ht="13.5">
      <c r="B113" s="247"/>
      <c r="C113" s="248"/>
      <c r="D113" s="233" t="s">
        <v>160</v>
      </c>
      <c r="E113" s="249" t="s">
        <v>22</v>
      </c>
      <c r="F113" s="250" t="s">
        <v>231</v>
      </c>
      <c r="G113" s="248"/>
      <c r="H113" s="249" t="s">
        <v>22</v>
      </c>
      <c r="I113" s="251"/>
      <c r="J113" s="248"/>
      <c r="K113" s="248"/>
      <c r="L113" s="252"/>
      <c r="M113" s="253"/>
      <c r="N113" s="254"/>
      <c r="O113" s="254"/>
      <c r="P113" s="254"/>
      <c r="Q113" s="254"/>
      <c r="R113" s="254"/>
      <c r="S113" s="254"/>
      <c r="T113" s="255"/>
      <c r="AT113" s="256" t="s">
        <v>160</v>
      </c>
      <c r="AU113" s="256" t="s">
        <v>86</v>
      </c>
      <c r="AV113" s="12" t="s">
        <v>24</v>
      </c>
      <c r="AW113" s="12" t="s">
        <v>40</v>
      </c>
      <c r="AX113" s="12" t="s">
        <v>77</v>
      </c>
      <c r="AY113" s="256" t="s">
        <v>146</v>
      </c>
    </row>
    <row r="114" spans="2:51" s="12" customFormat="1" ht="13.5">
      <c r="B114" s="247"/>
      <c r="C114" s="248"/>
      <c r="D114" s="233" t="s">
        <v>160</v>
      </c>
      <c r="E114" s="249" t="s">
        <v>22</v>
      </c>
      <c r="F114" s="250" t="s">
        <v>232</v>
      </c>
      <c r="G114" s="248"/>
      <c r="H114" s="249" t="s">
        <v>22</v>
      </c>
      <c r="I114" s="251"/>
      <c r="J114" s="248"/>
      <c r="K114" s="248"/>
      <c r="L114" s="252"/>
      <c r="M114" s="253"/>
      <c r="N114" s="254"/>
      <c r="O114" s="254"/>
      <c r="P114" s="254"/>
      <c r="Q114" s="254"/>
      <c r="R114" s="254"/>
      <c r="S114" s="254"/>
      <c r="T114" s="255"/>
      <c r="AT114" s="256" t="s">
        <v>160</v>
      </c>
      <c r="AU114" s="256" t="s">
        <v>86</v>
      </c>
      <c r="AV114" s="12" t="s">
        <v>24</v>
      </c>
      <c r="AW114" s="12" t="s">
        <v>40</v>
      </c>
      <c r="AX114" s="12" t="s">
        <v>77</v>
      </c>
      <c r="AY114" s="256" t="s">
        <v>146</v>
      </c>
    </row>
    <row r="115" spans="2:65" s="1" customFormat="1" ht="16.5" customHeight="1">
      <c r="B115" s="45"/>
      <c r="C115" s="221" t="s">
        <v>10</v>
      </c>
      <c r="D115" s="221" t="s">
        <v>148</v>
      </c>
      <c r="E115" s="222" t="s">
        <v>619</v>
      </c>
      <c r="F115" s="223" t="s">
        <v>620</v>
      </c>
      <c r="G115" s="224" t="s">
        <v>151</v>
      </c>
      <c r="H115" s="225">
        <v>99</v>
      </c>
      <c r="I115" s="226"/>
      <c r="J115" s="227">
        <f>ROUND(I115*H115,2)</f>
        <v>0</v>
      </c>
      <c r="K115" s="223" t="s">
        <v>22</v>
      </c>
      <c r="L115" s="71"/>
      <c r="M115" s="228" t="s">
        <v>22</v>
      </c>
      <c r="N115" s="229" t="s">
        <v>48</v>
      </c>
      <c r="O115" s="46"/>
      <c r="P115" s="230">
        <f>O115*H115</f>
        <v>0</v>
      </c>
      <c r="Q115" s="230">
        <v>0</v>
      </c>
      <c r="R115" s="230">
        <f>Q115*H115</f>
        <v>0</v>
      </c>
      <c r="S115" s="230">
        <v>0</v>
      </c>
      <c r="T115" s="231">
        <f>S115*H115</f>
        <v>0</v>
      </c>
      <c r="AR115" s="23" t="s">
        <v>153</v>
      </c>
      <c r="AT115" s="23" t="s">
        <v>148</v>
      </c>
      <c r="AU115" s="23" t="s">
        <v>86</v>
      </c>
      <c r="AY115" s="23" t="s">
        <v>146</v>
      </c>
      <c r="BE115" s="232">
        <f>IF(N115="základní",J115,0)</f>
        <v>0</v>
      </c>
      <c r="BF115" s="232">
        <f>IF(N115="snížená",J115,0)</f>
        <v>0</v>
      </c>
      <c r="BG115" s="232">
        <f>IF(N115="zákl. přenesená",J115,0)</f>
        <v>0</v>
      </c>
      <c r="BH115" s="232">
        <f>IF(N115="sníž. přenesená",J115,0)</f>
        <v>0</v>
      </c>
      <c r="BI115" s="232">
        <f>IF(N115="nulová",J115,0)</f>
        <v>0</v>
      </c>
      <c r="BJ115" s="23" t="s">
        <v>24</v>
      </c>
      <c r="BK115" s="232">
        <f>ROUND(I115*H115,2)</f>
        <v>0</v>
      </c>
      <c r="BL115" s="23" t="s">
        <v>153</v>
      </c>
      <c r="BM115" s="23" t="s">
        <v>621</v>
      </c>
    </row>
    <row r="116" spans="2:51" s="11" customFormat="1" ht="13.5">
      <c r="B116" s="236"/>
      <c r="C116" s="237"/>
      <c r="D116" s="233" t="s">
        <v>160</v>
      </c>
      <c r="E116" s="238" t="s">
        <v>22</v>
      </c>
      <c r="F116" s="239" t="s">
        <v>622</v>
      </c>
      <c r="G116" s="237"/>
      <c r="H116" s="240">
        <v>99</v>
      </c>
      <c r="I116" s="241"/>
      <c r="J116" s="237"/>
      <c r="K116" s="237"/>
      <c r="L116" s="242"/>
      <c r="M116" s="243"/>
      <c r="N116" s="244"/>
      <c r="O116" s="244"/>
      <c r="P116" s="244"/>
      <c r="Q116" s="244"/>
      <c r="R116" s="244"/>
      <c r="S116" s="244"/>
      <c r="T116" s="245"/>
      <c r="AT116" s="246" t="s">
        <v>160</v>
      </c>
      <c r="AU116" s="246" t="s">
        <v>86</v>
      </c>
      <c r="AV116" s="11" t="s">
        <v>86</v>
      </c>
      <c r="AW116" s="11" t="s">
        <v>40</v>
      </c>
      <c r="AX116" s="11" t="s">
        <v>24</v>
      </c>
      <c r="AY116" s="246" t="s">
        <v>146</v>
      </c>
    </row>
    <row r="117" spans="2:51" s="12" customFormat="1" ht="13.5">
      <c r="B117" s="247"/>
      <c r="C117" s="248"/>
      <c r="D117" s="233" t="s">
        <v>160</v>
      </c>
      <c r="E117" s="249" t="s">
        <v>22</v>
      </c>
      <c r="F117" s="250" t="s">
        <v>210</v>
      </c>
      <c r="G117" s="248"/>
      <c r="H117" s="249" t="s">
        <v>22</v>
      </c>
      <c r="I117" s="251"/>
      <c r="J117" s="248"/>
      <c r="K117" s="248"/>
      <c r="L117" s="252"/>
      <c r="M117" s="253"/>
      <c r="N117" s="254"/>
      <c r="O117" s="254"/>
      <c r="P117" s="254"/>
      <c r="Q117" s="254"/>
      <c r="R117" s="254"/>
      <c r="S117" s="254"/>
      <c r="T117" s="255"/>
      <c r="AT117" s="256" t="s">
        <v>160</v>
      </c>
      <c r="AU117" s="256" t="s">
        <v>86</v>
      </c>
      <c r="AV117" s="12" t="s">
        <v>24</v>
      </c>
      <c r="AW117" s="12" t="s">
        <v>40</v>
      </c>
      <c r="AX117" s="12" t="s">
        <v>77</v>
      </c>
      <c r="AY117" s="256" t="s">
        <v>146</v>
      </c>
    </row>
    <row r="118" spans="2:65" s="1" customFormat="1" ht="16.5" customHeight="1">
      <c r="B118" s="45"/>
      <c r="C118" s="221" t="s">
        <v>238</v>
      </c>
      <c r="D118" s="221" t="s">
        <v>148</v>
      </c>
      <c r="E118" s="222" t="s">
        <v>563</v>
      </c>
      <c r="F118" s="223" t="s">
        <v>564</v>
      </c>
      <c r="G118" s="224" t="s">
        <v>151</v>
      </c>
      <c r="H118" s="225">
        <v>12.1</v>
      </c>
      <c r="I118" s="226"/>
      <c r="J118" s="227">
        <f>ROUND(I118*H118,2)</f>
        <v>0</v>
      </c>
      <c r="K118" s="223" t="s">
        <v>22</v>
      </c>
      <c r="L118" s="71"/>
      <c r="M118" s="228" t="s">
        <v>22</v>
      </c>
      <c r="N118" s="229" t="s">
        <v>48</v>
      </c>
      <c r="O118" s="46"/>
      <c r="P118" s="230">
        <f>O118*H118</f>
        <v>0</v>
      </c>
      <c r="Q118" s="230">
        <v>0</v>
      </c>
      <c r="R118" s="230">
        <f>Q118*H118</f>
        <v>0</v>
      </c>
      <c r="S118" s="230">
        <v>0</v>
      </c>
      <c r="T118" s="231">
        <f>S118*H118</f>
        <v>0</v>
      </c>
      <c r="AR118" s="23" t="s">
        <v>153</v>
      </c>
      <c r="AT118" s="23" t="s">
        <v>148</v>
      </c>
      <c r="AU118" s="23" t="s">
        <v>86</v>
      </c>
      <c r="AY118" s="23" t="s">
        <v>146</v>
      </c>
      <c r="BE118" s="232">
        <f>IF(N118="základní",J118,0)</f>
        <v>0</v>
      </c>
      <c r="BF118" s="232">
        <f>IF(N118="snížená",J118,0)</f>
        <v>0</v>
      </c>
      <c r="BG118" s="232">
        <f>IF(N118="zákl. přenesená",J118,0)</f>
        <v>0</v>
      </c>
      <c r="BH118" s="232">
        <f>IF(N118="sníž. přenesená",J118,0)</f>
        <v>0</v>
      </c>
      <c r="BI118" s="232">
        <f>IF(N118="nulová",J118,0)</f>
        <v>0</v>
      </c>
      <c r="BJ118" s="23" t="s">
        <v>24</v>
      </c>
      <c r="BK118" s="232">
        <f>ROUND(I118*H118,2)</f>
        <v>0</v>
      </c>
      <c r="BL118" s="23" t="s">
        <v>153</v>
      </c>
      <c r="BM118" s="23" t="s">
        <v>623</v>
      </c>
    </row>
    <row r="119" spans="2:51" s="11" customFormat="1" ht="13.5">
      <c r="B119" s="236"/>
      <c r="C119" s="237"/>
      <c r="D119" s="233" t="s">
        <v>160</v>
      </c>
      <c r="E119" s="238" t="s">
        <v>22</v>
      </c>
      <c r="F119" s="239" t="s">
        <v>624</v>
      </c>
      <c r="G119" s="237"/>
      <c r="H119" s="240">
        <v>12.1</v>
      </c>
      <c r="I119" s="241"/>
      <c r="J119" s="237"/>
      <c r="K119" s="237"/>
      <c r="L119" s="242"/>
      <c r="M119" s="243"/>
      <c r="N119" s="244"/>
      <c r="O119" s="244"/>
      <c r="P119" s="244"/>
      <c r="Q119" s="244"/>
      <c r="R119" s="244"/>
      <c r="S119" s="244"/>
      <c r="T119" s="245"/>
      <c r="AT119" s="246" t="s">
        <v>160</v>
      </c>
      <c r="AU119" s="246" t="s">
        <v>86</v>
      </c>
      <c r="AV119" s="11" t="s">
        <v>86</v>
      </c>
      <c r="AW119" s="11" t="s">
        <v>40</v>
      </c>
      <c r="AX119" s="11" t="s">
        <v>24</v>
      </c>
      <c r="AY119" s="246" t="s">
        <v>146</v>
      </c>
    </row>
    <row r="120" spans="2:51" s="12" customFormat="1" ht="13.5">
      <c r="B120" s="247"/>
      <c r="C120" s="248"/>
      <c r="D120" s="233" t="s">
        <v>160</v>
      </c>
      <c r="E120" s="249" t="s">
        <v>22</v>
      </c>
      <c r="F120" s="250" t="s">
        <v>210</v>
      </c>
      <c r="G120" s="248"/>
      <c r="H120" s="249" t="s">
        <v>22</v>
      </c>
      <c r="I120" s="251"/>
      <c r="J120" s="248"/>
      <c r="K120" s="248"/>
      <c r="L120" s="252"/>
      <c r="M120" s="253"/>
      <c r="N120" s="254"/>
      <c r="O120" s="254"/>
      <c r="P120" s="254"/>
      <c r="Q120" s="254"/>
      <c r="R120" s="254"/>
      <c r="S120" s="254"/>
      <c r="T120" s="255"/>
      <c r="AT120" s="256" t="s">
        <v>160</v>
      </c>
      <c r="AU120" s="256" t="s">
        <v>86</v>
      </c>
      <c r="AV120" s="12" t="s">
        <v>24</v>
      </c>
      <c r="AW120" s="12" t="s">
        <v>40</v>
      </c>
      <c r="AX120" s="12" t="s">
        <v>77</v>
      </c>
      <c r="AY120" s="256" t="s">
        <v>146</v>
      </c>
    </row>
    <row r="121" spans="2:65" s="1" customFormat="1" ht="16.5" customHeight="1">
      <c r="B121" s="45"/>
      <c r="C121" s="221" t="s">
        <v>244</v>
      </c>
      <c r="D121" s="221" t="s">
        <v>148</v>
      </c>
      <c r="E121" s="222" t="s">
        <v>567</v>
      </c>
      <c r="F121" s="223" t="s">
        <v>568</v>
      </c>
      <c r="G121" s="224" t="s">
        <v>151</v>
      </c>
      <c r="H121" s="225">
        <v>262</v>
      </c>
      <c r="I121" s="226"/>
      <c r="J121" s="227">
        <f>ROUND(I121*H121,2)</f>
        <v>0</v>
      </c>
      <c r="K121" s="223" t="s">
        <v>22</v>
      </c>
      <c r="L121" s="71"/>
      <c r="M121" s="228" t="s">
        <v>22</v>
      </c>
      <c r="N121" s="229" t="s">
        <v>48</v>
      </c>
      <c r="O121" s="46"/>
      <c r="P121" s="230">
        <f>O121*H121</f>
        <v>0</v>
      </c>
      <c r="Q121" s="230">
        <v>0</v>
      </c>
      <c r="R121" s="230">
        <f>Q121*H121</f>
        <v>0</v>
      </c>
      <c r="S121" s="230">
        <v>0</v>
      </c>
      <c r="T121" s="231">
        <f>S121*H121</f>
        <v>0</v>
      </c>
      <c r="AR121" s="23" t="s">
        <v>153</v>
      </c>
      <c r="AT121" s="23" t="s">
        <v>148</v>
      </c>
      <c r="AU121" s="23" t="s">
        <v>86</v>
      </c>
      <c r="AY121" s="23" t="s">
        <v>146</v>
      </c>
      <c r="BE121" s="232">
        <f>IF(N121="základní",J121,0)</f>
        <v>0</v>
      </c>
      <c r="BF121" s="232">
        <f>IF(N121="snížená",J121,0)</f>
        <v>0</v>
      </c>
      <c r="BG121" s="232">
        <f>IF(N121="zákl. přenesená",J121,0)</f>
        <v>0</v>
      </c>
      <c r="BH121" s="232">
        <f>IF(N121="sníž. přenesená",J121,0)</f>
        <v>0</v>
      </c>
      <c r="BI121" s="232">
        <f>IF(N121="nulová",J121,0)</f>
        <v>0</v>
      </c>
      <c r="BJ121" s="23" t="s">
        <v>24</v>
      </c>
      <c r="BK121" s="232">
        <f>ROUND(I121*H121,2)</f>
        <v>0</v>
      </c>
      <c r="BL121" s="23" t="s">
        <v>153</v>
      </c>
      <c r="BM121" s="23" t="s">
        <v>625</v>
      </c>
    </row>
    <row r="122" spans="2:51" s="12" customFormat="1" ht="13.5">
      <c r="B122" s="247"/>
      <c r="C122" s="248"/>
      <c r="D122" s="233" t="s">
        <v>160</v>
      </c>
      <c r="E122" s="249" t="s">
        <v>22</v>
      </c>
      <c r="F122" s="250" t="s">
        <v>221</v>
      </c>
      <c r="G122" s="248"/>
      <c r="H122" s="249" t="s">
        <v>22</v>
      </c>
      <c r="I122" s="251"/>
      <c r="J122" s="248"/>
      <c r="K122" s="248"/>
      <c r="L122" s="252"/>
      <c r="M122" s="253"/>
      <c r="N122" s="254"/>
      <c r="O122" s="254"/>
      <c r="P122" s="254"/>
      <c r="Q122" s="254"/>
      <c r="R122" s="254"/>
      <c r="S122" s="254"/>
      <c r="T122" s="255"/>
      <c r="AT122" s="256" t="s">
        <v>160</v>
      </c>
      <c r="AU122" s="256" t="s">
        <v>86</v>
      </c>
      <c r="AV122" s="12" t="s">
        <v>24</v>
      </c>
      <c r="AW122" s="12" t="s">
        <v>40</v>
      </c>
      <c r="AX122" s="12" t="s">
        <v>77</v>
      </c>
      <c r="AY122" s="256" t="s">
        <v>146</v>
      </c>
    </row>
    <row r="123" spans="2:51" s="12" customFormat="1" ht="13.5">
      <c r="B123" s="247"/>
      <c r="C123" s="248"/>
      <c r="D123" s="233" t="s">
        <v>160</v>
      </c>
      <c r="E123" s="249" t="s">
        <v>22</v>
      </c>
      <c r="F123" s="250" t="s">
        <v>222</v>
      </c>
      <c r="G123" s="248"/>
      <c r="H123" s="249" t="s">
        <v>22</v>
      </c>
      <c r="I123" s="251"/>
      <c r="J123" s="248"/>
      <c r="K123" s="248"/>
      <c r="L123" s="252"/>
      <c r="M123" s="253"/>
      <c r="N123" s="254"/>
      <c r="O123" s="254"/>
      <c r="P123" s="254"/>
      <c r="Q123" s="254"/>
      <c r="R123" s="254"/>
      <c r="S123" s="254"/>
      <c r="T123" s="255"/>
      <c r="AT123" s="256" t="s">
        <v>160</v>
      </c>
      <c r="AU123" s="256" t="s">
        <v>86</v>
      </c>
      <c r="AV123" s="12" t="s">
        <v>24</v>
      </c>
      <c r="AW123" s="12" t="s">
        <v>40</v>
      </c>
      <c r="AX123" s="12" t="s">
        <v>77</v>
      </c>
      <c r="AY123" s="256" t="s">
        <v>146</v>
      </c>
    </row>
    <row r="124" spans="2:51" s="11" customFormat="1" ht="13.5">
      <c r="B124" s="236"/>
      <c r="C124" s="237"/>
      <c r="D124" s="233" t="s">
        <v>160</v>
      </c>
      <c r="E124" s="238" t="s">
        <v>22</v>
      </c>
      <c r="F124" s="239" t="s">
        <v>626</v>
      </c>
      <c r="G124" s="237"/>
      <c r="H124" s="240">
        <v>136.6</v>
      </c>
      <c r="I124" s="241"/>
      <c r="J124" s="237"/>
      <c r="K124" s="237"/>
      <c r="L124" s="242"/>
      <c r="M124" s="243"/>
      <c r="N124" s="244"/>
      <c r="O124" s="244"/>
      <c r="P124" s="244"/>
      <c r="Q124" s="244"/>
      <c r="R124" s="244"/>
      <c r="S124" s="244"/>
      <c r="T124" s="245"/>
      <c r="AT124" s="246" t="s">
        <v>160</v>
      </c>
      <c r="AU124" s="246" t="s">
        <v>86</v>
      </c>
      <c r="AV124" s="11" t="s">
        <v>86</v>
      </c>
      <c r="AW124" s="11" t="s">
        <v>40</v>
      </c>
      <c r="AX124" s="11" t="s">
        <v>77</v>
      </c>
      <c r="AY124" s="246" t="s">
        <v>146</v>
      </c>
    </row>
    <row r="125" spans="2:51" s="12" customFormat="1" ht="13.5">
      <c r="B125" s="247"/>
      <c r="C125" s="248"/>
      <c r="D125" s="233" t="s">
        <v>160</v>
      </c>
      <c r="E125" s="249" t="s">
        <v>22</v>
      </c>
      <c r="F125" s="250" t="s">
        <v>570</v>
      </c>
      <c r="G125" s="248"/>
      <c r="H125" s="249" t="s">
        <v>22</v>
      </c>
      <c r="I125" s="251"/>
      <c r="J125" s="248"/>
      <c r="K125" s="248"/>
      <c r="L125" s="252"/>
      <c r="M125" s="253"/>
      <c r="N125" s="254"/>
      <c r="O125" s="254"/>
      <c r="P125" s="254"/>
      <c r="Q125" s="254"/>
      <c r="R125" s="254"/>
      <c r="S125" s="254"/>
      <c r="T125" s="255"/>
      <c r="AT125" s="256" t="s">
        <v>160</v>
      </c>
      <c r="AU125" s="256" t="s">
        <v>86</v>
      </c>
      <c r="AV125" s="12" t="s">
        <v>24</v>
      </c>
      <c r="AW125" s="12" t="s">
        <v>40</v>
      </c>
      <c r="AX125" s="12" t="s">
        <v>77</v>
      </c>
      <c r="AY125" s="256" t="s">
        <v>146</v>
      </c>
    </row>
    <row r="126" spans="2:51" s="11" customFormat="1" ht="13.5">
      <c r="B126" s="236"/>
      <c r="C126" s="237"/>
      <c r="D126" s="233" t="s">
        <v>160</v>
      </c>
      <c r="E126" s="238" t="s">
        <v>22</v>
      </c>
      <c r="F126" s="239" t="s">
        <v>627</v>
      </c>
      <c r="G126" s="237"/>
      <c r="H126" s="240">
        <v>111.1</v>
      </c>
      <c r="I126" s="241"/>
      <c r="J126" s="237"/>
      <c r="K126" s="237"/>
      <c r="L126" s="242"/>
      <c r="M126" s="243"/>
      <c r="N126" s="244"/>
      <c r="O126" s="244"/>
      <c r="P126" s="244"/>
      <c r="Q126" s="244"/>
      <c r="R126" s="244"/>
      <c r="S126" s="244"/>
      <c r="T126" s="245"/>
      <c r="AT126" s="246" t="s">
        <v>160</v>
      </c>
      <c r="AU126" s="246" t="s">
        <v>86</v>
      </c>
      <c r="AV126" s="11" t="s">
        <v>86</v>
      </c>
      <c r="AW126" s="11" t="s">
        <v>40</v>
      </c>
      <c r="AX126" s="11" t="s">
        <v>77</v>
      </c>
      <c r="AY126" s="246" t="s">
        <v>146</v>
      </c>
    </row>
    <row r="127" spans="2:51" s="12" customFormat="1" ht="13.5">
      <c r="B127" s="247"/>
      <c r="C127" s="248"/>
      <c r="D127" s="233" t="s">
        <v>160</v>
      </c>
      <c r="E127" s="249" t="s">
        <v>22</v>
      </c>
      <c r="F127" s="250" t="s">
        <v>225</v>
      </c>
      <c r="G127" s="248"/>
      <c r="H127" s="249" t="s">
        <v>22</v>
      </c>
      <c r="I127" s="251"/>
      <c r="J127" s="248"/>
      <c r="K127" s="248"/>
      <c r="L127" s="252"/>
      <c r="M127" s="253"/>
      <c r="N127" s="254"/>
      <c r="O127" s="254"/>
      <c r="P127" s="254"/>
      <c r="Q127" s="254"/>
      <c r="R127" s="254"/>
      <c r="S127" s="254"/>
      <c r="T127" s="255"/>
      <c r="AT127" s="256" t="s">
        <v>160</v>
      </c>
      <c r="AU127" s="256" t="s">
        <v>86</v>
      </c>
      <c r="AV127" s="12" t="s">
        <v>24</v>
      </c>
      <c r="AW127" s="12" t="s">
        <v>40</v>
      </c>
      <c r="AX127" s="12" t="s">
        <v>77</v>
      </c>
      <c r="AY127" s="256" t="s">
        <v>146</v>
      </c>
    </row>
    <row r="128" spans="2:51" s="11" customFormat="1" ht="13.5">
      <c r="B128" s="236"/>
      <c r="C128" s="237"/>
      <c r="D128" s="233" t="s">
        <v>160</v>
      </c>
      <c r="E128" s="238" t="s">
        <v>22</v>
      </c>
      <c r="F128" s="239" t="s">
        <v>611</v>
      </c>
      <c r="G128" s="237"/>
      <c r="H128" s="240">
        <v>14.3</v>
      </c>
      <c r="I128" s="241"/>
      <c r="J128" s="237"/>
      <c r="K128" s="237"/>
      <c r="L128" s="242"/>
      <c r="M128" s="243"/>
      <c r="N128" s="244"/>
      <c r="O128" s="244"/>
      <c r="P128" s="244"/>
      <c r="Q128" s="244"/>
      <c r="R128" s="244"/>
      <c r="S128" s="244"/>
      <c r="T128" s="245"/>
      <c r="AT128" s="246" t="s">
        <v>160</v>
      </c>
      <c r="AU128" s="246" t="s">
        <v>86</v>
      </c>
      <c r="AV128" s="11" t="s">
        <v>86</v>
      </c>
      <c r="AW128" s="11" t="s">
        <v>40</v>
      </c>
      <c r="AX128" s="11" t="s">
        <v>77</v>
      </c>
      <c r="AY128" s="246" t="s">
        <v>146</v>
      </c>
    </row>
    <row r="129" spans="2:51" s="13" customFormat="1" ht="13.5">
      <c r="B129" s="267"/>
      <c r="C129" s="268"/>
      <c r="D129" s="233" t="s">
        <v>160</v>
      </c>
      <c r="E129" s="269" t="s">
        <v>22</v>
      </c>
      <c r="F129" s="270" t="s">
        <v>226</v>
      </c>
      <c r="G129" s="268"/>
      <c r="H129" s="271">
        <v>262</v>
      </c>
      <c r="I129" s="272"/>
      <c r="J129" s="268"/>
      <c r="K129" s="268"/>
      <c r="L129" s="273"/>
      <c r="M129" s="274"/>
      <c r="N129" s="275"/>
      <c r="O129" s="275"/>
      <c r="P129" s="275"/>
      <c r="Q129" s="275"/>
      <c r="R129" s="275"/>
      <c r="S129" s="275"/>
      <c r="T129" s="276"/>
      <c r="AT129" s="277" t="s">
        <v>160</v>
      </c>
      <c r="AU129" s="277" t="s">
        <v>86</v>
      </c>
      <c r="AV129" s="13" t="s">
        <v>153</v>
      </c>
      <c r="AW129" s="13" t="s">
        <v>40</v>
      </c>
      <c r="AX129" s="13" t="s">
        <v>24</v>
      </c>
      <c r="AY129" s="277" t="s">
        <v>146</v>
      </c>
    </row>
    <row r="130" spans="2:63" s="10" customFormat="1" ht="29.85" customHeight="1">
      <c r="B130" s="205"/>
      <c r="C130" s="206"/>
      <c r="D130" s="207" t="s">
        <v>76</v>
      </c>
      <c r="E130" s="219" t="s">
        <v>196</v>
      </c>
      <c r="F130" s="219" t="s">
        <v>282</v>
      </c>
      <c r="G130" s="206"/>
      <c r="H130" s="206"/>
      <c r="I130" s="209"/>
      <c r="J130" s="220">
        <f>BK130</f>
        <v>0</v>
      </c>
      <c r="K130" s="206"/>
      <c r="L130" s="211"/>
      <c r="M130" s="212"/>
      <c r="N130" s="213"/>
      <c r="O130" s="213"/>
      <c r="P130" s="214">
        <f>SUM(P131:P138)</f>
        <v>0</v>
      </c>
      <c r="Q130" s="213"/>
      <c r="R130" s="214">
        <f>SUM(R131:R138)</f>
        <v>0.07668</v>
      </c>
      <c r="S130" s="213"/>
      <c r="T130" s="215">
        <f>SUM(T131:T138)</f>
        <v>0</v>
      </c>
      <c r="AR130" s="216" t="s">
        <v>24</v>
      </c>
      <c r="AT130" s="217" t="s">
        <v>76</v>
      </c>
      <c r="AU130" s="217" t="s">
        <v>24</v>
      </c>
      <c r="AY130" s="216" t="s">
        <v>146</v>
      </c>
      <c r="BK130" s="218">
        <f>SUM(BK131:BK138)</f>
        <v>0</v>
      </c>
    </row>
    <row r="131" spans="2:65" s="1" customFormat="1" ht="25.5" customHeight="1">
      <c r="B131" s="45"/>
      <c r="C131" s="221" t="s">
        <v>268</v>
      </c>
      <c r="D131" s="221" t="s">
        <v>148</v>
      </c>
      <c r="E131" s="222" t="s">
        <v>294</v>
      </c>
      <c r="F131" s="223" t="s">
        <v>295</v>
      </c>
      <c r="G131" s="224" t="s">
        <v>286</v>
      </c>
      <c r="H131" s="225">
        <v>2</v>
      </c>
      <c r="I131" s="226"/>
      <c r="J131" s="227">
        <f>ROUND(I131*H131,2)</f>
        <v>0</v>
      </c>
      <c r="K131" s="223" t="s">
        <v>152</v>
      </c>
      <c r="L131" s="71"/>
      <c r="M131" s="228" t="s">
        <v>22</v>
      </c>
      <c r="N131" s="229" t="s">
        <v>48</v>
      </c>
      <c r="O131" s="46"/>
      <c r="P131" s="230">
        <f>O131*H131</f>
        <v>0</v>
      </c>
      <c r="Q131" s="230">
        <v>0</v>
      </c>
      <c r="R131" s="230">
        <f>Q131*H131</f>
        <v>0</v>
      </c>
      <c r="S131" s="230">
        <v>0</v>
      </c>
      <c r="T131" s="231">
        <f>S131*H131</f>
        <v>0</v>
      </c>
      <c r="AR131" s="23" t="s">
        <v>153</v>
      </c>
      <c r="AT131" s="23" t="s">
        <v>148</v>
      </c>
      <c r="AU131" s="23" t="s">
        <v>86</v>
      </c>
      <c r="AY131" s="23" t="s">
        <v>146</v>
      </c>
      <c r="BE131" s="232">
        <f>IF(N131="základní",J131,0)</f>
        <v>0</v>
      </c>
      <c r="BF131" s="232">
        <f>IF(N131="snížená",J131,0)</f>
        <v>0</v>
      </c>
      <c r="BG131" s="232">
        <f>IF(N131="zákl. přenesená",J131,0)</f>
        <v>0</v>
      </c>
      <c r="BH131" s="232">
        <f>IF(N131="sníž. přenesená",J131,0)</f>
        <v>0</v>
      </c>
      <c r="BI131" s="232">
        <f>IF(N131="nulová",J131,0)</f>
        <v>0</v>
      </c>
      <c r="BJ131" s="23" t="s">
        <v>24</v>
      </c>
      <c r="BK131" s="232">
        <f>ROUND(I131*H131,2)</f>
        <v>0</v>
      </c>
      <c r="BL131" s="23" t="s">
        <v>153</v>
      </c>
      <c r="BM131" s="23" t="s">
        <v>628</v>
      </c>
    </row>
    <row r="132" spans="2:47" s="1" customFormat="1" ht="13.5">
      <c r="B132" s="45"/>
      <c r="C132" s="73"/>
      <c r="D132" s="233" t="s">
        <v>155</v>
      </c>
      <c r="E132" s="73"/>
      <c r="F132" s="234" t="s">
        <v>297</v>
      </c>
      <c r="G132" s="73"/>
      <c r="H132" s="73"/>
      <c r="I132" s="191"/>
      <c r="J132" s="73"/>
      <c r="K132" s="73"/>
      <c r="L132" s="71"/>
      <c r="M132" s="235"/>
      <c r="N132" s="46"/>
      <c r="O132" s="46"/>
      <c r="P132" s="46"/>
      <c r="Q132" s="46"/>
      <c r="R132" s="46"/>
      <c r="S132" s="46"/>
      <c r="T132" s="94"/>
      <c r="AT132" s="23" t="s">
        <v>155</v>
      </c>
      <c r="AU132" s="23" t="s">
        <v>86</v>
      </c>
    </row>
    <row r="133" spans="2:47" s="1" customFormat="1" ht="13.5">
      <c r="B133" s="45"/>
      <c r="C133" s="73"/>
      <c r="D133" s="233" t="s">
        <v>332</v>
      </c>
      <c r="E133" s="73"/>
      <c r="F133" s="234" t="s">
        <v>573</v>
      </c>
      <c r="G133" s="73"/>
      <c r="H133" s="73"/>
      <c r="I133" s="191"/>
      <c r="J133" s="73"/>
      <c r="K133" s="73"/>
      <c r="L133" s="71"/>
      <c r="M133" s="235"/>
      <c r="N133" s="46"/>
      <c r="O133" s="46"/>
      <c r="P133" s="46"/>
      <c r="Q133" s="46"/>
      <c r="R133" s="46"/>
      <c r="S133" s="46"/>
      <c r="T133" s="94"/>
      <c r="AT133" s="23" t="s">
        <v>332</v>
      </c>
      <c r="AU133" s="23" t="s">
        <v>86</v>
      </c>
    </row>
    <row r="134" spans="2:65" s="1" customFormat="1" ht="25.5" customHeight="1">
      <c r="B134" s="45"/>
      <c r="C134" s="221" t="s">
        <v>272</v>
      </c>
      <c r="D134" s="221" t="s">
        <v>148</v>
      </c>
      <c r="E134" s="222" t="s">
        <v>299</v>
      </c>
      <c r="F134" s="223" t="s">
        <v>300</v>
      </c>
      <c r="G134" s="224" t="s">
        <v>286</v>
      </c>
      <c r="H134" s="225">
        <v>180</v>
      </c>
      <c r="I134" s="226"/>
      <c r="J134" s="227">
        <f>ROUND(I134*H134,2)</f>
        <v>0</v>
      </c>
      <c r="K134" s="223" t="s">
        <v>152</v>
      </c>
      <c r="L134" s="71"/>
      <c r="M134" s="228" t="s">
        <v>22</v>
      </c>
      <c r="N134" s="229" t="s">
        <v>48</v>
      </c>
      <c r="O134" s="46"/>
      <c r="P134" s="230">
        <f>O134*H134</f>
        <v>0</v>
      </c>
      <c r="Q134" s="230">
        <v>0</v>
      </c>
      <c r="R134" s="230">
        <f>Q134*H134</f>
        <v>0</v>
      </c>
      <c r="S134" s="230">
        <v>0</v>
      </c>
      <c r="T134" s="231">
        <f>S134*H134</f>
        <v>0</v>
      </c>
      <c r="AR134" s="23" t="s">
        <v>153</v>
      </c>
      <c r="AT134" s="23" t="s">
        <v>148</v>
      </c>
      <c r="AU134" s="23" t="s">
        <v>86</v>
      </c>
      <c r="AY134" s="23" t="s">
        <v>146</v>
      </c>
      <c r="BE134" s="232">
        <f>IF(N134="základní",J134,0)</f>
        <v>0</v>
      </c>
      <c r="BF134" s="232">
        <f>IF(N134="snížená",J134,0)</f>
        <v>0</v>
      </c>
      <c r="BG134" s="232">
        <f>IF(N134="zákl. přenesená",J134,0)</f>
        <v>0</v>
      </c>
      <c r="BH134" s="232">
        <f>IF(N134="sníž. přenesená",J134,0)</f>
        <v>0</v>
      </c>
      <c r="BI134" s="232">
        <f>IF(N134="nulová",J134,0)</f>
        <v>0</v>
      </c>
      <c r="BJ134" s="23" t="s">
        <v>24</v>
      </c>
      <c r="BK134" s="232">
        <f>ROUND(I134*H134,2)</f>
        <v>0</v>
      </c>
      <c r="BL134" s="23" t="s">
        <v>153</v>
      </c>
      <c r="BM134" s="23" t="s">
        <v>629</v>
      </c>
    </row>
    <row r="135" spans="2:47" s="1" customFormat="1" ht="13.5">
      <c r="B135" s="45"/>
      <c r="C135" s="73"/>
      <c r="D135" s="233" t="s">
        <v>155</v>
      </c>
      <c r="E135" s="73"/>
      <c r="F135" s="234" t="s">
        <v>297</v>
      </c>
      <c r="G135" s="73"/>
      <c r="H135" s="73"/>
      <c r="I135" s="191"/>
      <c r="J135" s="73"/>
      <c r="K135" s="73"/>
      <c r="L135" s="71"/>
      <c r="M135" s="235"/>
      <c r="N135" s="46"/>
      <c r="O135" s="46"/>
      <c r="P135" s="46"/>
      <c r="Q135" s="46"/>
      <c r="R135" s="46"/>
      <c r="S135" s="46"/>
      <c r="T135" s="94"/>
      <c r="AT135" s="23" t="s">
        <v>155</v>
      </c>
      <c r="AU135" s="23" t="s">
        <v>86</v>
      </c>
    </row>
    <row r="136" spans="2:51" s="11" customFormat="1" ht="13.5">
      <c r="B136" s="236"/>
      <c r="C136" s="237"/>
      <c r="D136" s="233" t="s">
        <v>160</v>
      </c>
      <c r="E136" s="238" t="s">
        <v>22</v>
      </c>
      <c r="F136" s="239" t="s">
        <v>429</v>
      </c>
      <c r="G136" s="237"/>
      <c r="H136" s="240">
        <v>180</v>
      </c>
      <c r="I136" s="241"/>
      <c r="J136" s="237"/>
      <c r="K136" s="237"/>
      <c r="L136" s="242"/>
      <c r="M136" s="243"/>
      <c r="N136" s="244"/>
      <c r="O136" s="244"/>
      <c r="P136" s="244"/>
      <c r="Q136" s="244"/>
      <c r="R136" s="244"/>
      <c r="S136" s="244"/>
      <c r="T136" s="245"/>
      <c r="AT136" s="246" t="s">
        <v>160</v>
      </c>
      <c r="AU136" s="246" t="s">
        <v>86</v>
      </c>
      <c r="AV136" s="11" t="s">
        <v>86</v>
      </c>
      <c r="AW136" s="11" t="s">
        <v>40</v>
      </c>
      <c r="AX136" s="11" t="s">
        <v>24</v>
      </c>
      <c r="AY136" s="246" t="s">
        <v>146</v>
      </c>
    </row>
    <row r="137" spans="2:65" s="1" customFormat="1" ht="25.5" customHeight="1">
      <c r="B137" s="45"/>
      <c r="C137" s="221" t="s">
        <v>250</v>
      </c>
      <c r="D137" s="221" t="s">
        <v>148</v>
      </c>
      <c r="E137" s="222" t="s">
        <v>575</v>
      </c>
      <c r="F137" s="223" t="s">
        <v>576</v>
      </c>
      <c r="G137" s="224" t="s">
        <v>181</v>
      </c>
      <c r="H137" s="225">
        <v>213</v>
      </c>
      <c r="I137" s="226"/>
      <c r="J137" s="227">
        <f>ROUND(I137*H137,2)</f>
        <v>0</v>
      </c>
      <c r="K137" s="223" t="s">
        <v>152</v>
      </c>
      <c r="L137" s="71"/>
      <c r="M137" s="228" t="s">
        <v>22</v>
      </c>
      <c r="N137" s="229" t="s">
        <v>48</v>
      </c>
      <c r="O137" s="46"/>
      <c r="P137" s="230">
        <f>O137*H137</f>
        <v>0</v>
      </c>
      <c r="Q137" s="230">
        <v>0.00036</v>
      </c>
      <c r="R137" s="230">
        <f>Q137*H137</f>
        <v>0.07668</v>
      </c>
      <c r="S137" s="230">
        <v>0</v>
      </c>
      <c r="T137" s="231">
        <f>S137*H137</f>
        <v>0</v>
      </c>
      <c r="AR137" s="23" t="s">
        <v>153</v>
      </c>
      <c r="AT137" s="23" t="s">
        <v>148</v>
      </c>
      <c r="AU137" s="23" t="s">
        <v>86</v>
      </c>
      <c r="AY137" s="23" t="s">
        <v>146</v>
      </c>
      <c r="BE137" s="232">
        <f>IF(N137="základní",J137,0)</f>
        <v>0</v>
      </c>
      <c r="BF137" s="232">
        <f>IF(N137="snížená",J137,0)</f>
        <v>0</v>
      </c>
      <c r="BG137" s="232">
        <f>IF(N137="zákl. přenesená",J137,0)</f>
        <v>0</v>
      </c>
      <c r="BH137" s="232">
        <f>IF(N137="sníž. přenesená",J137,0)</f>
        <v>0</v>
      </c>
      <c r="BI137" s="232">
        <f>IF(N137="nulová",J137,0)</f>
        <v>0</v>
      </c>
      <c r="BJ137" s="23" t="s">
        <v>24</v>
      </c>
      <c r="BK137" s="232">
        <f>ROUND(I137*H137,2)</f>
        <v>0</v>
      </c>
      <c r="BL137" s="23" t="s">
        <v>153</v>
      </c>
      <c r="BM137" s="23" t="s">
        <v>630</v>
      </c>
    </row>
    <row r="138" spans="2:47" s="1" customFormat="1" ht="13.5">
      <c r="B138" s="45"/>
      <c r="C138" s="73"/>
      <c r="D138" s="233" t="s">
        <v>155</v>
      </c>
      <c r="E138" s="73"/>
      <c r="F138" s="234" t="s">
        <v>578</v>
      </c>
      <c r="G138" s="73"/>
      <c r="H138" s="73"/>
      <c r="I138" s="191"/>
      <c r="J138" s="73"/>
      <c r="K138" s="73"/>
      <c r="L138" s="71"/>
      <c r="M138" s="235"/>
      <c r="N138" s="46"/>
      <c r="O138" s="46"/>
      <c r="P138" s="46"/>
      <c r="Q138" s="46"/>
      <c r="R138" s="46"/>
      <c r="S138" s="46"/>
      <c r="T138" s="94"/>
      <c r="AT138" s="23" t="s">
        <v>155</v>
      </c>
      <c r="AU138" s="23" t="s">
        <v>86</v>
      </c>
    </row>
    <row r="139" spans="2:63" s="10" customFormat="1" ht="37.4" customHeight="1">
      <c r="B139" s="205"/>
      <c r="C139" s="206"/>
      <c r="D139" s="207" t="s">
        <v>76</v>
      </c>
      <c r="E139" s="208" t="s">
        <v>338</v>
      </c>
      <c r="F139" s="208" t="s">
        <v>339</v>
      </c>
      <c r="G139" s="206"/>
      <c r="H139" s="206"/>
      <c r="I139" s="209"/>
      <c r="J139" s="210">
        <f>BK139</f>
        <v>0</v>
      </c>
      <c r="K139" s="206"/>
      <c r="L139" s="211"/>
      <c r="M139" s="212"/>
      <c r="N139" s="213"/>
      <c r="O139" s="213"/>
      <c r="P139" s="214">
        <f>P140+SUM(P141:P146)</f>
        <v>0</v>
      </c>
      <c r="Q139" s="213"/>
      <c r="R139" s="214">
        <f>R140+SUM(R141:R146)</f>
        <v>0</v>
      </c>
      <c r="S139" s="213"/>
      <c r="T139" s="215">
        <f>T140+SUM(T141:T146)</f>
        <v>0</v>
      </c>
      <c r="AR139" s="216" t="s">
        <v>172</v>
      </c>
      <c r="AT139" s="217" t="s">
        <v>76</v>
      </c>
      <c r="AU139" s="217" t="s">
        <v>77</v>
      </c>
      <c r="AY139" s="216" t="s">
        <v>146</v>
      </c>
      <c r="BK139" s="218">
        <f>BK140+SUM(BK141:BK146)</f>
        <v>0</v>
      </c>
    </row>
    <row r="140" spans="2:65" s="1" customFormat="1" ht="16.5" customHeight="1">
      <c r="B140" s="45"/>
      <c r="C140" s="221" t="s">
        <v>255</v>
      </c>
      <c r="D140" s="221" t="s">
        <v>148</v>
      </c>
      <c r="E140" s="222" t="s">
        <v>338</v>
      </c>
      <c r="F140" s="223" t="s">
        <v>341</v>
      </c>
      <c r="G140" s="224" t="s">
        <v>342</v>
      </c>
      <c r="H140" s="225">
        <v>1</v>
      </c>
      <c r="I140" s="226"/>
      <c r="J140" s="227">
        <f>ROUND(I140*H140,2)</f>
        <v>0</v>
      </c>
      <c r="K140" s="223" t="s">
        <v>22</v>
      </c>
      <c r="L140" s="71"/>
      <c r="M140" s="228" t="s">
        <v>22</v>
      </c>
      <c r="N140" s="229" t="s">
        <v>48</v>
      </c>
      <c r="O140" s="46"/>
      <c r="P140" s="230">
        <f>O140*H140</f>
        <v>0</v>
      </c>
      <c r="Q140" s="230">
        <v>0</v>
      </c>
      <c r="R140" s="230">
        <f>Q140*H140</f>
        <v>0</v>
      </c>
      <c r="S140" s="230">
        <v>0</v>
      </c>
      <c r="T140" s="231">
        <f>S140*H140</f>
        <v>0</v>
      </c>
      <c r="AR140" s="23" t="s">
        <v>343</v>
      </c>
      <c r="AT140" s="23" t="s">
        <v>148</v>
      </c>
      <c r="AU140" s="23" t="s">
        <v>24</v>
      </c>
      <c r="AY140" s="23" t="s">
        <v>146</v>
      </c>
      <c r="BE140" s="232">
        <f>IF(N140="základní",J140,0)</f>
        <v>0</v>
      </c>
      <c r="BF140" s="232">
        <f>IF(N140="snížená",J140,0)</f>
        <v>0</v>
      </c>
      <c r="BG140" s="232">
        <f>IF(N140="zákl. přenesená",J140,0)</f>
        <v>0</v>
      </c>
      <c r="BH140" s="232">
        <f>IF(N140="sníž. přenesená",J140,0)</f>
        <v>0</v>
      </c>
      <c r="BI140" s="232">
        <f>IF(N140="nulová",J140,0)</f>
        <v>0</v>
      </c>
      <c r="BJ140" s="23" t="s">
        <v>24</v>
      </c>
      <c r="BK140" s="232">
        <f>ROUND(I140*H140,2)</f>
        <v>0</v>
      </c>
      <c r="BL140" s="23" t="s">
        <v>343</v>
      </c>
      <c r="BM140" s="23" t="s">
        <v>631</v>
      </c>
    </row>
    <row r="141" spans="2:51" s="11" customFormat="1" ht="13.5">
      <c r="B141" s="236"/>
      <c r="C141" s="237"/>
      <c r="D141" s="233" t="s">
        <v>160</v>
      </c>
      <c r="E141" s="238" t="s">
        <v>22</v>
      </c>
      <c r="F141" s="239" t="s">
        <v>24</v>
      </c>
      <c r="G141" s="237"/>
      <c r="H141" s="240">
        <v>1</v>
      </c>
      <c r="I141" s="241"/>
      <c r="J141" s="237"/>
      <c r="K141" s="237"/>
      <c r="L141" s="242"/>
      <c r="M141" s="243"/>
      <c r="N141" s="244"/>
      <c r="O141" s="244"/>
      <c r="P141" s="244"/>
      <c r="Q141" s="244"/>
      <c r="R141" s="244"/>
      <c r="S141" s="244"/>
      <c r="T141" s="245"/>
      <c r="AT141" s="246" t="s">
        <v>160</v>
      </c>
      <c r="AU141" s="246" t="s">
        <v>24</v>
      </c>
      <c r="AV141" s="11" t="s">
        <v>86</v>
      </c>
      <c r="AW141" s="11" t="s">
        <v>40</v>
      </c>
      <c r="AX141" s="11" t="s">
        <v>24</v>
      </c>
      <c r="AY141" s="246" t="s">
        <v>146</v>
      </c>
    </row>
    <row r="142" spans="2:51" s="12" customFormat="1" ht="13.5">
      <c r="B142" s="247"/>
      <c r="C142" s="248"/>
      <c r="D142" s="233" t="s">
        <v>160</v>
      </c>
      <c r="E142" s="249" t="s">
        <v>22</v>
      </c>
      <c r="F142" s="250" t="s">
        <v>345</v>
      </c>
      <c r="G142" s="248"/>
      <c r="H142" s="249" t="s">
        <v>22</v>
      </c>
      <c r="I142" s="251"/>
      <c r="J142" s="248"/>
      <c r="K142" s="248"/>
      <c r="L142" s="252"/>
      <c r="M142" s="253"/>
      <c r="N142" s="254"/>
      <c r="O142" s="254"/>
      <c r="P142" s="254"/>
      <c r="Q142" s="254"/>
      <c r="R142" s="254"/>
      <c r="S142" s="254"/>
      <c r="T142" s="255"/>
      <c r="AT142" s="256" t="s">
        <v>160</v>
      </c>
      <c r="AU142" s="256" t="s">
        <v>24</v>
      </c>
      <c r="AV142" s="12" t="s">
        <v>24</v>
      </c>
      <c r="AW142" s="12" t="s">
        <v>40</v>
      </c>
      <c r="AX142" s="12" t="s">
        <v>77</v>
      </c>
      <c r="AY142" s="256" t="s">
        <v>146</v>
      </c>
    </row>
    <row r="143" spans="2:65" s="1" customFormat="1" ht="16.5" customHeight="1">
      <c r="B143" s="45"/>
      <c r="C143" s="221" t="s">
        <v>260</v>
      </c>
      <c r="D143" s="221" t="s">
        <v>148</v>
      </c>
      <c r="E143" s="222" t="s">
        <v>347</v>
      </c>
      <c r="F143" s="223" t="s">
        <v>348</v>
      </c>
      <c r="G143" s="224" t="s">
        <v>342</v>
      </c>
      <c r="H143" s="225">
        <v>1</v>
      </c>
      <c r="I143" s="226"/>
      <c r="J143" s="227">
        <f>ROUND(I143*H143,2)</f>
        <v>0</v>
      </c>
      <c r="K143" s="223" t="s">
        <v>22</v>
      </c>
      <c r="L143" s="71"/>
      <c r="M143" s="228" t="s">
        <v>22</v>
      </c>
      <c r="N143" s="229" t="s">
        <v>48</v>
      </c>
      <c r="O143" s="46"/>
      <c r="P143" s="230">
        <f>O143*H143</f>
        <v>0</v>
      </c>
      <c r="Q143" s="230">
        <v>0</v>
      </c>
      <c r="R143" s="230">
        <f>Q143*H143</f>
        <v>0</v>
      </c>
      <c r="S143" s="230">
        <v>0</v>
      </c>
      <c r="T143" s="231">
        <f>S143*H143</f>
        <v>0</v>
      </c>
      <c r="AR143" s="23" t="s">
        <v>343</v>
      </c>
      <c r="AT143" s="23" t="s">
        <v>148</v>
      </c>
      <c r="AU143" s="23" t="s">
        <v>24</v>
      </c>
      <c r="AY143" s="23" t="s">
        <v>146</v>
      </c>
      <c r="BE143" s="232">
        <f>IF(N143="základní",J143,0)</f>
        <v>0</v>
      </c>
      <c r="BF143" s="232">
        <f>IF(N143="snížená",J143,0)</f>
        <v>0</v>
      </c>
      <c r="BG143" s="232">
        <f>IF(N143="zákl. přenesená",J143,0)</f>
        <v>0</v>
      </c>
      <c r="BH143" s="232">
        <f>IF(N143="sníž. přenesená",J143,0)</f>
        <v>0</v>
      </c>
      <c r="BI143" s="232">
        <f>IF(N143="nulová",J143,0)</f>
        <v>0</v>
      </c>
      <c r="BJ143" s="23" t="s">
        <v>24</v>
      </c>
      <c r="BK143" s="232">
        <f>ROUND(I143*H143,2)</f>
        <v>0</v>
      </c>
      <c r="BL143" s="23" t="s">
        <v>343</v>
      </c>
      <c r="BM143" s="23" t="s">
        <v>632</v>
      </c>
    </row>
    <row r="144" spans="2:51" s="12" customFormat="1" ht="13.5">
      <c r="B144" s="247"/>
      <c r="C144" s="248"/>
      <c r="D144" s="233" t="s">
        <v>160</v>
      </c>
      <c r="E144" s="249" t="s">
        <v>22</v>
      </c>
      <c r="F144" s="250" t="s">
        <v>350</v>
      </c>
      <c r="G144" s="248"/>
      <c r="H144" s="249" t="s">
        <v>22</v>
      </c>
      <c r="I144" s="251"/>
      <c r="J144" s="248"/>
      <c r="K144" s="248"/>
      <c r="L144" s="252"/>
      <c r="M144" s="253"/>
      <c r="N144" s="254"/>
      <c r="O144" s="254"/>
      <c r="P144" s="254"/>
      <c r="Q144" s="254"/>
      <c r="R144" s="254"/>
      <c r="S144" s="254"/>
      <c r="T144" s="255"/>
      <c r="AT144" s="256" t="s">
        <v>160</v>
      </c>
      <c r="AU144" s="256" t="s">
        <v>24</v>
      </c>
      <c r="AV144" s="12" t="s">
        <v>24</v>
      </c>
      <c r="AW144" s="12" t="s">
        <v>40</v>
      </c>
      <c r="AX144" s="12" t="s">
        <v>77</v>
      </c>
      <c r="AY144" s="256" t="s">
        <v>146</v>
      </c>
    </row>
    <row r="145" spans="2:51" s="11" customFormat="1" ht="13.5">
      <c r="B145" s="236"/>
      <c r="C145" s="237"/>
      <c r="D145" s="233" t="s">
        <v>160</v>
      </c>
      <c r="E145" s="238" t="s">
        <v>22</v>
      </c>
      <c r="F145" s="239" t="s">
        <v>24</v>
      </c>
      <c r="G145" s="237"/>
      <c r="H145" s="240">
        <v>1</v>
      </c>
      <c r="I145" s="241"/>
      <c r="J145" s="237"/>
      <c r="K145" s="237"/>
      <c r="L145" s="242"/>
      <c r="M145" s="243"/>
      <c r="N145" s="244"/>
      <c r="O145" s="244"/>
      <c r="P145" s="244"/>
      <c r="Q145" s="244"/>
      <c r="R145" s="244"/>
      <c r="S145" s="244"/>
      <c r="T145" s="245"/>
      <c r="AT145" s="246" t="s">
        <v>160</v>
      </c>
      <c r="AU145" s="246" t="s">
        <v>24</v>
      </c>
      <c r="AV145" s="11" t="s">
        <v>86</v>
      </c>
      <c r="AW145" s="11" t="s">
        <v>40</v>
      </c>
      <c r="AX145" s="11" t="s">
        <v>24</v>
      </c>
      <c r="AY145" s="246" t="s">
        <v>146</v>
      </c>
    </row>
    <row r="146" spans="2:63" s="10" customFormat="1" ht="29.85" customHeight="1">
      <c r="B146" s="205"/>
      <c r="C146" s="206"/>
      <c r="D146" s="207" t="s">
        <v>76</v>
      </c>
      <c r="E146" s="219" t="s">
        <v>347</v>
      </c>
      <c r="F146" s="219" t="s">
        <v>351</v>
      </c>
      <c r="G146" s="206"/>
      <c r="H146" s="206"/>
      <c r="I146" s="209"/>
      <c r="J146" s="220">
        <f>BK146</f>
        <v>0</v>
      </c>
      <c r="K146" s="206"/>
      <c r="L146" s="211"/>
      <c r="M146" s="212"/>
      <c r="N146" s="213"/>
      <c r="O146" s="213"/>
      <c r="P146" s="214">
        <f>SUM(P147:P151)</f>
        <v>0</v>
      </c>
      <c r="Q146" s="213"/>
      <c r="R146" s="214">
        <f>SUM(R147:R151)</f>
        <v>0</v>
      </c>
      <c r="S146" s="213"/>
      <c r="T146" s="215">
        <f>SUM(T147:T151)</f>
        <v>0</v>
      </c>
      <c r="AR146" s="216" t="s">
        <v>172</v>
      </c>
      <c r="AT146" s="217" t="s">
        <v>76</v>
      </c>
      <c r="AU146" s="217" t="s">
        <v>24</v>
      </c>
      <c r="AY146" s="216" t="s">
        <v>146</v>
      </c>
      <c r="BK146" s="218">
        <f>SUM(BK147:BK151)</f>
        <v>0</v>
      </c>
    </row>
    <row r="147" spans="2:65" s="1" customFormat="1" ht="25.5" customHeight="1">
      <c r="B147" s="45"/>
      <c r="C147" s="221" t="s">
        <v>277</v>
      </c>
      <c r="D147" s="221" t="s">
        <v>148</v>
      </c>
      <c r="E147" s="222" t="s">
        <v>353</v>
      </c>
      <c r="F147" s="223" t="s">
        <v>354</v>
      </c>
      <c r="G147" s="224" t="s">
        <v>342</v>
      </c>
      <c r="H147" s="225">
        <v>1</v>
      </c>
      <c r="I147" s="226"/>
      <c r="J147" s="227">
        <f>ROUND(I147*H147,2)</f>
        <v>0</v>
      </c>
      <c r="K147" s="223" t="s">
        <v>152</v>
      </c>
      <c r="L147" s="71"/>
      <c r="M147" s="228" t="s">
        <v>22</v>
      </c>
      <c r="N147" s="229" t="s">
        <v>48</v>
      </c>
      <c r="O147" s="46"/>
      <c r="P147" s="230">
        <f>O147*H147</f>
        <v>0</v>
      </c>
      <c r="Q147" s="230">
        <v>0</v>
      </c>
      <c r="R147" s="230">
        <f>Q147*H147</f>
        <v>0</v>
      </c>
      <c r="S147" s="230">
        <v>0</v>
      </c>
      <c r="T147" s="231">
        <f>S147*H147</f>
        <v>0</v>
      </c>
      <c r="AR147" s="23" t="s">
        <v>343</v>
      </c>
      <c r="AT147" s="23" t="s">
        <v>148</v>
      </c>
      <c r="AU147" s="23" t="s">
        <v>86</v>
      </c>
      <c r="AY147" s="23" t="s">
        <v>146</v>
      </c>
      <c r="BE147" s="232">
        <f>IF(N147="základní",J147,0)</f>
        <v>0</v>
      </c>
      <c r="BF147" s="232">
        <f>IF(N147="snížená",J147,0)</f>
        <v>0</v>
      </c>
      <c r="BG147" s="232">
        <f>IF(N147="zákl. přenesená",J147,0)</f>
        <v>0</v>
      </c>
      <c r="BH147" s="232">
        <f>IF(N147="sníž. přenesená",J147,0)</f>
        <v>0</v>
      </c>
      <c r="BI147" s="232">
        <f>IF(N147="nulová",J147,0)</f>
        <v>0</v>
      </c>
      <c r="BJ147" s="23" t="s">
        <v>24</v>
      </c>
      <c r="BK147" s="232">
        <f>ROUND(I147*H147,2)</f>
        <v>0</v>
      </c>
      <c r="BL147" s="23" t="s">
        <v>343</v>
      </c>
      <c r="BM147" s="23" t="s">
        <v>633</v>
      </c>
    </row>
    <row r="148" spans="2:47" s="1" customFormat="1" ht="13.5">
      <c r="B148" s="45"/>
      <c r="C148" s="73"/>
      <c r="D148" s="233" t="s">
        <v>332</v>
      </c>
      <c r="E148" s="73"/>
      <c r="F148" s="234" t="s">
        <v>356</v>
      </c>
      <c r="G148" s="73"/>
      <c r="H148" s="73"/>
      <c r="I148" s="191"/>
      <c r="J148" s="73"/>
      <c r="K148" s="73"/>
      <c r="L148" s="71"/>
      <c r="M148" s="235"/>
      <c r="N148" s="46"/>
      <c r="O148" s="46"/>
      <c r="P148" s="46"/>
      <c r="Q148" s="46"/>
      <c r="R148" s="46"/>
      <c r="S148" s="46"/>
      <c r="T148" s="94"/>
      <c r="AT148" s="23" t="s">
        <v>332</v>
      </c>
      <c r="AU148" s="23" t="s">
        <v>86</v>
      </c>
    </row>
    <row r="149" spans="2:65" s="1" customFormat="1" ht="25.5" customHeight="1">
      <c r="B149" s="45"/>
      <c r="C149" s="221" t="s">
        <v>283</v>
      </c>
      <c r="D149" s="221" t="s">
        <v>148</v>
      </c>
      <c r="E149" s="222" t="s">
        <v>358</v>
      </c>
      <c r="F149" s="223" t="s">
        <v>359</v>
      </c>
      <c r="G149" s="224" t="s">
        <v>342</v>
      </c>
      <c r="H149" s="225">
        <v>1</v>
      </c>
      <c r="I149" s="226"/>
      <c r="J149" s="227">
        <f>ROUND(I149*H149,2)</f>
        <v>0</v>
      </c>
      <c r="K149" s="223" t="s">
        <v>152</v>
      </c>
      <c r="L149" s="71"/>
      <c r="M149" s="228" t="s">
        <v>22</v>
      </c>
      <c r="N149" s="229" t="s">
        <v>48</v>
      </c>
      <c r="O149" s="46"/>
      <c r="P149" s="230">
        <f>O149*H149</f>
        <v>0</v>
      </c>
      <c r="Q149" s="230">
        <v>0</v>
      </c>
      <c r="R149" s="230">
        <f>Q149*H149</f>
        <v>0</v>
      </c>
      <c r="S149" s="230">
        <v>0</v>
      </c>
      <c r="T149" s="231">
        <f>S149*H149</f>
        <v>0</v>
      </c>
      <c r="AR149" s="23" t="s">
        <v>343</v>
      </c>
      <c r="AT149" s="23" t="s">
        <v>148</v>
      </c>
      <c r="AU149" s="23" t="s">
        <v>86</v>
      </c>
      <c r="AY149" s="23" t="s">
        <v>146</v>
      </c>
      <c r="BE149" s="232">
        <f>IF(N149="základní",J149,0)</f>
        <v>0</v>
      </c>
      <c r="BF149" s="232">
        <f>IF(N149="snížená",J149,0)</f>
        <v>0</v>
      </c>
      <c r="BG149" s="232">
        <f>IF(N149="zákl. přenesená",J149,0)</f>
        <v>0</v>
      </c>
      <c r="BH149" s="232">
        <f>IF(N149="sníž. přenesená",J149,0)</f>
        <v>0</v>
      </c>
      <c r="BI149" s="232">
        <f>IF(N149="nulová",J149,0)</f>
        <v>0</v>
      </c>
      <c r="BJ149" s="23" t="s">
        <v>24</v>
      </c>
      <c r="BK149" s="232">
        <f>ROUND(I149*H149,2)</f>
        <v>0</v>
      </c>
      <c r="BL149" s="23" t="s">
        <v>343</v>
      </c>
      <c r="BM149" s="23" t="s">
        <v>634</v>
      </c>
    </row>
    <row r="150" spans="2:65" s="1" customFormat="1" ht="16.5" customHeight="1">
      <c r="B150" s="45"/>
      <c r="C150" s="221" t="s">
        <v>9</v>
      </c>
      <c r="D150" s="221" t="s">
        <v>148</v>
      </c>
      <c r="E150" s="222" t="s">
        <v>362</v>
      </c>
      <c r="F150" s="223" t="s">
        <v>363</v>
      </c>
      <c r="G150" s="224" t="s">
        <v>342</v>
      </c>
      <c r="H150" s="225">
        <v>1</v>
      </c>
      <c r="I150" s="226"/>
      <c r="J150" s="227">
        <f>ROUND(I150*H150,2)</f>
        <v>0</v>
      </c>
      <c r="K150" s="223" t="s">
        <v>152</v>
      </c>
      <c r="L150" s="71"/>
      <c r="M150" s="228" t="s">
        <v>22</v>
      </c>
      <c r="N150" s="229" t="s">
        <v>48</v>
      </c>
      <c r="O150" s="46"/>
      <c r="P150" s="230">
        <f>O150*H150</f>
        <v>0</v>
      </c>
      <c r="Q150" s="230">
        <v>0</v>
      </c>
      <c r="R150" s="230">
        <f>Q150*H150</f>
        <v>0</v>
      </c>
      <c r="S150" s="230">
        <v>0</v>
      </c>
      <c r="T150" s="231">
        <f>S150*H150</f>
        <v>0</v>
      </c>
      <c r="AR150" s="23" t="s">
        <v>343</v>
      </c>
      <c r="AT150" s="23" t="s">
        <v>148</v>
      </c>
      <c r="AU150" s="23" t="s">
        <v>86</v>
      </c>
      <c r="AY150" s="23" t="s">
        <v>146</v>
      </c>
      <c r="BE150" s="232">
        <f>IF(N150="základní",J150,0)</f>
        <v>0</v>
      </c>
      <c r="BF150" s="232">
        <f>IF(N150="snížená",J150,0)</f>
        <v>0</v>
      </c>
      <c r="BG150" s="232">
        <f>IF(N150="zákl. přenesená",J150,0)</f>
        <v>0</v>
      </c>
      <c r="BH150" s="232">
        <f>IF(N150="sníž. přenesená",J150,0)</f>
        <v>0</v>
      </c>
      <c r="BI150" s="232">
        <f>IF(N150="nulová",J150,0)</f>
        <v>0</v>
      </c>
      <c r="BJ150" s="23" t="s">
        <v>24</v>
      </c>
      <c r="BK150" s="232">
        <f>ROUND(I150*H150,2)</f>
        <v>0</v>
      </c>
      <c r="BL150" s="23" t="s">
        <v>343</v>
      </c>
      <c r="BM150" s="23" t="s">
        <v>635</v>
      </c>
    </row>
    <row r="151" spans="2:47" s="1" customFormat="1" ht="13.5">
      <c r="B151" s="45"/>
      <c r="C151" s="73"/>
      <c r="D151" s="233" t="s">
        <v>332</v>
      </c>
      <c r="E151" s="73"/>
      <c r="F151" s="234" t="s">
        <v>365</v>
      </c>
      <c r="G151" s="73"/>
      <c r="H151" s="73"/>
      <c r="I151" s="191"/>
      <c r="J151" s="73"/>
      <c r="K151" s="73"/>
      <c r="L151" s="71"/>
      <c r="M151" s="278"/>
      <c r="N151" s="279"/>
      <c r="O151" s="279"/>
      <c r="P151" s="279"/>
      <c r="Q151" s="279"/>
      <c r="R151" s="279"/>
      <c r="S151" s="279"/>
      <c r="T151" s="280"/>
      <c r="AT151" s="23" t="s">
        <v>332</v>
      </c>
      <c r="AU151" s="23" t="s">
        <v>86</v>
      </c>
    </row>
    <row r="152" spans="2:12" s="1" customFormat="1" ht="6.95" customHeight="1">
      <c r="B152" s="66"/>
      <c r="C152" s="67"/>
      <c r="D152" s="67"/>
      <c r="E152" s="67"/>
      <c r="F152" s="67"/>
      <c r="G152" s="67"/>
      <c r="H152" s="67"/>
      <c r="I152" s="166"/>
      <c r="J152" s="67"/>
      <c r="K152" s="67"/>
      <c r="L152" s="71"/>
    </row>
  </sheetData>
  <sheetProtection password="CC35" sheet="1" objects="1" scenarios="1" formatColumns="0" formatRows="0" autoFilter="0"/>
  <autoFilter ref="C80:K151"/>
  <mergeCells count="10">
    <mergeCell ref="E7:H7"/>
    <mergeCell ref="E9:H9"/>
    <mergeCell ref="E24:H24"/>
    <mergeCell ref="E45:H45"/>
    <mergeCell ref="E47:H47"/>
    <mergeCell ref="J51:J52"/>
    <mergeCell ref="E71:H71"/>
    <mergeCell ref="E73:H73"/>
    <mergeCell ref="G1:H1"/>
    <mergeCell ref="L2:V2"/>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R177"/>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105</v>
      </c>
      <c r="G1" s="138" t="s">
        <v>106</v>
      </c>
      <c r="H1" s="138"/>
      <c r="I1" s="139"/>
      <c r="J1" s="138" t="s">
        <v>107</v>
      </c>
      <c r="K1" s="137" t="s">
        <v>108</v>
      </c>
      <c r="L1" s="138" t="s">
        <v>109</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101</v>
      </c>
    </row>
    <row r="3" spans="2:46" ht="6.95" customHeight="1">
      <c r="B3" s="24"/>
      <c r="C3" s="25"/>
      <c r="D3" s="25"/>
      <c r="E3" s="25"/>
      <c r="F3" s="25"/>
      <c r="G3" s="25"/>
      <c r="H3" s="25"/>
      <c r="I3" s="141"/>
      <c r="J3" s="25"/>
      <c r="K3" s="26"/>
      <c r="AT3" s="23" t="s">
        <v>86</v>
      </c>
    </row>
    <row r="4" spans="2:46" ht="36.95" customHeight="1">
      <c r="B4" s="27"/>
      <c r="C4" s="28"/>
      <c r="D4" s="29" t="s">
        <v>114</v>
      </c>
      <c r="E4" s="28"/>
      <c r="F4" s="28"/>
      <c r="G4" s="28"/>
      <c r="H4" s="28"/>
      <c r="I4" s="142"/>
      <c r="J4" s="28"/>
      <c r="K4" s="30"/>
      <c r="M4" s="31" t="s">
        <v>12</v>
      </c>
      <c r="AT4" s="23" t="s">
        <v>6</v>
      </c>
    </row>
    <row r="5" spans="2:11" ht="6.95" customHeight="1">
      <c r="B5" s="27"/>
      <c r="C5" s="28"/>
      <c r="D5" s="28"/>
      <c r="E5" s="28"/>
      <c r="F5" s="28"/>
      <c r="G5" s="28"/>
      <c r="H5" s="28"/>
      <c r="I5" s="142"/>
      <c r="J5" s="28"/>
      <c r="K5" s="30"/>
    </row>
    <row r="6" spans="2:11" ht="13.5">
      <c r="B6" s="27"/>
      <c r="C6" s="28"/>
      <c r="D6" s="39" t="s">
        <v>18</v>
      </c>
      <c r="E6" s="28"/>
      <c r="F6" s="28"/>
      <c r="G6" s="28"/>
      <c r="H6" s="28"/>
      <c r="I6" s="142"/>
      <c r="J6" s="28"/>
      <c r="K6" s="30"/>
    </row>
    <row r="7" spans="2:11" ht="16.5" customHeight="1">
      <c r="B7" s="27"/>
      <c r="C7" s="28"/>
      <c r="D7" s="28"/>
      <c r="E7" s="143" t="str">
        <f>'Rekapitulace stavby'!K6</f>
        <v>K.ú. Vysoká Libeň - dokumentace II</v>
      </c>
      <c r="F7" s="39"/>
      <c r="G7" s="39"/>
      <c r="H7" s="39"/>
      <c r="I7" s="142"/>
      <c r="J7" s="28"/>
      <c r="K7" s="30"/>
    </row>
    <row r="8" spans="2:11" s="1" customFormat="1" ht="13.5">
      <c r="B8" s="45"/>
      <c r="C8" s="46"/>
      <c r="D8" s="39" t="s">
        <v>115</v>
      </c>
      <c r="E8" s="46"/>
      <c r="F8" s="46"/>
      <c r="G8" s="46"/>
      <c r="H8" s="46"/>
      <c r="I8" s="144"/>
      <c r="J8" s="46"/>
      <c r="K8" s="50"/>
    </row>
    <row r="9" spans="2:11" s="1" customFormat="1" ht="36.95" customHeight="1">
      <c r="B9" s="45"/>
      <c r="C9" s="46"/>
      <c r="D9" s="46"/>
      <c r="E9" s="145" t="s">
        <v>636</v>
      </c>
      <c r="F9" s="46"/>
      <c r="G9" s="46"/>
      <c r="H9" s="46"/>
      <c r="I9" s="144"/>
      <c r="J9" s="46"/>
      <c r="K9" s="50"/>
    </row>
    <row r="10" spans="2:11" s="1" customFormat="1" ht="13.5">
      <c r="B10" s="45"/>
      <c r="C10" s="46"/>
      <c r="D10" s="46"/>
      <c r="E10" s="46"/>
      <c r="F10" s="46"/>
      <c r="G10" s="46"/>
      <c r="H10" s="46"/>
      <c r="I10" s="144"/>
      <c r="J10" s="46"/>
      <c r="K10" s="50"/>
    </row>
    <row r="11" spans="2:11" s="1" customFormat="1" ht="14.4" customHeight="1">
      <c r="B11" s="45"/>
      <c r="C11" s="46"/>
      <c r="D11" s="39" t="s">
        <v>21</v>
      </c>
      <c r="E11" s="46"/>
      <c r="F11" s="34" t="s">
        <v>22</v>
      </c>
      <c r="G11" s="46"/>
      <c r="H11" s="46"/>
      <c r="I11" s="146" t="s">
        <v>23</v>
      </c>
      <c r="J11" s="34" t="s">
        <v>22</v>
      </c>
      <c r="K11" s="50"/>
    </row>
    <row r="12" spans="2:11" s="1" customFormat="1" ht="14.4" customHeight="1">
      <c r="B12" s="45"/>
      <c r="C12" s="46"/>
      <c r="D12" s="39" t="s">
        <v>25</v>
      </c>
      <c r="E12" s="46"/>
      <c r="F12" s="34" t="s">
        <v>26</v>
      </c>
      <c r="G12" s="46"/>
      <c r="H12" s="46"/>
      <c r="I12" s="146" t="s">
        <v>27</v>
      </c>
      <c r="J12" s="147" t="str">
        <f>'Rekapitulace stavby'!AN8</f>
        <v>27. 11. 2016</v>
      </c>
      <c r="K12" s="50"/>
    </row>
    <row r="13" spans="2:11" s="1" customFormat="1" ht="10.8" customHeight="1">
      <c r="B13" s="45"/>
      <c r="C13" s="46"/>
      <c r="D13" s="46"/>
      <c r="E13" s="46"/>
      <c r="F13" s="46"/>
      <c r="G13" s="46"/>
      <c r="H13" s="46"/>
      <c r="I13" s="144"/>
      <c r="J13" s="46"/>
      <c r="K13" s="50"/>
    </row>
    <row r="14" spans="2:11" s="1" customFormat="1" ht="14.4" customHeight="1">
      <c r="B14" s="45"/>
      <c r="C14" s="46"/>
      <c r="D14" s="39" t="s">
        <v>31</v>
      </c>
      <c r="E14" s="46"/>
      <c r="F14" s="46"/>
      <c r="G14" s="46"/>
      <c r="H14" s="46"/>
      <c r="I14" s="146" t="s">
        <v>32</v>
      </c>
      <c r="J14" s="34" t="s">
        <v>22</v>
      </c>
      <c r="K14" s="50"/>
    </row>
    <row r="15" spans="2:11" s="1" customFormat="1" ht="18" customHeight="1">
      <c r="B15" s="45"/>
      <c r="C15" s="46"/>
      <c r="D15" s="46"/>
      <c r="E15" s="34" t="s">
        <v>33</v>
      </c>
      <c r="F15" s="46"/>
      <c r="G15" s="46"/>
      <c r="H15" s="46"/>
      <c r="I15" s="146" t="s">
        <v>34</v>
      </c>
      <c r="J15" s="34" t="s">
        <v>22</v>
      </c>
      <c r="K15" s="50"/>
    </row>
    <row r="16" spans="2:11" s="1" customFormat="1" ht="6.95" customHeight="1">
      <c r="B16" s="45"/>
      <c r="C16" s="46"/>
      <c r="D16" s="46"/>
      <c r="E16" s="46"/>
      <c r="F16" s="46"/>
      <c r="G16" s="46"/>
      <c r="H16" s="46"/>
      <c r="I16" s="144"/>
      <c r="J16" s="46"/>
      <c r="K16" s="50"/>
    </row>
    <row r="17" spans="2:11" s="1" customFormat="1" ht="14.4" customHeight="1">
      <c r="B17" s="45"/>
      <c r="C17" s="46"/>
      <c r="D17" s="39" t="s">
        <v>35</v>
      </c>
      <c r="E17" s="46"/>
      <c r="F17" s="46"/>
      <c r="G17" s="46"/>
      <c r="H17" s="46"/>
      <c r="I17" s="146" t="s">
        <v>32</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6" t="s">
        <v>34</v>
      </c>
      <c r="J18" s="34" t="str">
        <f>IF('Rekapitulace stavby'!AN14="Vyplň údaj","",IF('Rekapitulace stavby'!AN14="","",'Rekapitulace stavby'!AN14))</f>
        <v/>
      </c>
      <c r="K18" s="50"/>
    </row>
    <row r="19" spans="2:11" s="1" customFormat="1" ht="6.95" customHeight="1">
      <c r="B19" s="45"/>
      <c r="C19" s="46"/>
      <c r="D19" s="46"/>
      <c r="E19" s="46"/>
      <c r="F19" s="46"/>
      <c r="G19" s="46"/>
      <c r="H19" s="46"/>
      <c r="I19" s="144"/>
      <c r="J19" s="46"/>
      <c r="K19" s="50"/>
    </row>
    <row r="20" spans="2:11" s="1" customFormat="1" ht="14.4" customHeight="1">
      <c r="B20" s="45"/>
      <c r="C20" s="46"/>
      <c r="D20" s="39" t="s">
        <v>37</v>
      </c>
      <c r="E20" s="46"/>
      <c r="F20" s="46"/>
      <c r="G20" s="46"/>
      <c r="H20" s="46"/>
      <c r="I20" s="146" t="s">
        <v>32</v>
      </c>
      <c r="J20" s="34" t="s">
        <v>38</v>
      </c>
      <c r="K20" s="50"/>
    </row>
    <row r="21" spans="2:11" s="1" customFormat="1" ht="18" customHeight="1">
      <c r="B21" s="45"/>
      <c r="C21" s="46"/>
      <c r="D21" s="46"/>
      <c r="E21" s="34" t="s">
        <v>39</v>
      </c>
      <c r="F21" s="46"/>
      <c r="G21" s="46"/>
      <c r="H21" s="46"/>
      <c r="I21" s="146" t="s">
        <v>34</v>
      </c>
      <c r="J21" s="34" t="s">
        <v>22</v>
      </c>
      <c r="K21" s="50"/>
    </row>
    <row r="22" spans="2:11" s="1" customFormat="1" ht="6.95" customHeight="1">
      <c r="B22" s="45"/>
      <c r="C22" s="46"/>
      <c r="D22" s="46"/>
      <c r="E22" s="46"/>
      <c r="F22" s="46"/>
      <c r="G22" s="46"/>
      <c r="H22" s="46"/>
      <c r="I22" s="144"/>
      <c r="J22" s="46"/>
      <c r="K22" s="50"/>
    </row>
    <row r="23" spans="2:11" s="1" customFormat="1" ht="14.4" customHeight="1">
      <c r="B23" s="45"/>
      <c r="C23" s="46"/>
      <c r="D23" s="39" t="s">
        <v>41</v>
      </c>
      <c r="E23" s="46"/>
      <c r="F23" s="46"/>
      <c r="G23" s="46"/>
      <c r="H23" s="46"/>
      <c r="I23" s="144"/>
      <c r="J23" s="46"/>
      <c r="K23" s="50"/>
    </row>
    <row r="24" spans="2:11" s="6" customFormat="1" ht="16.5" customHeight="1">
      <c r="B24" s="148"/>
      <c r="C24" s="149"/>
      <c r="D24" s="149"/>
      <c r="E24" s="43" t="s">
        <v>22</v>
      </c>
      <c r="F24" s="43"/>
      <c r="G24" s="43"/>
      <c r="H24" s="43"/>
      <c r="I24" s="150"/>
      <c r="J24" s="149"/>
      <c r="K24" s="151"/>
    </row>
    <row r="25" spans="2:11" s="1" customFormat="1" ht="6.95" customHeight="1">
      <c r="B25" s="45"/>
      <c r="C25" s="46"/>
      <c r="D25" s="46"/>
      <c r="E25" s="46"/>
      <c r="F25" s="46"/>
      <c r="G25" s="46"/>
      <c r="H25" s="46"/>
      <c r="I25" s="144"/>
      <c r="J25" s="46"/>
      <c r="K25" s="50"/>
    </row>
    <row r="26" spans="2:11" s="1" customFormat="1" ht="6.95" customHeight="1">
      <c r="B26" s="45"/>
      <c r="C26" s="46"/>
      <c r="D26" s="105"/>
      <c r="E26" s="105"/>
      <c r="F26" s="105"/>
      <c r="G26" s="105"/>
      <c r="H26" s="105"/>
      <c r="I26" s="152"/>
      <c r="J26" s="105"/>
      <c r="K26" s="153"/>
    </row>
    <row r="27" spans="2:11" s="1" customFormat="1" ht="25.4" customHeight="1">
      <c r="B27" s="45"/>
      <c r="C27" s="46"/>
      <c r="D27" s="154" t="s">
        <v>43</v>
      </c>
      <c r="E27" s="46"/>
      <c r="F27" s="46"/>
      <c r="G27" s="46"/>
      <c r="H27" s="46"/>
      <c r="I27" s="144"/>
      <c r="J27" s="155">
        <f>ROUND(J83,2)</f>
        <v>0</v>
      </c>
      <c r="K27" s="50"/>
    </row>
    <row r="28" spans="2:11" s="1" customFormat="1" ht="6.95" customHeight="1">
      <c r="B28" s="45"/>
      <c r="C28" s="46"/>
      <c r="D28" s="105"/>
      <c r="E28" s="105"/>
      <c r="F28" s="105"/>
      <c r="G28" s="105"/>
      <c r="H28" s="105"/>
      <c r="I28" s="152"/>
      <c r="J28" s="105"/>
      <c r="K28" s="153"/>
    </row>
    <row r="29" spans="2:11" s="1" customFormat="1" ht="14.4" customHeight="1">
      <c r="B29" s="45"/>
      <c r="C29" s="46"/>
      <c r="D29" s="46"/>
      <c r="E29" s="46"/>
      <c r="F29" s="51" t="s">
        <v>45</v>
      </c>
      <c r="G29" s="46"/>
      <c r="H29" s="46"/>
      <c r="I29" s="156" t="s">
        <v>44</v>
      </c>
      <c r="J29" s="51" t="s">
        <v>46</v>
      </c>
      <c r="K29" s="50"/>
    </row>
    <row r="30" spans="2:11" s="1" customFormat="1" ht="14.4" customHeight="1">
      <c r="B30" s="45"/>
      <c r="C30" s="46"/>
      <c r="D30" s="54" t="s">
        <v>47</v>
      </c>
      <c r="E30" s="54" t="s">
        <v>48</v>
      </c>
      <c r="F30" s="157">
        <f>ROUND(SUM(BE83:BE176),2)</f>
        <v>0</v>
      </c>
      <c r="G30" s="46"/>
      <c r="H30" s="46"/>
      <c r="I30" s="158">
        <v>0.21</v>
      </c>
      <c r="J30" s="157">
        <f>ROUND(ROUND((SUM(BE83:BE176)),2)*I30,2)</f>
        <v>0</v>
      </c>
      <c r="K30" s="50"/>
    </row>
    <row r="31" spans="2:11" s="1" customFormat="1" ht="14.4" customHeight="1">
      <c r="B31" s="45"/>
      <c r="C31" s="46"/>
      <c r="D31" s="46"/>
      <c r="E31" s="54" t="s">
        <v>49</v>
      </c>
      <c r="F31" s="157">
        <f>ROUND(SUM(BF83:BF176),2)</f>
        <v>0</v>
      </c>
      <c r="G31" s="46"/>
      <c r="H31" s="46"/>
      <c r="I31" s="158">
        <v>0.15</v>
      </c>
      <c r="J31" s="157">
        <f>ROUND(ROUND((SUM(BF83:BF176)),2)*I31,2)</f>
        <v>0</v>
      </c>
      <c r="K31" s="50"/>
    </row>
    <row r="32" spans="2:11" s="1" customFormat="1" ht="14.4" customHeight="1" hidden="1">
      <c r="B32" s="45"/>
      <c r="C32" s="46"/>
      <c r="D32" s="46"/>
      <c r="E32" s="54" t="s">
        <v>50</v>
      </c>
      <c r="F32" s="157">
        <f>ROUND(SUM(BG83:BG176),2)</f>
        <v>0</v>
      </c>
      <c r="G32" s="46"/>
      <c r="H32" s="46"/>
      <c r="I32" s="158">
        <v>0.21</v>
      </c>
      <c r="J32" s="157">
        <v>0</v>
      </c>
      <c r="K32" s="50"/>
    </row>
    <row r="33" spans="2:11" s="1" customFormat="1" ht="14.4" customHeight="1" hidden="1">
      <c r="B33" s="45"/>
      <c r="C33" s="46"/>
      <c r="D33" s="46"/>
      <c r="E33" s="54" t="s">
        <v>51</v>
      </c>
      <c r="F33" s="157">
        <f>ROUND(SUM(BH83:BH176),2)</f>
        <v>0</v>
      </c>
      <c r="G33" s="46"/>
      <c r="H33" s="46"/>
      <c r="I33" s="158">
        <v>0.15</v>
      </c>
      <c r="J33" s="157">
        <v>0</v>
      </c>
      <c r="K33" s="50"/>
    </row>
    <row r="34" spans="2:11" s="1" customFormat="1" ht="14.4" customHeight="1" hidden="1">
      <c r="B34" s="45"/>
      <c r="C34" s="46"/>
      <c r="D34" s="46"/>
      <c r="E34" s="54" t="s">
        <v>52</v>
      </c>
      <c r="F34" s="157">
        <f>ROUND(SUM(BI83:BI176),2)</f>
        <v>0</v>
      </c>
      <c r="G34" s="46"/>
      <c r="H34" s="46"/>
      <c r="I34" s="158">
        <v>0</v>
      </c>
      <c r="J34" s="157">
        <v>0</v>
      </c>
      <c r="K34" s="50"/>
    </row>
    <row r="35" spans="2:11" s="1" customFormat="1" ht="6.95" customHeight="1">
      <c r="B35" s="45"/>
      <c r="C35" s="46"/>
      <c r="D35" s="46"/>
      <c r="E35" s="46"/>
      <c r="F35" s="46"/>
      <c r="G35" s="46"/>
      <c r="H35" s="46"/>
      <c r="I35" s="144"/>
      <c r="J35" s="46"/>
      <c r="K35" s="50"/>
    </row>
    <row r="36" spans="2:11" s="1" customFormat="1" ht="25.4" customHeight="1">
      <c r="B36" s="45"/>
      <c r="C36" s="159"/>
      <c r="D36" s="160" t="s">
        <v>53</v>
      </c>
      <c r="E36" s="97"/>
      <c r="F36" s="97"/>
      <c r="G36" s="161" t="s">
        <v>54</v>
      </c>
      <c r="H36" s="162" t="s">
        <v>55</v>
      </c>
      <c r="I36" s="163"/>
      <c r="J36" s="164">
        <f>SUM(J27:J34)</f>
        <v>0</v>
      </c>
      <c r="K36" s="165"/>
    </row>
    <row r="37" spans="2:11" s="1" customFormat="1" ht="14.4" customHeight="1">
      <c r="B37" s="66"/>
      <c r="C37" s="67"/>
      <c r="D37" s="67"/>
      <c r="E37" s="67"/>
      <c r="F37" s="67"/>
      <c r="G37" s="67"/>
      <c r="H37" s="67"/>
      <c r="I37" s="166"/>
      <c r="J37" s="67"/>
      <c r="K37" s="68"/>
    </row>
    <row r="41" spans="2:11" s="1" customFormat="1" ht="6.95" customHeight="1">
      <c r="B41" s="167"/>
      <c r="C41" s="168"/>
      <c r="D41" s="168"/>
      <c r="E41" s="168"/>
      <c r="F41" s="168"/>
      <c r="G41" s="168"/>
      <c r="H41" s="168"/>
      <c r="I41" s="169"/>
      <c r="J41" s="168"/>
      <c r="K41" s="170"/>
    </row>
    <row r="42" spans="2:11" s="1" customFormat="1" ht="36.95" customHeight="1">
      <c r="B42" s="45"/>
      <c r="C42" s="29" t="s">
        <v>117</v>
      </c>
      <c r="D42" s="46"/>
      <c r="E42" s="46"/>
      <c r="F42" s="46"/>
      <c r="G42" s="46"/>
      <c r="H42" s="46"/>
      <c r="I42" s="144"/>
      <c r="J42" s="46"/>
      <c r="K42" s="50"/>
    </row>
    <row r="43" spans="2:11" s="1" customFormat="1" ht="6.95" customHeight="1">
      <c r="B43" s="45"/>
      <c r="C43" s="46"/>
      <c r="D43" s="46"/>
      <c r="E43" s="46"/>
      <c r="F43" s="46"/>
      <c r="G43" s="46"/>
      <c r="H43" s="46"/>
      <c r="I43" s="144"/>
      <c r="J43" s="46"/>
      <c r="K43" s="50"/>
    </row>
    <row r="44" spans="2:11" s="1" customFormat="1" ht="14.4" customHeight="1">
      <c r="B44" s="45"/>
      <c r="C44" s="39" t="s">
        <v>18</v>
      </c>
      <c r="D44" s="46"/>
      <c r="E44" s="46"/>
      <c r="F44" s="46"/>
      <c r="G44" s="46"/>
      <c r="H44" s="46"/>
      <c r="I44" s="144"/>
      <c r="J44" s="46"/>
      <c r="K44" s="50"/>
    </row>
    <row r="45" spans="2:11" s="1" customFormat="1" ht="16.5" customHeight="1">
      <c r="B45" s="45"/>
      <c r="C45" s="46"/>
      <c r="D45" s="46"/>
      <c r="E45" s="143" t="str">
        <f>E7</f>
        <v>K.ú. Vysoká Libeň - dokumentace II</v>
      </c>
      <c r="F45" s="39"/>
      <c r="G45" s="39"/>
      <c r="H45" s="39"/>
      <c r="I45" s="144"/>
      <c r="J45" s="46"/>
      <c r="K45" s="50"/>
    </row>
    <row r="46" spans="2:11" s="1" customFormat="1" ht="14.4" customHeight="1">
      <c r="B46" s="45"/>
      <c r="C46" s="39" t="s">
        <v>115</v>
      </c>
      <c r="D46" s="46"/>
      <c r="E46" s="46"/>
      <c r="F46" s="46"/>
      <c r="G46" s="46"/>
      <c r="H46" s="46"/>
      <c r="I46" s="144"/>
      <c r="J46" s="46"/>
      <c r="K46" s="50"/>
    </row>
    <row r="47" spans="2:11" s="1" customFormat="1" ht="17.25" customHeight="1">
      <c r="B47" s="45"/>
      <c r="C47" s="46"/>
      <c r="D47" s="46"/>
      <c r="E47" s="145" t="str">
        <f>E9</f>
        <v>SO-801 - SO 801 - LBC 290</v>
      </c>
      <c r="F47" s="46"/>
      <c r="G47" s="46"/>
      <c r="H47" s="46"/>
      <c r="I47" s="144"/>
      <c r="J47" s="46"/>
      <c r="K47" s="50"/>
    </row>
    <row r="48" spans="2:11" s="1" customFormat="1" ht="6.95" customHeight="1">
      <c r="B48" s="45"/>
      <c r="C48" s="46"/>
      <c r="D48" s="46"/>
      <c r="E48" s="46"/>
      <c r="F48" s="46"/>
      <c r="G48" s="46"/>
      <c r="H48" s="46"/>
      <c r="I48" s="144"/>
      <c r="J48" s="46"/>
      <c r="K48" s="50"/>
    </row>
    <row r="49" spans="2:11" s="1" customFormat="1" ht="18" customHeight="1">
      <c r="B49" s="45"/>
      <c r="C49" s="39" t="s">
        <v>25</v>
      </c>
      <c r="D49" s="46"/>
      <c r="E49" s="46"/>
      <c r="F49" s="34" t="str">
        <f>F12</f>
        <v xml:space="preserve"> </v>
      </c>
      <c r="G49" s="46"/>
      <c r="H49" s="46"/>
      <c r="I49" s="146" t="s">
        <v>27</v>
      </c>
      <c r="J49" s="147" t="str">
        <f>IF(J12="","",J12)</f>
        <v>27. 11. 2016</v>
      </c>
      <c r="K49" s="50"/>
    </row>
    <row r="50" spans="2:11" s="1" customFormat="1" ht="6.95" customHeight="1">
      <c r="B50" s="45"/>
      <c r="C50" s="46"/>
      <c r="D50" s="46"/>
      <c r="E50" s="46"/>
      <c r="F50" s="46"/>
      <c r="G50" s="46"/>
      <c r="H50" s="46"/>
      <c r="I50" s="144"/>
      <c r="J50" s="46"/>
      <c r="K50" s="50"/>
    </row>
    <row r="51" spans="2:11" s="1" customFormat="1" ht="13.5">
      <c r="B51" s="45"/>
      <c r="C51" s="39" t="s">
        <v>31</v>
      </c>
      <c r="D51" s="46"/>
      <c r="E51" s="46"/>
      <c r="F51" s="34" t="str">
        <f>E15</f>
        <v>ČR-Státní pozemkový úřad, Mělník</v>
      </c>
      <c r="G51" s="46"/>
      <c r="H51" s="46"/>
      <c r="I51" s="146" t="s">
        <v>37</v>
      </c>
      <c r="J51" s="43" t="str">
        <f>E21</f>
        <v>Artech spol. s r.o.</v>
      </c>
      <c r="K51" s="50"/>
    </row>
    <row r="52" spans="2:11" s="1" customFormat="1" ht="14.4" customHeight="1">
      <c r="B52" s="45"/>
      <c r="C52" s="39" t="s">
        <v>35</v>
      </c>
      <c r="D52" s="46"/>
      <c r="E52" s="46"/>
      <c r="F52" s="34" t="str">
        <f>IF(E18="","",E18)</f>
        <v/>
      </c>
      <c r="G52" s="46"/>
      <c r="H52" s="46"/>
      <c r="I52" s="144"/>
      <c r="J52" s="171"/>
      <c r="K52" s="50"/>
    </row>
    <row r="53" spans="2:11" s="1" customFormat="1" ht="10.3" customHeight="1">
      <c r="B53" s="45"/>
      <c r="C53" s="46"/>
      <c r="D53" s="46"/>
      <c r="E53" s="46"/>
      <c r="F53" s="46"/>
      <c r="G53" s="46"/>
      <c r="H53" s="46"/>
      <c r="I53" s="144"/>
      <c r="J53" s="46"/>
      <c r="K53" s="50"/>
    </row>
    <row r="54" spans="2:11" s="1" customFormat="1" ht="29.25" customHeight="1">
      <c r="B54" s="45"/>
      <c r="C54" s="172" t="s">
        <v>118</v>
      </c>
      <c r="D54" s="159"/>
      <c r="E54" s="159"/>
      <c r="F54" s="159"/>
      <c r="G54" s="159"/>
      <c r="H54" s="159"/>
      <c r="I54" s="173"/>
      <c r="J54" s="174" t="s">
        <v>119</v>
      </c>
      <c r="K54" s="175"/>
    </row>
    <row r="55" spans="2:11" s="1" customFormat="1" ht="10.3" customHeight="1">
      <c r="B55" s="45"/>
      <c r="C55" s="46"/>
      <c r="D55" s="46"/>
      <c r="E55" s="46"/>
      <c r="F55" s="46"/>
      <c r="G55" s="46"/>
      <c r="H55" s="46"/>
      <c r="I55" s="144"/>
      <c r="J55" s="46"/>
      <c r="K55" s="50"/>
    </row>
    <row r="56" spans="2:47" s="1" customFormat="1" ht="29.25" customHeight="1">
      <c r="B56" s="45"/>
      <c r="C56" s="176" t="s">
        <v>120</v>
      </c>
      <c r="D56" s="46"/>
      <c r="E56" s="46"/>
      <c r="F56" s="46"/>
      <c r="G56" s="46"/>
      <c r="H56" s="46"/>
      <c r="I56" s="144"/>
      <c r="J56" s="155">
        <f>J83</f>
        <v>0</v>
      </c>
      <c r="K56" s="50"/>
      <c r="AU56" s="23" t="s">
        <v>121</v>
      </c>
    </row>
    <row r="57" spans="2:11" s="7" customFormat="1" ht="24.95" customHeight="1">
      <c r="B57" s="177"/>
      <c r="C57" s="178"/>
      <c r="D57" s="179" t="s">
        <v>637</v>
      </c>
      <c r="E57" s="180"/>
      <c r="F57" s="180"/>
      <c r="G57" s="180"/>
      <c r="H57" s="180"/>
      <c r="I57" s="181"/>
      <c r="J57" s="182">
        <f>J84</f>
        <v>0</v>
      </c>
      <c r="K57" s="183"/>
    </row>
    <row r="58" spans="2:11" s="8" customFormat="1" ht="19.9" customHeight="1">
      <c r="B58" s="184"/>
      <c r="C58" s="185"/>
      <c r="D58" s="186" t="s">
        <v>638</v>
      </c>
      <c r="E58" s="187"/>
      <c r="F58" s="187"/>
      <c r="G58" s="187"/>
      <c r="H58" s="187"/>
      <c r="I58" s="188"/>
      <c r="J58" s="189">
        <f>J85</f>
        <v>0</v>
      </c>
      <c r="K58" s="190"/>
    </row>
    <row r="59" spans="2:11" s="8" customFormat="1" ht="19.9" customHeight="1">
      <c r="B59" s="184"/>
      <c r="C59" s="185"/>
      <c r="D59" s="186" t="s">
        <v>639</v>
      </c>
      <c r="E59" s="187"/>
      <c r="F59" s="187"/>
      <c r="G59" s="187"/>
      <c r="H59" s="187"/>
      <c r="I59" s="188"/>
      <c r="J59" s="189">
        <f>J101</f>
        <v>0</v>
      </c>
      <c r="K59" s="190"/>
    </row>
    <row r="60" spans="2:11" s="8" customFormat="1" ht="19.9" customHeight="1">
      <c r="B60" s="184"/>
      <c r="C60" s="185"/>
      <c r="D60" s="186" t="s">
        <v>640</v>
      </c>
      <c r="E60" s="187"/>
      <c r="F60" s="187"/>
      <c r="G60" s="187"/>
      <c r="H60" s="187"/>
      <c r="I60" s="188"/>
      <c r="J60" s="189">
        <f>J119</f>
        <v>0</v>
      </c>
      <c r="K60" s="190"/>
    </row>
    <row r="61" spans="2:11" s="8" customFormat="1" ht="19.9" customHeight="1">
      <c r="B61" s="184"/>
      <c r="C61" s="185"/>
      <c r="D61" s="186" t="s">
        <v>641</v>
      </c>
      <c r="E61" s="187"/>
      <c r="F61" s="187"/>
      <c r="G61" s="187"/>
      <c r="H61" s="187"/>
      <c r="I61" s="188"/>
      <c r="J61" s="189">
        <f>J137</f>
        <v>0</v>
      </c>
      <c r="K61" s="190"/>
    </row>
    <row r="62" spans="2:11" s="8" customFormat="1" ht="19.9" customHeight="1">
      <c r="B62" s="184"/>
      <c r="C62" s="185"/>
      <c r="D62" s="186" t="s">
        <v>642</v>
      </c>
      <c r="E62" s="187"/>
      <c r="F62" s="187"/>
      <c r="G62" s="187"/>
      <c r="H62" s="187"/>
      <c r="I62" s="188"/>
      <c r="J62" s="189">
        <f>J151</f>
        <v>0</v>
      </c>
      <c r="K62" s="190"/>
    </row>
    <row r="63" spans="2:11" s="8" customFormat="1" ht="19.9" customHeight="1">
      <c r="B63" s="184"/>
      <c r="C63" s="185"/>
      <c r="D63" s="186" t="s">
        <v>643</v>
      </c>
      <c r="E63" s="187"/>
      <c r="F63" s="187"/>
      <c r="G63" s="187"/>
      <c r="H63" s="187"/>
      <c r="I63" s="188"/>
      <c r="J63" s="189">
        <f>J165</f>
        <v>0</v>
      </c>
      <c r="K63" s="190"/>
    </row>
    <row r="64" spans="2:11" s="1" customFormat="1" ht="21.8" customHeight="1">
      <c r="B64" s="45"/>
      <c r="C64" s="46"/>
      <c r="D64" s="46"/>
      <c r="E64" s="46"/>
      <c r="F64" s="46"/>
      <c r="G64" s="46"/>
      <c r="H64" s="46"/>
      <c r="I64" s="144"/>
      <c r="J64" s="46"/>
      <c r="K64" s="50"/>
    </row>
    <row r="65" spans="2:11" s="1" customFormat="1" ht="6.95" customHeight="1">
      <c r="B65" s="66"/>
      <c r="C65" s="67"/>
      <c r="D65" s="67"/>
      <c r="E65" s="67"/>
      <c r="F65" s="67"/>
      <c r="G65" s="67"/>
      <c r="H65" s="67"/>
      <c r="I65" s="166"/>
      <c r="J65" s="67"/>
      <c r="K65" s="68"/>
    </row>
    <row r="69" spans="2:12" s="1" customFormat="1" ht="6.95" customHeight="1">
      <c r="B69" s="69"/>
      <c r="C69" s="70"/>
      <c r="D69" s="70"/>
      <c r="E69" s="70"/>
      <c r="F69" s="70"/>
      <c r="G69" s="70"/>
      <c r="H69" s="70"/>
      <c r="I69" s="169"/>
      <c r="J69" s="70"/>
      <c r="K69" s="70"/>
      <c r="L69" s="71"/>
    </row>
    <row r="70" spans="2:12" s="1" customFormat="1" ht="36.95" customHeight="1">
      <c r="B70" s="45"/>
      <c r="C70" s="72" t="s">
        <v>130</v>
      </c>
      <c r="D70" s="73"/>
      <c r="E70" s="73"/>
      <c r="F70" s="73"/>
      <c r="G70" s="73"/>
      <c r="H70" s="73"/>
      <c r="I70" s="191"/>
      <c r="J70" s="73"/>
      <c r="K70" s="73"/>
      <c r="L70" s="71"/>
    </row>
    <row r="71" spans="2:12" s="1" customFormat="1" ht="6.95" customHeight="1">
      <c r="B71" s="45"/>
      <c r="C71" s="73"/>
      <c r="D71" s="73"/>
      <c r="E71" s="73"/>
      <c r="F71" s="73"/>
      <c r="G71" s="73"/>
      <c r="H71" s="73"/>
      <c r="I71" s="191"/>
      <c r="J71" s="73"/>
      <c r="K71" s="73"/>
      <c r="L71" s="71"/>
    </row>
    <row r="72" spans="2:12" s="1" customFormat="1" ht="14.4" customHeight="1">
      <c r="B72" s="45"/>
      <c r="C72" s="75" t="s">
        <v>18</v>
      </c>
      <c r="D72" s="73"/>
      <c r="E72" s="73"/>
      <c r="F72" s="73"/>
      <c r="G72" s="73"/>
      <c r="H72" s="73"/>
      <c r="I72" s="191"/>
      <c r="J72" s="73"/>
      <c r="K72" s="73"/>
      <c r="L72" s="71"/>
    </row>
    <row r="73" spans="2:12" s="1" customFormat="1" ht="16.5" customHeight="1">
      <c r="B73" s="45"/>
      <c r="C73" s="73"/>
      <c r="D73" s="73"/>
      <c r="E73" s="192" t="str">
        <f>E7</f>
        <v>K.ú. Vysoká Libeň - dokumentace II</v>
      </c>
      <c r="F73" s="75"/>
      <c r="G73" s="75"/>
      <c r="H73" s="75"/>
      <c r="I73" s="191"/>
      <c r="J73" s="73"/>
      <c r="K73" s="73"/>
      <c r="L73" s="71"/>
    </row>
    <row r="74" spans="2:12" s="1" customFormat="1" ht="14.4" customHeight="1">
      <c r="B74" s="45"/>
      <c r="C74" s="75" t="s">
        <v>115</v>
      </c>
      <c r="D74" s="73"/>
      <c r="E74" s="73"/>
      <c r="F74" s="73"/>
      <c r="G74" s="73"/>
      <c r="H74" s="73"/>
      <c r="I74" s="191"/>
      <c r="J74" s="73"/>
      <c r="K74" s="73"/>
      <c r="L74" s="71"/>
    </row>
    <row r="75" spans="2:12" s="1" customFormat="1" ht="17.25" customHeight="1">
      <c r="B75" s="45"/>
      <c r="C75" s="73"/>
      <c r="D75" s="73"/>
      <c r="E75" s="81" t="str">
        <f>E9</f>
        <v>SO-801 - SO 801 - LBC 290</v>
      </c>
      <c r="F75" s="73"/>
      <c r="G75" s="73"/>
      <c r="H75" s="73"/>
      <c r="I75" s="191"/>
      <c r="J75" s="73"/>
      <c r="K75" s="73"/>
      <c r="L75" s="71"/>
    </row>
    <row r="76" spans="2:12" s="1" customFormat="1" ht="6.95" customHeight="1">
      <c r="B76" s="45"/>
      <c r="C76" s="73"/>
      <c r="D76" s="73"/>
      <c r="E76" s="73"/>
      <c r="F76" s="73"/>
      <c r="G76" s="73"/>
      <c r="H76" s="73"/>
      <c r="I76" s="191"/>
      <c r="J76" s="73"/>
      <c r="K76" s="73"/>
      <c r="L76" s="71"/>
    </row>
    <row r="77" spans="2:12" s="1" customFormat="1" ht="18" customHeight="1">
      <c r="B77" s="45"/>
      <c r="C77" s="75" t="s">
        <v>25</v>
      </c>
      <c r="D77" s="73"/>
      <c r="E77" s="73"/>
      <c r="F77" s="193" t="str">
        <f>F12</f>
        <v xml:space="preserve"> </v>
      </c>
      <c r="G77" s="73"/>
      <c r="H77" s="73"/>
      <c r="I77" s="194" t="s">
        <v>27</v>
      </c>
      <c r="J77" s="84" t="str">
        <f>IF(J12="","",J12)</f>
        <v>27. 11. 2016</v>
      </c>
      <c r="K77" s="73"/>
      <c r="L77" s="71"/>
    </row>
    <row r="78" spans="2:12" s="1" customFormat="1" ht="6.95" customHeight="1">
      <c r="B78" s="45"/>
      <c r="C78" s="73"/>
      <c r="D78" s="73"/>
      <c r="E78" s="73"/>
      <c r="F78" s="73"/>
      <c r="G78" s="73"/>
      <c r="H78" s="73"/>
      <c r="I78" s="191"/>
      <c r="J78" s="73"/>
      <c r="K78" s="73"/>
      <c r="L78" s="71"/>
    </row>
    <row r="79" spans="2:12" s="1" customFormat="1" ht="13.5">
      <c r="B79" s="45"/>
      <c r="C79" s="75" t="s">
        <v>31</v>
      </c>
      <c r="D79" s="73"/>
      <c r="E79" s="73"/>
      <c r="F79" s="193" t="str">
        <f>E15</f>
        <v>ČR-Státní pozemkový úřad, Mělník</v>
      </c>
      <c r="G79" s="73"/>
      <c r="H79" s="73"/>
      <c r="I79" s="194" t="s">
        <v>37</v>
      </c>
      <c r="J79" s="193" t="str">
        <f>E21</f>
        <v>Artech spol. s r.o.</v>
      </c>
      <c r="K79" s="73"/>
      <c r="L79" s="71"/>
    </row>
    <row r="80" spans="2:12" s="1" customFormat="1" ht="14.4" customHeight="1">
      <c r="B80" s="45"/>
      <c r="C80" s="75" t="s">
        <v>35</v>
      </c>
      <c r="D80" s="73"/>
      <c r="E80" s="73"/>
      <c r="F80" s="193" t="str">
        <f>IF(E18="","",E18)</f>
        <v/>
      </c>
      <c r="G80" s="73"/>
      <c r="H80" s="73"/>
      <c r="I80" s="191"/>
      <c r="J80" s="73"/>
      <c r="K80" s="73"/>
      <c r="L80" s="71"/>
    </row>
    <row r="81" spans="2:12" s="1" customFormat="1" ht="10.3" customHeight="1">
      <c r="B81" s="45"/>
      <c r="C81" s="73"/>
      <c r="D81" s="73"/>
      <c r="E81" s="73"/>
      <c r="F81" s="73"/>
      <c r="G81" s="73"/>
      <c r="H81" s="73"/>
      <c r="I81" s="191"/>
      <c r="J81" s="73"/>
      <c r="K81" s="73"/>
      <c r="L81" s="71"/>
    </row>
    <row r="82" spans="2:20" s="9" customFormat="1" ht="29.25" customHeight="1">
      <c r="B82" s="195"/>
      <c r="C82" s="196" t="s">
        <v>131</v>
      </c>
      <c r="D82" s="197" t="s">
        <v>62</v>
      </c>
      <c r="E82" s="197" t="s">
        <v>58</v>
      </c>
      <c r="F82" s="197" t="s">
        <v>132</v>
      </c>
      <c r="G82" s="197" t="s">
        <v>133</v>
      </c>
      <c r="H82" s="197" t="s">
        <v>134</v>
      </c>
      <c r="I82" s="198" t="s">
        <v>135</v>
      </c>
      <c r="J82" s="197" t="s">
        <v>119</v>
      </c>
      <c r="K82" s="199" t="s">
        <v>136</v>
      </c>
      <c r="L82" s="200"/>
      <c r="M82" s="101" t="s">
        <v>137</v>
      </c>
      <c r="N82" s="102" t="s">
        <v>47</v>
      </c>
      <c r="O82" s="102" t="s">
        <v>138</v>
      </c>
      <c r="P82" s="102" t="s">
        <v>139</v>
      </c>
      <c r="Q82" s="102" t="s">
        <v>140</v>
      </c>
      <c r="R82" s="102" t="s">
        <v>141</v>
      </c>
      <c r="S82" s="102" t="s">
        <v>142</v>
      </c>
      <c r="T82" s="103" t="s">
        <v>143</v>
      </c>
    </row>
    <row r="83" spans="2:63" s="1" customFormat="1" ht="29.25" customHeight="1">
      <c r="B83" s="45"/>
      <c r="C83" s="107" t="s">
        <v>120</v>
      </c>
      <c r="D83" s="73"/>
      <c r="E83" s="73"/>
      <c r="F83" s="73"/>
      <c r="G83" s="73"/>
      <c r="H83" s="73"/>
      <c r="I83" s="191"/>
      <c r="J83" s="201">
        <f>BK83</f>
        <v>0</v>
      </c>
      <c r="K83" s="73"/>
      <c r="L83" s="71"/>
      <c r="M83" s="104"/>
      <c r="N83" s="105"/>
      <c r="O83" s="105"/>
      <c r="P83" s="202">
        <f>P84</f>
        <v>0</v>
      </c>
      <c r="Q83" s="105"/>
      <c r="R83" s="202">
        <f>R84</f>
        <v>9.993238499999999</v>
      </c>
      <c r="S83" s="105"/>
      <c r="T83" s="203">
        <f>T84</f>
        <v>2.0493</v>
      </c>
      <c r="AT83" s="23" t="s">
        <v>76</v>
      </c>
      <c r="AU83" s="23" t="s">
        <v>121</v>
      </c>
      <c r="BK83" s="204">
        <f>BK84</f>
        <v>0</v>
      </c>
    </row>
    <row r="84" spans="2:63" s="10" customFormat="1" ht="37.4" customHeight="1">
      <c r="B84" s="205"/>
      <c r="C84" s="206"/>
      <c r="D84" s="207" t="s">
        <v>76</v>
      </c>
      <c r="E84" s="208" t="s">
        <v>144</v>
      </c>
      <c r="F84" s="208" t="s">
        <v>144</v>
      </c>
      <c r="G84" s="206"/>
      <c r="H84" s="206"/>
      <c r="I84" s="209"/>
      <c r="J84" s="210">
        <f>BK84</f>
        <v>0</v>
      </c>
      <c r="K84" s="206"/>
      <c r="L84" s="211"/>
      <c r="M84" s="212"/>
      <c r="N84" s="213"/>
      <c r="O84" s="213"/>
      <c r="P84" s="214">
        <f>P85+P101+P119+P137+P151+P165</f>
        <v>0</v>
      </c>
      <c r="Q84" s="213"/>
      <c r="R84" s="214">
        <f>R85+R101+R119+R137+R151+R165</f>
        <v>9.993238499999999</v>
      </c>
      <c r="S84" s="213"/>
      <c r="T84" s="215">
        <f>T85+T101+T119+T137+T151+T165</f>
        <v>2.0493</v>
      </c>
      <c r="AR84" s="216" t="s">
        <v>24</v>
      </c>
      <c r="AT84" s="217" t="s">
        <v>76</v>
      </c>
      <c r="AU84" s="217" t="s">
        <v>77</v>
      </c>
      <c r="AY84" s="216" t="s">
        <v>146</v>
      </c>
      <c r="BK84" s="218">
        <f>BK85+BK101+BK119+BK137+BK151+BK165</f>
        <v>0</v>
      </c>
    </row>
    <row r="85" spans="2:63" s="10" customFormat="1" ht="19.9" customHeight="1">
      <c r="B85" s="205"/>
      <c r="C85" s="206"/>
      <c r="D85" s="207" t="s">
        <v>76</v>
      </c>
      <c r="E85" s="219" t="s">
        <v>644</v>
      </c>
      <c r="F85" s="219" t="s">
        <v>645</v>
      </c>
      <c r="G85" s="206"/>
      <c r="H85" s="206"/>
      <c r="I85" s="209"/>
      <c r="J85" s="220">
        <f>BK85</f>
        <v>0</v>
      </c>
      <c r="K85" s="206"/>
      <c r="L85" s="211"/>
      <c r="M85" s="212"/>
      <c r="N85" s="213"/>
      <c r="O85" s="213"/>
      <c r="P85" s="214">
        <f>SUM(P86:P100)</f>
        <v>0</v>
      </c>
      <c r="Q85" s="213"/>
      <c r="R85" s="214">
        <f>SUM(R86:R100)</f>
        <v>8.5072385</v>
      </c>
      <c r="S85" s="213"/>
      <c r="T85" s="215">
        <f>SUM(T86:T100)</f>
        <v>0</v>
      </c>
      <c r="AR85" s="216" t="s">
        <v>24</v>
      </c>
      <c r="AT85" s="217" t="s">
        <v>76</v>
      </c>
      <c r="AU85" s="217" t="s">
        <v>24</v>
      </c>
      <c r="AY85" s="216" t="s">
        <v>146</v>
      </c>
      <c r="BK85" s="218">
        <f>SUM(BK86:BK100)</f>
        <v>0</v>
      </c>
    </row>
    <row r="86" spans="2:65" s="1" customFormat="1" ht="25.5" customHeight="1">
      <c r="B86" s="45"/>
      <c r="C86" s="221" t="s">
        <v>24</v>
      </c>
      <c r="D86" s="221" t="s">
        <v>148</v>
      </c>
      <c r="E86" s="222" t="s">
        <v>463</v>
      </c>
      <c r="F86" s="223" t="s">
        <v>464</v>
      </c>
      <c r="G86" s="224" t="s">
        <v>181</v>
      </c>
      <c r="H86" s="225">
        <v>26910</v>
      </c>
      <c r="I86" s="226"/>
      <c r="J86" s="227">
        <f>ROUND(I86*H86,2)</f>
        <v>0</v>
      </c>
      <c r="K86" s="223" t="s">
        <v>152</v>
      </c>
      <c r="L86" s="71"/>
      <c r="M86" s="228" t="s">
        <v>22</v>
      </c>
      <c r="N86" s="229" t="s">
        <v>48</v>
      </c>
      <c r="O86" s="46"/>
      <c r="P86" s="230">
        <f>O86*H86</f>
        <v>0</v>
      </c>
      <c r="Q86" s="230">
        <v>0</v>
      </c>
      <c r="R86" s="230">
        <f>Q86*H86</f>
        <v>0</v>
      </c>
      <c r="S86" s="230">
        <v>0</v>
      </c>
      <c r="T86" s="231">
        <f>S86*H86</f>
        <v>0</v>
      </c>
      <c r="AR86" s="23" t="s">
        <v>153</v>
      </c>
      <c r="AT86" s="23" t="s">
        <v>148</v>
      </c>
      <c r="AU86" s="23" t="s">
        <v>86</v>
      </c>
      <c r="AY86" s="23" t="s">
        <v>146</v>
      </c>
      <c r="BE86" s="232">
        <f>IF(N86="základní",J86,0)</f>
        <v>0</v>
      </c>
      <c r="BF86" s="232">
        <f>IF(N86="snížená",J86,0)</f>
        <v>0</v>
      </c>
      <c r="BG86" s="232">
        <f>IF(N86="zákl. přenesená",J86,0)</f>
        <v>0</v>
      </c>
      <c r="BH86" s="232">
        <f>IF(N86="sníž. přenesená",J86,0)</f>
        <v>0</v>
      </c>
      <c r="BI86" s="232">
        <f>IF(N86="nulová",J86,0)</f>
        <v>0</v>
      </c>
      <c r="BJ86" s="23" t="s">
        <v>24</v>
      </c>
      <c r="BK86" s="232">
        <f>ROUND(I86*H86,2)</f>
        <v>0</v>
      </c>
      <c r="BL86" s="23" t="s">
        <v>153</v>
      </c>
      <c r="BM86" s="23" t="s">
        <v>646</v>
      </c>
    </row>
    <row r="87" spans="2:65" s="1" customFormat="1" ht="16.5" customHeight="1">
      <c r="B87" s="45"/>
      <c r="C87" s="257" t="s">
        <v>86</v>
      </c>
      <c r="D87" s="257" t="s">
        <v>185</v>
      </c>
      <c r="E87" s="258" t="s">
        <v>647</v>
      </c>
      <c r="F87" s="259" t="s">
        <v>648</v>
      </c>
      <c r="G87" s="260" t="s">
        <v>188</v>
      </c>
      <c r="H87" s="261">
        <v>113.022</v>
      </c>
      <c r="I87" s="262"/>
      <c r="J87" s="263">
        <f>ROUND(I87*H87,2)</f>
        <v>0</v>
      </c>
      <c r="K87" s="259" t="s">
        <v>152</v>
      </c>
      <c r="L87" s="264"/>
      <c r="M87" s="265" t="s">
        <v>22</v>
      </c>
      <c r="N87" s="266" t="s">
        <v>48</v>
      </c>
      <c r="O87" s="46"/>
      <c r="P87" s="230">
        <f>O87*H87</f>
        <v>0</v>
      </c>
      <c r="Q87" s="230">
        <v>0.001</v>
      </c>
      <c r="R87" s="230">
        <f>Q87*H87</f>
        <v>0.11302200000000001</v>
      </c>
      <c r="S87" s="230">
        <v>0</v>
      </c>
      <c r="T87" s="231">
        <f>S87*H87</f>
        <v>0</v>
      </c>
      <c r="AR87" s="23" t="s">
        <v>189</v>
      </c>
      <c r="AT87" s="23" t="s">
        <v>185</v>
      </c>
      <c r="AU87" s="23" t="s">
        <v>86</v>
      </c>
      <c r="AY87" s="23" t="s">
        <v>146</v>
      </c>
      <c r="BE87" s="232">
        <f>IF(N87="základní",J87,0)</f>
        <v>0</v>
      </c>
      <c r="BF87" s="232">
        <f>IF(N87="snížená",J87,0)</f>
        <v>0</v>
      </c>
      <c r="BG87" s="232">
        <f>IF(N87="zákl. přenesená",J87,0)</f>
        <v>0</v>
      </c>
      <c r="BH87" s="232">
        <f>IF(N87="sníž. přenesená",J87,0)</f>
        <v>0</v>
      </c>
      <c r="BI87" s="232">
        <f>IF(N87="nulová",J87,0)</f>
        <v>0</v>
      </c>
      <c r="BJ87" s="23" t="s">
        <v>24</v>
      </c>
      <c r="BK87" s="232">
        <f>ROUND(I87*H87,2)</f>
        <v>0</v>
      </c>
      <c r="BL87" s="23" t="s">
        <v>153</v>
      </c>
      <c r="BM87" s="23" t="s">
        <v>649</v>
      </c>
    </row>
    <row r="88" spans="2:51" s="11" customFormat="1" ht="13.5">
      <c r="B88" s="236"/>
      <c r="C88" s="237"/>
      <c r="D88" s="233" t="s">
        <v>160</v>
      </c>
      <c r="E88" s="238" t="s">
        <v>22</v>
      </c>
      <c r="F88" s="239" t="s">
        <v>650</v>
      </c>
      <c r="G88" s="237"/>
      <c r="H88" s="240">
        <v>113.022</v>
      </c>
      <c r="I88" s="241"/>
      <c r="J88" s="237"/>
      <c r="K88" s="237"/>
      <c r="L88" s="242"/>
      <c r="M88" s="243"/>
      <c r="N88" s="244"/>
      <c r="O88" s="244"/>
      <c r="P88" s="244"/>
      <c r="Q88" s="244"/>
      <c r="R88" s="244"/>
      <c r="S88" s="244"/>
      <c r="T88" s="245"/>
      <c r="AT88" s="246" t="s">
        <v>160</v>
      </c>
      <c r="AU88" s="246" t="s">
        <v>86</v>
      </c>
      <c r="AV88" s="11" t="s">
        <v>86</v>
      </c>
      <c r="AW88" s="11" t="s">
        <v>40</v>
      </c>
      <c r="AX88" s="11" t="s">
        <v>24</v>
      </c>
      <c r="AY88" s="246" t="s">
        <v>146</v>
      </c>
    </row>
    <row r="89" spans="2:65" s="1" customFormat="1" ht="16.5" customHeight="1">
      <c r="B89" s="45"/>
      <c r="C89" s="221" t="s">
        <v>162</v>
      </c>
      <c r="D89" s="221" t="s">
        <v>148</v>
      </c>
      <c r="E89" s="222" t="s">
        <v>651</v>
      </c>
      <c r="F89" s="223" t="s">
        <v>652</v>
      </c>
      <c r="G89" s="224" t="s">
        <v>181</v>
      </c>
      <c r="H89" s="225">
        <v>26910</v>
      </c>
      <c r="I89" s="226"/>
      <c r="J89" s="227">
        <f>ROUND(I89*H89,2)</f>
        <v>0</v>
      </c>
      <c r="K89" s="223" t="s">
        <v>152</v>
      </c>
      <c r="L89" s="71"/>
      <c r="M89" s="228" t="s">
        <v>22</v>
      </c>
      <c r="N89" s="229" t="s">
        <v>48</v>
      </c>
      <c r="O89" s="46"/>
      <c r="P89" s="230">
        <f>O89*H89</f>
        <v>0</v>
      </c>
      <c r="Q89" s="230">
        <v>0</v>
      </c>
      <c r="R89" s="230">
        <f>Q89*H89</f>
        <v>0</v>
      </c>
      <c r="S89" s="230">
        <v>0</v>
      </c>
      <c r="T89" s="231">
        <f>S89*H89</f>
        <v>0</v>
      </c>
      <c r="AR89" s="23" t="s">
        <v>153</v>
      </c>
      <c r="AT89" s="23" t="s">
        <v>148</v>
      </c>
      <c r="AU89" s="23" t="s">
        <v>86</v>
      </c>
      <c r="AY89" s="23" t="s">
        <v>146</v>
      </c>
      <c r="BE89" s="232">
        <f>IF(N89="základní",J89,0)</f>
        <v>0</v>
      </c>
      <c r="BF89" s="232">
        <f>IF(N89="snížená",J89,0)</f>
        <v>0</v>
      </c>
      <c r="BG89" s="232">
        <f>IF(N89="zákl. přenesená",J89,0)</f>
        <v>0</v>
      </c>
      <c r="BH89" s="232">
        <f>IF(N89="sníž. přenesená",J89,0)</f>
        <v>0</v>
      </c>
      <c r="BI89" s="232">
        <f>IF(N89="nulová",J89,0)</f>
        <v>0</v>
      </c>
      <c r="BJ89" s="23" t="s">
        <v>24</v>
      </c>
      <c r="BK89" s="232">
        <f>ROUND(I89*H89,2)</f>
        <v>0</v>
      </c>
      <c r="BL89" s="23" t="s">
        <v>153</v>
      </c>
      <c r="BM89" s="23" t="s">
        <v>653</v>
      </c>
    </row>
    <row r="90" spans="2:65" s="1" customFormat="1" ht="16.5" customHeight="1">
      <c r="B90" s="45"/>
      <c r="C90" s="221" t="s">
        <v>153</v>
      </c>
      <c r="D90" s="221" t="s">
        <v>148</v>
      </c>
      <c r="E90" s="222" t="s">
        <v>654</v>
      </c>
      <c r="F90" s="223" t="s">
        <v>655</v>
      </c>
      <c r="G90" s="224" t="s">
        <v>181</v>
      </c>
      <c r="H90" s="225">
        <v>26910</v>
      </c>
      <c r="I90" s="226"/>
      <c r="J90" s="227">
        <f>ROUND(I90*H90,2)</f>
        <v>0</v>
      </c>
      <c r="K90" s="223" t="s">
        <v>152</v>
      </c>
      <c r="L90" s="71"/>
      <c r="M90" s="228" t="s">
        <v>22</v>
      </c>
      <c r="N90" s="229" t="s">
        <v>48</v>
      </c>
      <c r="O90" s="46"/>
      <c r="P90" s="230">
        <f>O90*H90</f>
        <v>0</v>
      </c>
      <c r="Q90" s="230">
        <v>0</v>
      </c>
      <c r="R90" s="230">
        <f>Q90*H90</f>
        <v>0</v>
      </c>
      <c r="S90" s="230">
        <v>0</v>
      </c>
      <c r="T90" s="231">
        <f>S90*H90</f>
        <v>0</v>
      </c>
      <c r="AR90" s="23" t="s">
        <v>153</v>
      </c>
      <c r="AT90" s="23" t="s">
        <v>148</v>
      </c>
      <c r="AU90" s="23" t="s">
        <v>86</v>
      </c>
      <c r="AY90" s="23" t="s">
        <v>146</v>
      </c>
      <c r="BE90" s="232">
        <f>IF(N90="základní",J90,0)</f>
        <v>0</v>
      </c>
      <c r="BF90" s="232">
        <f>IF(N90="snížená",J90,0)</f>
        <v>0</v>
      </c>
      <c r="BG90" s="232">
        <f>IF(N90="zákl. přenesená",J90,0)</f>
        <v>0</v>
      </c>
      <c r="BH90" s="232">
        <f>IF(N90="sníž. přenesená",J90,0)</f>
        <v>0</v>
      </c>
      <c r="BI90" s="232">
        <f>IF(N90="nulová",J90,0)</f>
        <v>0</v>
      </c>
      <c r="BJ90" s="23" t="s">
        <v>24</v>
      </c>
      <c r="BK90" s="232">
        <f>ROUND(I90*H90,2)</f>
        <v>0</v>
      </c>
      <c r="BL90" s="23" t="s">
        <v>153</v>
      </c>
      <c r="BM90" s="23" t="s">
        <v>656</v>
      </c>
    </row>
    <row r="91" spans="2:65" s="1" customFormat="1" ht="25.5" customHeight="1">
      <c r="B91" s="45"/>
      <c r="C91" s="221" t="s">
        <v>172</v>
      </c>
      <c r="D91" s="221" t="s">
        <v>148</v>
      </c>
      <c r="E91" s="222" t="s">
        <v>657</v>
      </c>
      <c r="F91" s="223" t="s">
        <v>658</v>
      </c>
      <c r="G91" s="224" t="s">
        <v>659</v>
      </c>
      <c r="H91" s="225">
        <v>2.691</v>
      </c>
      <c r="I91" s="226"/>
      <c r="J91" s="227">
        <f>ROUND(I91*H91,2)</f>
        <v>0</v>
      </c>
      <c r="K91" s="223" t="s">
        <v>152</v>
      </c>
      <c r="L91" s="71"/>
      <c r="M91" s="228" t="s">
        <v>22</v>
      </c>
      <c r="N91" s="229" t="s">
        <v>48</v>
      </c>
      <c r="O91" s="46"/>
      <c r="P91" s="230">
        <f>O91*H91</f>
        <v>0</v>
      </c>
      <c r="Q91" s="230">
        <v>0</v>
      </c>
      <c r="R91" s="230">
        <f>Q91*H91</f>
        <v>0</v>
      </c>
      <c r="S91" s="230">
        <v>0</v>
      </c>
      <c r="T91" s="231">
        <f>S91*H91</f>
        <v>0</v>
      </c>
      <c r="AR91" s="23" t="s">
        <v>153</v>
      </c>
      <c r="AT91" s="23" t="s">
        <v>148</v>
      </c>
      <c r="AU91" s="23" t="s">
        <v>86</v>
      </c>
      <c r="AY91" s="23" t="s">
        <v>146</v>
      </c>
      <c r="BE91" s="232">
        <f>IF(N91="základní",J91,0)</f>
        <v>0</v>
      </c>
      <c r="BF91" s="232">
        <f>IF(N91="snížená",J91,0)</f>
        <v>0</v>
      </c>
      <c r="BG91" s="232">
        <f>IF(N91="zákl. přenesená",J91,0)</f>
        <v>0</v>
      </c>
      <c r="BH91" s="232">
        <f>IF(N91="sníž. přenesená",J91,0)</f>
        <v>0</v>
      </c>
      <c r="BI91" s="232">
        <f>IF(N91="nulová",J91,0)</f>
        <v>0</v>
      </c>
      <c r="BJ91" s="23" t="s">
        <v>24</v>
      </c>
      <c r="BK91" s="232">
        <f>ROUND(I91*H91,2)</f>
        <v>0</v>
      </c>
      <c r="BL91" s="23" t="s">
        <v>153</v>
      </c>
      <c r="BM91" s="23" t="s">
        <v>660</v>
      </c>
    </row>
    <row r="92" spans="2:65" s="1" customFormat="1" ht="25.5" customHeight="1">
      <c r="B92" s="45"/>
      <c r="C92" s="221" t="s">
        <v>178</v>
      </c>
      <c r="D92" s="221" t="s">
        <v>148</v>
      </c>
      <c r="E92" s="222" t="s">
        <v>661</v>
      </c>
      <c r="F92" s="223" t="s">
        <v>662</v>
      </c>
      <c r="G92" s="224" t="s">
        <v>286</v>
      </c>
      <c r="H92" s="225">
        <v>4230</v>
      </c>
      <c r="I92" s="226"/>
      <c r="J92" s="227">
        <f>ROUND(I92*H92,2)</f>
        <v>0</v>
      </c>
      <c r="K92" s="223" t="s">
        <v>152</v>
      </c>
      <c r="L92" s="71"/>
      <c r="M92" s="228" t="s">
        <v>22</v>
      </c>
      <c r="N92" s="229" t="s">
        <v>48</v>
      </c>
      <c r="O92" s="46"/>
      <c r="P92" s="230">
        <f>O92*H92</f>
        <v>0</v>
      </c>
      <c r="Q92" s="230">
        <v>0</v>
      </c>
      <c r="R92" s="230">
        <f>Q92*H92</f>
        <v>0</v>
      </c>
      <c r="S92" s="230">
        <v>0</v>
      </c>
      <c r="T92" s="231">
        <f>S92*H92</f>
        <v>0</v>
      </c>
      <c r="AR92" s="23" t="s">
        <v>153</v>
      </c>
      <c r="AT92" s="23" t="s">
        <v>148</v>
      </c>
      <c r="AU92" s="23" t="s">
        <v>86</v>
      </c>
      <c r="AY92" s="23" t="s">
        <v>146</v>
      </c>
      <c r="BE92" s="232">
        <f>IF(N92="základní",J92,0)</f>
        <v>0</v>
      </c>
      <c r="BF92" s="232">
        <f>IF(N92="snížená",J92,0)</f>
        <v>0</v>
      </c>
      <c r="BG92" s="232">
        <f>IF(N92="zákl. přenesená",J92,0)</f>
        <v>0</v>
      </c>
      <c r="BH92" s="232">
        <f>IF(N92="sníž. přenesená",J92,0)</f>
        <v>0</v>
      </c>
      <c r="BI92" s="232">
        <f>IF(N92="nulová",J92,0)</f>
        <v>0</v>
      </c>
      <c r="BJ92" s="23" t="s">
        <v>24</v>
      </c>
      <c r="BK92" s="232">
        <f>ROUND(I92*H92,2)</f>
        <v>0</v>
      </c>
      <c r="BL92" s="23" t="s">
        <v>153</v>
      </c>
      <c r="BM92" s="23" t="s">
        <v>663</v>
      </c>
    </row>
    <row r="93" spans="2:51" s="11" customFormat="1" ht="13.5">
      <c r="B93" s="236"/>
      <c r="C93" s="237"/>
      <c r="D93" s="233" t="s">
        <v>160</v>
      </c>
      <c r="E93" s="238" t="s">
        <v>22</v>
      </c>
      <c r="F93" s="239" t="s">
        <v>664</v>
      </c>
      <c r="G93" s="237"/>
      <c r="H93" s="240">
        <v>4230</v>
      </c>
      <c r="I93" s="241"/>
      <c r="J93" s="237"/>
      <c r="K93" s="237"/>
      <c r="L93" s="242"/>
      <c r="M93" s="243"/>
      <c r="N93" s="244"/>
      <c r="O93" s="244"/>
      <c r="P93" s="244"/>
      <c r="Q93" s="244"/>
      <c r="R93" s="244"/>
      <c r="S93" s="244"/>
      <c r="T93" s="245"/>
      <c r="AT93" s="246" t="s">
        <v>160</v>
      </c>
      <c r="AU93" s="246" t="s">
        <v>86</v>
      </c>
      <c r="AV93" s="11" t="s">
        <v>86</v>
      </c>
      <c r="AW93" s="11" t="s">
        <v>40</v>
      </c>
      <c r="AX93" s="11" t="s">
        <v>24</v>
      </c>
      <c r="AY93" s="246" t="s">
        <v>146</v>
      </c>
    </row>
    <row r="94" spans="2:65" s="1" customFormat="1" ht="16.5" customHeight="1">
      <c r="B94" s="45"/>
      <c r="C94" s="257" t="s">
        <v>184</v>
      </c>
      <c r="D94" s="257" t="s">
        <v>185</v>
      </c>
      <c r="E94" s="258" t="s">
        <v>665</v>
      </c>
      <c r="F94" s="259" t="s">
        <v>666</v>
      </c>
      <c r="G94" s="260" t="s">
        <v>286</v>
      </c>
      <c r="H94" s="261">
        <v>3800</v>
      </c>
      <c r="I94" s="262"/>
      <c r="J94" s="263">
        <f>ROUND(I94*H94,2)</f>
        <v>0</v>
      </c>
      <c r="K94" s="259" t="s">
        <v>152</v>
      </c>
      <c r="L94" s="264"/>
      <c r="M94" s="265" t="s">
        <v>22</v>
      </c>
      <c r="N94" s="266" t="s">
        <v>48</v>
      </c>
      <c r="O94" s="46"/>
      <c r="P94" s="230">
        <f>O94*H94</f>
        <v>0</v>
      </c>
      <c r="Q94" s="230">
        <v>4E-05</v>
      </c>
      <c r="R94" s="230">
        <f>Q94*H94</f>
        <v>0.15200000000000002</v>
      </c>
      <c r="S94" s="230">
        <v>0</v>
      </c>
      <c r="T94" s="231">
        <f>S94*H94</f>
        <v>0</v>
      </c>
      <c r="AR94" s="23" t="s">
        <v>189</v>
      </c>
      <c r="AT94" s="23" t="s">
        <v>185</v>
      </c>
      <c r="AU94" s="23" t="s">
        <v>86</v>
      </c>
      <c r="AY94" s="23" t="s">
        <v>146</v>
      </c>
      <c r="BE94" s="232">
        <f>IF(N94="základní",J94,0)</f>
        <v>0</v>
      </c>
      <c r="BF94" s="232">
        <f>IF(N94="snížená",J94,0)</f>
        <v>0</v>
      </c>
      <c r="BG94" s="232">
        <f>IF(N94="zákl. přenesená",J94,0)</f>
        <v>0</v>
      </c>
      <c r="BH94" s="232">
        <f>IF(N94="sníž. přenesená",J94,0)</f>
        <v>0</v>
      </c>
      <c r="BI94" s="232">
        <f>IF(N94="nulová",J94,0)</f>
        <v>0</v>
      </c>
      <c r="BJ94" s="23" t="s">
        <v>24</v>
      </c>
      <c r="BK94" s="232">
        <f>ROUND(I94*H94,2)</f>
        <v>0</v>
      </c>
      <c r="BL94" s="23" t="s">
        <v>153</v>
      </c>
      <c r="BM94" s="23" t="s">
        <v>667</v>
      </c>
    </row>
    <row r="95" spans="2:65" s="1" customFormat="1" ht="16.5" customHeight="1">
      <c r="B95" s="45"/>
      <c r="C95" s="257" t="s">
        <v>189</v>
      </c>
      <c r="D95" s="257" t="s">
        <v>185</v>
      </c>
      <c r="E95" s="258" t="s">
        <v>668</v>
      </c>
      <c r="F95" s="259" t="s">
        <v>669</v>
      </c>
      <c r="G95" s="260" t="s">
        <v>286</v>
      </c>
      <c r="H95" s="261">
        <v>430</v>
      </c>
      <c r="I95" s="262"/>
      <c r="J95" s="263">
        <f>ROUND(I95*H95,2)</f>
        <v>0</v>
      </c>
      <c r="K95" s="259" t="s">
        <v>152</v>
      </c>
      <c r="L95" s="264"/>
      <c r="M95" s="265" t="s">
        <v>22</v>
      </c>
      <c r="N95" s="266" t="s">
        <v>48</v>
      </c>
      <c r="O95" s="46"/>
      <c r="P95" s="230">
        <f>O95*H95</f>
        <v>0</v>
      </c>
      <c r="Q95" s="230">
        <v>0.0012</v>
      </c>
      <c r="R95" s="230">
        <f>Q95*H95</f>
        <v>0.5159999999999999</v>
      </c>
      <c r="S95" s="230">
        <v>0</v>
      </c>
      <c r="T95" s="231">
        <f>S95*H95</f>
        <v>0</v>
      </c>
      <c r="AR95" s="23" t="s">
        <v>189</v>
      </c>
      <c r="AT95" s="23" t="s">
        <v>185</v>
      </c>
      <c r="AU95" s="23" t="s">
        <v>86</v>
      </c>
      <c r="AY95" s="23" t="s">
        <v>146</v>
      </c>
      <c r="BE95" s="232">
        <f>IF(N95="základní",J95,0)</f>
        <v>0</v>
      </c>
      <c r="BF95" s="232">
        <f>IF(N95="snížená",J95,0)</f>
        <v>0</v>
      </c>
      <c r="BG95" s="232">
        <f>IF(N95="zákl. přenesená",J95,0)</f>
        <v>0</v>
      </c>
      <c r="BH95" s="232">
        <f>IF(N95="sníž. přenesená",J95,0)</f>
        <v>0</v>
      </c>
      <c r="BI95" s="232">
        <f>IF(N95="nulová",J95,0)</f>
        <v>0</v>
      </c>
      <c r="BJ95" s="23" t="s">
        <v>24</v>
      </c>
      <c r="BK95" s="232">
        <f>ROUND(I95*H95,2)</f>
        <v>0</v>
      </c>
      <c r="BL95" s="23" t="s">
        <v>153</v>
      </c>
      <c r="BM95" s="23" t="s">
        <v>670</v>
      </c>
    </row>
    <row r="96" spans="2:65" s="1" customFormat="1" ht="25.5" customHeight="1">
      <c r="B96" s="45"/>
      <c r="C96" s="221" t="s">
        <v>196</v>
      </c>
      <c r="D96" s="221" t="s">
        <v>148</v>
      </c>
      <c r="E96" s="222" t="s">
        <v>671</v>
      </c>
      <c r="F96" s="223" t="s">
        <v>672</v>
      </c>
      <c r="G96" s="224" t="s">
        <v>306</v>
      </c>
      <c r="H96" s="225">
        <v>1035</v>
      </c>
      <c r="I96" s="226"/>
      <c r="J96" s="227">
        <f>ROUND(I96*H96,2)</f>
        <v>0</v>
      </c>
      <c r="K96" s="223" t="s">
        <v>22</v>
      </c>
      <c r="L96" s="71"/>
      <c r="M96" s="228" t="s">
        <v>22</v>
      </c>
      <c r="N96" s="229" t="s">
        <v>48</v>
      </c>
      <c r="O96" s="46"/>
      <c r="P96" s="230">
        <f>O96*H96</f>
        <v>0</v>
      </c>
      <c r="Q96" s="230">
        <v>0.00682</v>
      </c>
      <c r="R96" s="230">
        <f>Q96*H96</f>
        <v>7.0587</v>
      </c>
      <c r="S96" s="230">
        <v>0</v>
      </c>
      <c r="T96" s="231">
        <f>S96*H96</f>
        <v>0</v>
      </c>
      <c r="AR96" s="23" t="s">
        <v>153</v>
      </c>
      <c r="AT96" s="23" t="s">
        <v>148</v>
      </c>
      <c r="AU96" s="23" t="s">
        <v>86</v>
      </c>
      <c r="AY96" s="23" t="s">
        <v>146</v>
      </c>
      <c r="BE96" s="232">
        <f>IF(N96="základní",J96,0)</f>
        <v>0</v>
      </c>
      <c r="BF96" s="232">
        <f>IF(N96="snížená",J96,0)</f>
        <v>0</v>
      </c>
      <c r="BG96" s="232">
        <f>IF(N96="zákl. přenesená",J96,0)</f>
        <v>0</v>
      </c>
      <c r="BH96" s="232">
        <f>IF(N96="sníž. přenesená",J96,0)</f>
        <v>0</v>
      </c>
      <c r="BI96" s="232">
        <f>IF(N96="nulová",J96,0)</f>
        <v>0</v>
      </c>
      <c r="BJ96" s="23" t="s">
        <v>24</v>
      </c>
      <c r="BK96" s="232">
        <f>ROUND(I96*H96,2)</f>
        <v>0</v>
      </c>
      <c r="BL96" s="23" t="s">
        <v>153</v>
      </c>
      <c r="BM96" s="23" t="s">
        <v>673</v>
      </c>
    </row>
    <row r="97" spans="2:51" s="11" customFormat="1" ht="13.5">
      <c r="B97" s="236"/>
      <c r="C97" s="237"/>
      <c r="D97" s="233" t="s">
        <v>160</v>
      </c>
      <c r="E97" s="238" t="s">
        <v>22</v>
      </c>
      <c r="F97" s="239" t="s">
        <v>674</v>
      </c>
      <c r="G97" s="237"/>
      <c r="H97" s="240">
        <v>1035</v>
      </c>
      <c r="I97" s="241"/>
      <c r="J97" s="237"/>
      <c r="K97" s="237"/>
      <c r="L97" s="242"/>
      <c r="M97" s="243"/>
      <c r="N97" s="244"/>
      <c r="O97" s="244"/>
      <c r="P97" s="244"/>
      <c r="Q97" s="244"/>
      <c r="R97" s="244"/>
      <c r="S97" s="244"/>
      <c r="T97" s="245"/>
      <c r="AT97" s="246" t="s">
        <v>160</v>
      </c>
      <c r="AU97" s="246" t="s">
        <v>86</v>
      </c>
      <c r="AV97" s="11" t="s">
        <v>86</v>
      </c>
      <c r="AW97" s="11" t="s">
        <v>40</v>
      </c>
      <c r="AX97" s="11" t="s">
        <v>24</v>
      </c>
      <c r="AY97" s="246" t="s">
        <v>146</v>
      </c>
    </row>
    <row r="98" spans="2:65" s="1" customFormat="1" ht="25.5" customHeight="1">
      <c r="B98" s="45"/>
      <c r="C98" s="221" t="s">
        <v>29</v>
      </c>
      <c r="D98" s="221" t="s">
        <v>148</v>
      </c>
      <c r="E98" s="222" t="s">
        <v>675</v>
      </c>
      <c r="F98" s="223" t="s">
        <v>676</v>
      </c>
      <c r="G98" s="224" t="s">
        <v>306</v>
      </c>
      <c r="H98" s="225">
        <v>9</v>
      </c>
      <c r="I98" s="226"/>
      <c r="J98" s="227">
        <f>ROUND(I98*H98,2)</f>
        <v>0</v>
      </c>
      <c r="K98" s="223" t="s">
        <v>152</v>
      </c>
      <c r="L98" s="71"/>
      <c r="M98" s="228" t="s">
        <v>22</v>
      </c>
      <c r="N98" s="229" t="s">
        <v>48</v>
      </c>
      <c r="O98" s="46"/>
      <c r="P98" s="230">
        <f>O98*H98</f>
        <v>0</v>
      </c>
      <c r="Q98" s="230">
        <v>0.0741685</v>
      </c>
      <c r="R98" s="230">
        <f>Q98*H98</f>
        <v>0.6675165</v>
      </c>
      <c r="S98" s="230">
        <v>0</v>
      </c>
      <c r="T98" s="231">
        <f>S98*H98</f>
        <v>0</v>
      </c>
      <c r="AR98" s="23" t="s">
        <v>153</v>
      </c>
      <c r="AT98" s="23" t="s">
        <v>148</v>
      </c>
      <c r="AU98" s="23" t="s">
        <v>86</v>
      </c>
      <c r="AY98" s="23" t="s">
        <v>146</v>
      </c>
      <c r="BE98" s="232">
        <f>IF(N98="základní",J98,0)</f>
        <v>0</v>
      </c>
      <c r="BF98" s="232">
        <f>IF(N98="snížená",J98,0)</f>
        <v>0</v>
      </c>
      <c r="BG98" s="232">
        <f>IF(N98="zákl. přenesená",J98,0)</f>
        <v>0</v>
      </c>
      <c r="BH98" s="232">
        <f>IF(N98="sníž. přenesená",J98,0)</f>
        <v>0</v>
      </c>
      <c r="BI98" s="232">
        <f>IF(N98="nulová",J98,0)</f>
        <v>0</v>
      </c>
      <c r="BJ98" s="23" t="s">
        <v>24</v>
      </c>
      <c r="BK98" s="232">
        <f>ROUND(I98*H98,2)</f>
        <v>0</v>
      </c>
      <c r="BL98" s="23" t="s">
        <v>153</v>
      </c>
      <c r="BM98" s="23" t="s">
        <v>677</v>
      </c>
    </row>
    <row r="99" spans="2:51" s="11" customFormat="1" ht="13.5">
      <c r="B99" s="236"/>
      <c r="C99" s="237"/>
      <c r="D99" s="233" t="s">
        <v>160</v>
      </c>
      <c r="E99" s="237"/>
      <c r="F99" s="239" t="s">
        <v>678</v>
      </c>
      <c r="G99" s="237"/>
      <c r="H99" s="240">
        <v>9</v>
      </c>
      <c r="I99" s="241"/>
      <c r="J99" s="237"/>
      <c r="K99" s="237"/>
      <c r="L99" s="242"/>
      <c r="M99" s="243"/>
      <c r="N99" s="244"/>
      <c r="O99" s="244"/>
      <c r="P99" s="244"/>
      <c r="Q99" s="244"/>
      <c r="R99" s="244"/>
      <c r="S99" s="244"/>
      <c r="T99" s="245"/>
      <c r="AT99" s="246" t="s">
        <v>160</v>
      </c>
      <c r="AU99" s="246" t="s">
        <v>86</v>
      </c>
      <c r="AV99" s="11" t="s">
        <v>86</v>
      </c>
      <c r="AW99" s="11" t="s">
        <v>6</v>
      </c>
      <c r="AX99" s="11" t="s">
        <v>24</v>
      </c>
      <c r="AY99" s="246" t="s">
        <v>146</v>
      </c>
    </row>
    <row r="100" spans="2:65" s="1" customFormat="1" ht="25.5" customHeight="1">
      <c r="B100" s="45"/>
      <c r="C100" s="221" t="s">
        <v>206</v>
      </c>
      <c r="D100" s="221" t="s">
        <v>148</v>
      </c>
      <c r="E100" s="222" t="s">
        <v>679</v>
      </c>
      <c r="F100" s="223" t="s">
        <v>680</v>
      </c>
      <c r="G100" s="224" t="s">
        <v>241</v>
      </c>
      <c r="H100" s="225">
        <v>8.507</v>
      </c>
      <c r="I100" s="226"/>
      <c r="J100" s="227">
        <f>ROUND(I100*H100,2)</f>
        <v>0</v>
      </c>
      <c r="K100" s="223" t="s">
        <v>152</v>
      </c>
      <c r="L100" s="71"/>
      <c r="M100" s="228" t="s">
        <v>22</v>
      </c>
      <c r="N100" s="229" t="s">
        <v>48</v>
      </c>
      <c r="O100" s="46"/>
      <c r="P100" s="230">
        <f>O100*H100</f>
        <v>0</v>
      </c>
      <c r="Q100" s="230">
        <v>0</v>
      </c>
      <c r="R100" s="230">
        <f>Q100*H100</f>
        <v>0</v>
      </c>
      <c r="S100" s="230">
        <v>0</v>
      </c>
      <c r="T100" s="231">
        <f>S100*H100</f>
        <v>0</v>
      </c>
      <c r="AR100" s="23" t="s">
        <v>153</v>
      </c>
      <c r="AT100" s="23" t="s">
        <v>148</v>
      </c>
      <c r="AU100" s="23" t="s">
        <v>86</v>
      </c>
      <c r="AY100" s="23" t="s">
        <v>146</v>
      </c>
      <c r="BE100" s="232">
        <f>IF(N100="základní",J100,0)</f>
        <v>0</v>
      </c>
      <c r="BF100" s="232">
        <f>IF(N100="snížená",J100,0)</f>
        <v>0</v>
      </c>
      <c r="BG100" s="232">
        <f>IF(N100="zákl. přenesená",J100,0)</f>
        <v>0</v>
      </c>
      <c r="BH100" s="232">
        <f>IF(N100="sníž. přenesená",J100,0)</f>
        <v>0</v>
      </c>
      <c r="BI100" s="232">
        <f>IF(N100="nulová",J100,0)</f>
        <v>0</v>
      </c>
      <c r="BJ100" s="23" t="s">
        <v>24</v>
      </c>
      <c r="BK100" s="232">
        <f>ROUND(I100*H100,2)</f>
        <v>0</v>
      </c>
      <c r="BL100" s="23" t="s">
        <v>153</v>
      </c>
      <c r="BM100" s="23" t="s">
        <v>681</v>
      </c>
    </row>
    <row r="101" spans="2:63" s="10" customFormat="1" ht="29.85" customHeight="1">
      <c r="B101" s="205"/>
      <c r="C101" s="206"/>
      <c r="D101" s="207" t="s">
        <v>76</v>
      </c>
      <c r="E101" s="219" t="s">
        <v>682</v>
      </c>
      <c r="F101" s="219" t="s">
        <v>683</v>
      </c>
      <c r="G101" s="206"/>
      <c r="H101" s="206"/>
      <c r="I101" s="209"/>
      <c r="J101" s="220">
        <f>BK101</f>
        <v>0</v>
      </c>
      <c r="K101" s="206"/>
      <c r="L101" s="211"/>
      <c r="M101" s="212"/>
      <c r="N101" s="213"/>
      <c r="O101" s="213"/>
      <c r="P101" s="214">
        <f>SUM(P102:P118)</f>
        <v>0</v>
      </c>
      <c r="Q101" s="213"/>
      <c r="R101" s="214">
        <f>SUM(R102:R118)</f>
        <v>0.41779999999999995</v>
      </c>
      <c r="S101" s="213"/>
      <c r="T101" s="215">
        <f>SUM(T102:T118)</f>
        <v>0</v>
      </c>
      <c r="AR101" s="216" t="s">
        <v>24</v>
      </c>
      <c r="AT101" s="217" t="s">
        <v>76</v>
      </c>
      <c r="AU101" s="217" t="s">
        <v>24</v>
      </c>
      <c r="AY101" s="216" t="s">
        <v>146</v>
      </c>
      <c r="BK101" s="218">
        <f>SUM(BK102:BK118)</f>
        <v>0</v>
      </c>
    </row>
    <row r="102" spans="2:65" s="1" customFormat="1" ht="25.5" customHeight="1">
      <c r="B102" s="45"/>
      <c r="C102" s="221" t="s">
        <v>211</v>
      </c>
      <c r="D102" s="221" t="s">
        <v>148</v>
      </c>
      <c r="E102" s="222" t="s">
        <v>684</v>
      </c>
      <c r="F102" s="223" t="s">
        <v>685</v>
      </c>
      <c r="G102" s="224" t="s">
        <v>659</v>
      </c>
      <c r="H102" s="225">
        <v>2</v>
      </c>
      <c r="I102" s="226"/>
      <c r="J102" s="227">
        <f>ROUND(I102*H102,2)</f>
        <v>0</v>
      </c>
      <c r="K102" s="223" t="s">
        <v>152</v>
      </c>
      <c r="L102" s="71"/>
      <c r="M102" s="228" t="s">
        <v>22</v>
      </c>
      <c r="N102" s="229" t="s">
        <v>48</v>
      </c>
      <c r="O102" s="46"/>
      <c r="P102" s="230">
        <f>O102*H102</f>
        <v>0</v>
      </c>
      <c r="Q102" s="230">
        <v>0</v>
      </c>
      <c r="R102" s="230">
        <f>Q102*H102</f>
        <v>0</v>
      </c>
      <c r="S102" s="230">
        <v>0</v>
      </c>
      <c r="T102" s="231">
        <f>S102*H102</f>
        <v>0</v>
      </c>
      <c r="AR102" s="23" t="s">
        <v>153</v>
      </c>
      <c r="AT102" s="23" t="s">
        <v>148</v>
      </c>
      <c r="AU102" s="23" t="s">
        <v>86</v>
      </c>
      <c r="AY102" s="23" t="s">
        <v>146</v>
      </c>
      <c r="BE102" s="232">
        <f>IF(N102="základní",J102,0)</f>
        <v>0</v>
      </c>
      <c r="BF102" s="232">
        <f>IF(N102="snížená",J102,0)</f>
        <v>0</v>
      </c>
      <c r="BG102" s="232">
        <f>IF(N102="zákl. přenesená",J102,0)</f>
        <v>0</v>
      </c>
      <c r="BH102" s="232">
        <f>IF(N102="sníž. přenesená",J102,0)</f>
        <v>0</v>
      </c>
      <c r="BI102" s="232">
        <f>IF(N102="nulová",J102,0)</f>
        <v>0</v>
      </c>
      <c r="BJ102" s="23" t="s">
        <v>24</v>
      </c>
      <c r="BK102" s="232">
        <f>ROUND(I102*H102,2)</f>
        <v>0</v>
      </c>
      <c r="BL102" s="23" t="s">
        <v>153</v>
      </c>
      <c r="BM102" s="23" t="s">
        <v>686</v>
      </c>
    </row>
    <row r="103" spans="2:51" s="11" customFormat="1" ht="13.5">
      <c r="B103" s="236"/>
      <c r="C103" s="237"/>
      <c r="D103" s="233" t="s">
        <v>160</v>
      </c>
      <c r="E103" s="237"/>
      <c r="F103" s="239" t="s">
        <v>687</v>
      </c>
      <c r="G103" s="237"/>
      <c r="H103" s="240">
        <v>2</v>
      </c>
      <c r="I103" s="241"/>
      <c r="J103" s="237"/>
      <c r="K103" s="237"/>
      <c r="L103" s="242"/>
      <c r="M103" s="243"/>
      <c r="N103" s="244"/>
      <c r="O103" s="244"/>
      <c r="P103" s="244"/>
      <c r="Q103" s="244"/>
      <c r="R103" s="244"/>
      <c r="S103" s="244"/>
      <c r="T103" s="245"/>
      <c r="AT103" s="246" t="s">
        <v>160</v>
      </c>
      <c r="AU103" s="246" t="s">
        <v>86</v>
      </c>
      <c r="AV103" s="11" t="s">
        <v>86</v>
      </c>
      <c r="AW103" s="11" t="s">
        <v>6</v>
      </c>
      <c r="AX103" s="11" t="s">
        <v>24</v>
      </c>
      <c r="AY103" s="246" t="s">
        <v>146</v>
      </c>
    </row>
    <row r="104" spans="2:65" s="1" customFormat="1" ht="16.5" customHeight="1">
      <c r="B104" s="45"/>
      <c r="C104" s="221" t="s">
        <v>216</v>
      </c>
      <c r="D104" s="221" t="s">
        <v>148</v>
      </c>
      <c r="E104" s="222" t="s">
        <v>688</v>
      </c>
      <c r="F104" s="223" t="s">
        <v>689</v>
      </c>
      <c r="G104" s="224" t="s">
        <v>690</v>
      </c>
      <c r="H104" s="225">
        <v>24</v>
      </c>
      <c r="I104" s="226"/>
      <c r="J104" s="227">
        <f>ROUND(I104*H104,2)</f>
        <v>0</v>
      </c>
      <c r="K104" s="223" t="s">
        <v>22</v>
      </c>
      <c r="L104" s="71"/>
      <c r="M104" s="228" t="s">
        <v>22</v>
      </c>
      <c r="N104" s="229" t="s">
        <v>48</v>
      </c>
      <c r="O104" s="46"/>
      <c r="P104" s="230">
        <f>O104*H104</f>
        <v>0</v>
      </c>
      <c r="Q104" s="230">
        <v>0</v>
      </c>
      <c r="R104" s="230">
        <f>Q104*H104</f>
        <v>0</v>
      </c>
      <c r="S104" s="230">
        <v>0</v>
      </c>
      <c r="T104" s="231">
        <f>S104*H104</f>
        <v>0</v>
      </c>
      <c r="AR104" s="23" t="s">
        <v>153</v>
      </c>
      <c r="AT104" s="23" t="s">
        <v>148</v>
      </c>
      <c r="AU104" s="23" t="s">
        <v>86</v>
      </c>
      <c r="AY104" s="23" t="s">
        <v>146</v>
      </c>
      <c r="BE104" s="232">
        <f>IF(N104="základní",J104,0)</f>
        <v>0</v>
      </c>
      <c r="BF104" s="232">
        <f>IF(N104="snížená",J104,0)</f>
        <v>0</v>
      </c>
      <c r="BG104" s="232">
        <f>IF(N104="zákl. přenesená",J104,0)</f>
        <v>0</v>
      </c>
      <c r="BH104" s="232">
        <f>IF(N104="sníž. přenesená",J104,0)</f>
        <v>0</v>
      </c>
      <c r="BI104" s="232">
        <f>IF(N104="nulová",J104,0)</f>
        <v>0</v>
      </c>
      <c r="BJ104" s="23" t="s">
        <v>24</v>
      </c>
      <c r="BK104" s="232">
        <f>ROUND(I104*H104,2)</f>
        <v>0</v>
      </c>
      <c r="BL104" s="23" t="s">
        <v>153</v>
      </c>
      <c r="BM104" s="23" t="s">
        <v>691</v>
      </c>
    </row>
    <row r="105" spans="2:65" s="1" customFormat="1" ht="38.25" customHeight="1">
      <c r="B105" s="45"/>
      <c r="C105" s="221" t="s">
        <v>227</v>
      </c>
      <c r="D105" s="221" t="s">
        <v>148</v>
      </c>
      <c r="E105" s="222" t="s">
        <v>692</v>
      </c>
      <c r="F105" s="223" t="s">
        <v>693</v>
      </c>
      <c r="G105" s="224" t="s">
        <v>286</v>
      </c>
      <c r="H105" s="225">
        <v>615</v>
      </c>
      <c r="I105" s="226"/>
      <c r="J105" s="227">
        <f>ROUND(I105*H105,2)</f>
        <v>0</v>
      </c>
      <c r="K105" s="223" t="s">
        <v>152</v>
      </c>
      <c r="L105" s="71"/>
      <c r="M105" s="228" t="s">
        <v>22</v>
      </c>
      <c r="N105" s="229" t="s">
        <v>48</v>
      </c>
      <c r="O105" s="46"/>
      <c r="P105" s="230">
        <f>O105*H105</f>
        <v>0</v>
      </c>
      <c r="Q105" s="230">
        <v>0</v>
      </c>
      <c r="R105" s="230">
        <f>Q105*H105</f>
        <v>0</v>
      </c>
      <c r="S105" s="230">
        <v>0</v>
      </c>
      <c r="T105" s="231">
        <f>S105*H105</f>
        <v>0</v>
      </c>
      <c r="AR105" s="23" t="s">
        <v>153</v>
      </c>
      <c r="AT105" s="23" t="s">
        <v>148</v>
      </c>
      <c r="AU105" s="23" t="s">
        <v>86</v>
      </c>
      <c r="AY105" s="23" t="s">
        <v>146</v>
      </c>
      <c r="BE105" s="232">
        <f>IF(N105="základní",J105,0)</f>
        <v>0</v>
      </c>
      <c r="BF105" s="232">
        <f>IF(N105="snížená",J105,0)</f>
        <v>0</v>
      </c>
      <c r="BG105" s="232">
        <f>IF(N105="zákl. přenesená",J105,0)</f>
        <v>0</v>
      </c>
      <c r="BH105" s="232">
        <f>IF(N105="sníž. přenesená",J105,0)</f>
        <v>0</v>
      </c>
      <c r="BI105" s="232">
        <f>IF(N105="nulová",J105,0)</f>
        <v>0</v>
      </c>
      <c r="BJ105" s="23" t="s">
        <v>24</v>
      </c>
      <c r="BK105" s="232">
        <f>ROUND(I105*H105,2)</f>
        <v>0</v>
      </c>
      <c r="BL105" s="23" t="s">
        <v>153</v>
      </c>
      <c r="BM105" s="23" t="s">
        <v>694</v>
      </c>
    </row>
    <row r="106" spans="2:51" s="11" customFormat="1" ht="13.5">
      <c r="B106" s="236"/>
      <c r="C106" s="237"/>
      <c r="D106" s="233" t="s">
        <v>160</v>
      </c>
      <c r="E106" s="238" t="s">
        <v>22</v>
      </c>
      <c r="F106" s="239" t="s">
        <v>695</v>
      </c>
      <c r="G106" s="237"/>
      <c r="H106" s="240">
        <v>615</v>
      </c>
      <c r="I106" s="241"/>
      <c r="J106" s="237"/>
      <c r="K106" s="237"/>
      <c r="L106" s="242"/>
      <c r="M106" s="243"/>
      <c r="N106" s="244"/>
      <c r="O106" s="244"/>
      <c r="P106" s="244"/>
      <c r="Q106" s="244"/>
      <c r="R106" s="244"/>
      <c r="S106" s="244"/>
      <c r="T106" s="245"/>
      <c r="AT106" s="246" t="s">
        <v>160</v>
      </c>
      <c r="AU106" s="246" t="s">
        <v>86</v>
      </c>
      <c r="AV106" s="11" t="s">
        <v>86</v>
      </c>
      <c r="AW106" s="11" t="s">
        <v>40</v>
      </c>
      <c r="AX106" s="11" t="s">
        <v>24</v>
      </c>
      <c r="AY106" s="246" t="s">
        <v>146</v>
      </c>
    </row>
    <row r="107" spans="2:65" s="1" customFormat="1" ht="16.5" customHeight="1">
      <c r="B107" s="45"/>
      <c r="C107" s="257" t="s">
        <v>10</v>
      </c>
      <c r="D107" s="257" t="s">
        <v>185</v>
      </c>
      <c r="E107" s="258" t="s">
        <v>665</v>
      </c>
      <c r="F107" s="259" t="s">
        <v>666</v>
      </c>
      <c r="G107" s="260" t="s">
        <v>286</v>
      </c>
      <c r="H107" s="261">
        <v>570</v>
      </c>
      <c r="I107" s="262"/>
      <c r="J107" s="263">
        <f>ROUND(I107*H107,2)</f>
        <v>0</v>
      </c>
      <c r="K107" s="259" t="s">
        <v>152</v>
      </c>
      <c r="L107" s="264"/>
      <c r="M107" s="265" t="s">
        <v>22</v>
      </c>
      <c r="N107" s="266" t="s">
        <v>48</v>
      </c>
      <c r="O107" s="46"/>
      <c r="P107" s="230">
        <f>O107*H107</f>
        <v>0</v>
      </c>
      <c r="Q107" s="230">
        <v>4E-05</v>
      </c>
      <c r="R107" s="230">
        <f>Q107*H107</f>
        <v>0.0228</v>
      </c>
      <c r="S107" s="230">
        <v>0</v>
      </c>
      <c r="T107" s="231">
        <f>S107*H107</f>
        <v>0</v>
      </c>
      <c r="AR107" s="23" t="s">
        <v>189</v>
      </c>
      <c r="AT107" s="23" t="s">
        <v>185</v>
      </c>
      <c r="AU107" s="23" t="s">
        <v>86</v>
      </c>
      <c r="AY107" s="23" t="s">
        <v>146</v>
      </c>
      <c r="BE107" s="232">
        <f>IF(N107="základní",J107,0)</f>
        <v>0</v>
      </c>
      <c r="BF107" s="232">
        <f>IF(N107="snížená",J107,0)</f>
        <v>0</v>
      </c>
      <c r="BG107" s="232">
        <f>IF(N107="zákl. přenesená",J107,0)</f>
        <v>0</v>
      </c>
      <c r="BH107" s="232">
        <f>IF(N107="sníž. přenesená",J107,0)</f>
        <v>0</v>
      </c>
      <c r="BI107" s="232">
        <f>IF(N107="nulová",J107,0)</f>
        <v>0</v>
      </c>
      <c r="BJ107" s="23" t="s">
        <v>24</v>
      </c>
      <c r="BK107" s="232">
        <f>ROUND(I107*H107,2)</f>
        <v>0</v>
      </c>
      <c r="BL107" s="23" t="s">
        <v>153</v>
      </c>
      <c r="BM107" s="23" t="s">
        <v>696</v>
      </c>
    </row>
    <row r="108" spans="2:65" s="1" customFormat="1" ht="16.5" customHeight="1">
      <c r="B108" s="45"/>
      <c r="C108" s="257" t="s">
        <v>238</v>
      </c>
      <c r="D108" s="257" t="s">
        <v>185</v>
      </c>
      <c r="E108" s="258" t="s">
        <v>668</v>
      </c>
      <c r="F108" s="259" t="s">
        <v>669</v>
      </c>
      <c r="G108" s="260" t="s">
        <v>286</v>
      </c>
      <c r="H108" s="261">
        <v>45</v>
      </c>
      <c r="I108" s="262"/>
      <c r="J108" s="263">
        <f>ROUND(I108*H108,2)</f>
        <v>0</v>
      </c>
      <c r="K108" s="259" t="s">
        <v>152</v>
      </c>
      <c r="L108" s="264"/>
      <c r="M108" s="265" t="s">
        <v>22</v>
      </c>
      <c r="N108" s="266" t="s">
        <v>48</v>
      </c>
      <c r="O108" s="46"/>
      <c r="P108" s="230">
        <f>O108*H108</f>
        <v>0</v>
      </c>
      <c r="Q108" s="230">
        <v>0.0012</v>
      </c>
      <c r="R108" s="230">
        <f>Q108*H108</f>
        <v>0.05399999999999999</v>
      </c>
      <c r="S108" s="230">
        <v>0</v>
      </c>
      <c r="T108" s="231">
        <f>S108*H108</f>
        <v>0</v>
      </c>
      <c r="AR108" s="23" t="s">
        <v>189</v>
      </c>
      <c r="AT108" s="23" t="s">
        <v>185</v>
      </c>
      <c r="AU108" s="23" t="s">
        <v>86</v>
      </c>
      <c r="AY108" s="23" t="s">
        <v>146</v>
      </c>
      <c r="BE108" s="232">
        <f>IF(N108="základní",J108,0)</f>
        <v>0</v>
      </c>
      <c r="BF108" s="232">
        <f>IF(N108="snížená",J108,0)</f>
        <v>0</v>
      </c>
      <c r="BG108" s="232">
        <f>IF(N108="zákl. přenesená",J108,0)</f>
        <v>0</v>
      </c>
      <c r="BH108" s="232">
        <f>IF(N108="sníž. přenesená",J108,0)</f>
        <v>0</v>
      </c>
      <c r="BI108" s="232">
        <f>IF(N108="nulová",J108,0)</f>
        <v>0</v>
      </c>
      <c r="BJ108" s="23" t="s">
        <v>24</v>
      </c>
      <c r="BK108" s="232">
        <f>ROUND(I108*H108,2)</f>
        <v>0</v>
      </c>
      <c r="BL108" s="23" t="s">
        <v>153</v>
      </c>
      <c r="BM108" s="23" t="s">
        <v>697</v>
      </c>
    </row>
    <row r="109" spans="2:65" s="1" customFormat="1" ht="25.5" customHeight="1">
      <c r="B109" s="45"/>
      <c r="C109" s="221" t="s">
        <v>244</v>
      </c>
      <c r="D109" s="221" t="s">
        <v>148</v>
      </c>
      <c r="E109" s="222" t="s">
        <v>698</v>
      </c>
      <c r="F109" s="223" t="s">
        <v>699</v>
      </c>
      <c r="G109" s="224" t="s">
        <v>700</v>
      </c>
      <c r="H109" s="225">
        <v>338.2</v>
      </c>
      <c r="I109" s="226"/>
      <c r="J109" s="227">
        <f>ROUND(I109*H109,2)</f>
        <v>0</v>
      </c>
      <c r="K109" s="223" t="s">
        <v>152</v>
      </c>
      <c r="L109" s="71"/>
      <c r="M109" s="228" t="s">
        <v>22</v>
      </c>
      <c r="N109" s="229" t="s">
        <v>48</v>
      </c>
      <c r="O109" s="46"/>
      <c r="P109" s="230">
        <f>O109*H109</f>
        <v>0</v>
      </c>
      <c r="Q109" s="230">
        <v>0</v>
      </c>
      <c r="R109" s="230">
        <f>Q109*H109</f>
        <v>0</v>
      </c>
      <c r="S109" s="230">
        <v>0</v>
      </c>
      <c r="T109" s="231">
        <f>S109*H109</f>
        <v>0</v>
      </c>
      <c r="AR109" s="23" t="s">
        <v>153</v>
      </c>
      <c r="AT109" s="23" t="s">
        <v>148</v>
      </c>
      <c r="AU109" s="23" t="s">
        <v>86</v>
      </c>
      <c r="AY109" s="23" t="s">
        <v>146</v>
      </c>
      <c r="BE109" s="232">
        <f>IF(N109="základní",J109,0)</f>
        <v>0</v>
      </c>
      <c r="BF109" s="232">
        <f>IF(N109="snížená",J109,0)</f>
        <v>0</v>
      </c>
      <c r="BG109" s="232">
        <f>IF(N109="zákl. přenesená",J109,0)</f>
        <v>0</v>
      </c>
      <c r="BH109" s="232">
        <f>IF(N109="sníž. přenesená",J109,0)</f>
        <v>0</v>
      </c>
      <c r="BI109" s="232">
        <f>IF(N109="nulová",J109,0)</f>
        <v>0</v>
      </c>
      <c r="BJ109" s="23" t="s">
        <v>24</v>
      </c>
      <c r="BK109" s="232">
        <f>ROUND(I109*H109,2)</f>
        <v>0</v>
      </c>
      <c r="BL109" s="23" t="s">
        <v>153</v>
      </c>
      <c r="BM109" s="23" t="s">
        <v>701</v>
      </c>
    </row>
    <row r="110" spans="2:51" s="11" customFormat="1" ht="13.5">
      <c r="B110" s="236"/>
      <c r="C110" s="237"/>
      <c r="D110" s="233" t="s">
        <v>160</v>
      </c>
      <c r="E110" s="238" t="s">
        <v>22</v>
      </c>
      <c r="F110" s="239" t="s">
        <v>702</v>
      </c>
      <c r="G110" s="237"/>
      <c r="H110" s="240">
        <v>338.2</v>
      </c>
      <c r="I110" s="241"/>
      <c r="J110" s="237"/>
      <c r="K110" s="237"/>
      <c r="L110" s="242"/>
      <c r="M110" s="243"/>
      <c r="N110" s="244"/>
      <c r="O110" s="244"/>
      <c r="P110" s="244"/>
      <c r="Q110" s="244"/>
      <c r="R110" s="244"/>
      <c r="S110" s="244"/>
      <c r="T110" s="245"/>
      <c r="AT110" s="246" t="s">
        <v>160</v>
      </c>
      <c r="AU110" s="246" t="s">
        <v>86</v>
      </c>
      <c r="AV110" s="11" t="s">
        <v>86</v>
      </c>
      <c r="AW110" s="11" t="s">
        <v>40</v>
      </c>
      <c r="AX110" s="11" t="s">
        <v>24</v>
      </c>
      <c r="AY110" s="246" t="s">
        <v>146</v>
      </c>
    </row>
    <row r="111" spans="2:65" s="1" customFormat="1" ht="16.5" customHeight="1">
      <c r="B111" s="45"/>
      <c r="C111" s="221" t="s">
        <v>250</v>
      </c>
      <c r="D111" s="221" t="s">
        <v>148</v>
      </c>
      <c r="E111" s="222" t="s">
        <v>703</v>
      </c>
      <c r="F111" s="223" t="s">
        <v>704</v>
      </c>
      <c r="G111" s="224" t="s">
        <v>151</v>
      </c>
      <c r="H111" s="225">
        <v>3807</v>
      </c>
      <c r="I111" s="226"/>
      <c r="J111" s="227">
        <f>ROUND(I111*H111,2)</f>
        <v>0</v>
      </c>
      <c r="K111" s="223" t="s">
        <v>152</v>
      </c>
      <c r="L111" s="71"/>
      <c r="M111" s="228" t="s">
        <v>22</v>
      </c>
      <c r="N111" s="229" t="s">
        <v>48</v>
      </c>
      <c r="O111" s="46"/>
      <c r="P111" s="230">
        <f>O111*H111</f>
        <v>0</v>
      </c>
      <c r="Q111" s="230">
        <v>0</v>
      </c>
      <c r="R111" s="230">
        <f>Q111*H111</f>
        <v>0</v>
      </c>
      <c r="S111" s="230">
        <v>0</v>
      </c>
      <c r="T111" s="231">
        <f>S111*H111</f>
        <v>0</v>
      </c>
      <c r="AR111" s="23" t="s">
        <v>153</v>
      </c>
      <c r="AT111" s="23" t="s">
        <v>148</v>
      </c>
      <c r="AU111" s="23" t="s">
        <v>86</v>
      </c>
      <c r="AY111" s="23" t="s">
        <v>146</v>
      </c>
      <c r="BE111" s="232">
        <f>IF(N111="základní",J111,0)</f>
        <v>0</v>
      </c>
      <c r="BF111" s="232">
        <f>IF(N111="snížená",J111,0)</f>
        <v>0</v>
      </c>
      <c r="BG111" s="232">
        <f>IF(N111="zákl. přenesená",J111,0)</f>
        <v>0</v>
      </c>
      <c r="BH111" s="232">
        <f>IF(N111="sníž. přenesená",J111,0)</f>
        <v>0</v>
      </c>
      <c r="BI111" s="232">
        <f>IF(N111="nulová",J111,0)</f>
        <v>0</v>
      </c>
      <c r="BJ111" s="23" t="s">
        <v>24</v>
      </c>
      <c r="BK111" s="232">
        <f>ROUND(I111*H111,2)</f>
        <v>0</v>
      </c>
      <c r="BL111" s="23" t="s">
        <v>153</v>
      </c>
      <c r="BM111" s="23" t="s">
        <v>705</v>
      </c>
    </row>
    <row r="112" spans="2:51" s="11" customFormat="1" ht="13.5">
      <c r="B112" s="236"/>
      <c r="C112" s="237"/>
      <c r="D112" s="233" t="s">
        <v>160</v>
      </c>
      <c r="E112" s="238" t="s">
        <v>22</v>
      </c>
      <c r="F112" s="239" t="s">
        <v>706</v>
      </c>
      <c r="G112" s="237"/>
      <c r="H112" s="240">
        <v>3807</v>
      </c>
      <c r="I112" s="241"/>
      <c r="J112" s="237"/>
      <c r="K112" s="237"/>
      <c r="L112" s="242"/>
      <c r="M112" s="243"/>
      <c r="N112" s="244"/>
      <c r="O112" s="244"/>
      <c r="P112" s="244"/>
      <c r="Q112" s="244"/>
      <c r="R112" s="244"/>
      <c r="S112" s="244"/>
      <c r="T112" s="245"/>
      <c r="AT112" s="246" t="s">
        <v>160</v>
      </c>
      <c r="AU112" s="246" t="s">
        <v>86</v>
      </c>
      <c r="AV112" s="11" t="s">
        <v>86</v>
      </c>
      <c r="AW112" s="11" t="s">
        <v>40</v>
      </c>
      <c r="AX112" s="11" t="s">
        <v>24</v>
      </c>
      <c r="AY112" s="246" t="s">
        <v>146</v>
      </c>
    </row>
    <row r="113" spans="2:65" s="1" customFormat="1" ht="16.5" customHeight="1">
      <c r="B113" s="45"/>
      <c r="C113" s="221" t="s">
        <v>255</v>
      </c>
      <c r="D113" s="221" t="s">
        <v>148</v>
      </c>
      <c r="E113" s="222" t="s">
        <v>707</v>
      </c>
      <c r="F113" s="223" t="s">
        <v>708</v>
      </c>
      <c r="G113" s="224" t="s">
        <v>151</v>
      </c>
      <c r="H113" s="225">
        <v>3807</v>
      </c>
      <c r="I113" s="226"/>
      <c r="J113" s="227">
        <f>ROUND(I113*H113,2)</f>
        <v>0</v>
      </c>
      <c r="K113" s="223" t="s">
        <v>152</v>
      </c>
      <c r="L113" s="71"/>
      <c r="M113" s="228" t="s">
        <v>22</v>
      </c>
      <c r="N113" s="229" t="s">
        <v>48</v>
      </c>
      <c r="O113" s="46"/>
      <c r="P113" s="230">
        <f>O113*H113</f>
        <v>0</v>
      </c>
      <c r="Q113" s="230">
        <v>0</v>
      </c>
      <c r="R113" s="230">
        <f>Q113*H113</f>
        <v>0</v>
      </c>
      <c r="S113" s="230">
        <v>0</v>
      </c>
      <c r="T113" s="231">
        <f>S113*H113</f>
        <v>0</v>
      </c>
      <c r="AR113" s="23" t="s">
        <v>153</v>
      </c>
      <c r="AT113" s="23" t="s">
        <v>148</v>
      </c>
      <c r="AU113" s="23" t="s">
        <v>86</v>
      </c>
      <c r="AY113" s="23" t="s">
        <v>146</v>
      </c>
      <c r="BE113" s="232">
        <f>IF(N113="základní",J113,0)</f>
        <v>0</v>
      </c>
      <c r="BF113" s="232">
        <f>IF(N113="snížená",J113,0)</f>
        <v>0</v>
      </c>
      <c r="BG113" s="232">
        <f>IF(N113="zákl. přenesená",J113,0)</f>
        <v>0</v>
      </c>
      <c r="BH113" s="232">
        <f>IF(N113="sníž. přenesená",J113,0)</f>
        <v>0</v>
      </c>
      <c r="BI113" s="232">
        <f>IF(N113="nulová",J113,0)</f>
        <v>0</v>
      </c>
      <c r="BJ113" s="23" t="s">
        <v>24</v>
      </c>
      <c r="BK113" s="232">
        <f>ROUND(I113*H113,2)</f>
        <v>0</v>
      </c>
      <c r="BL113" s="23" t="s">
        <v>153</v>
      </c>
      <c r="BM113" s="23" t="s">
        <v>709</v>
      </c>
    </row>
    <row r="114" spans="2:65" s="1" customFormat="1" ht="25.5" customHeight="1">
      <c r="B114" s="45"/>
      <c r="C114" s="221" t="s">
        <v>260</v>
      </c>
      <c r="D114" s="221" t="s">
        <v>148</v>
      </c>
      <c r="E114" s="222" t="s">
        <v>710</v>
      </c>
      <c r="F114" s="223" t="s">
        <v>711</v>
      </c>
      <c r="G114" s="224" t="s">
        <v>151</v>
      </c>
      <c r="H114" s="225">
        <v>15228</v>
      </c>
      <c r="I114" s="226"/>
      <c r="J114" s="227">
        <f>ROUND(I114*H114,2)</f>
        <v>0</v>
      </c>
      <c r="K114" s="223" t="s">
        <v>152</v>
      </c>
      <c r="L114" s="71"/>
      <c r="M114" s="228" t="s">
        <v>22</v>
      </c>
      <c r="N114" s="229" t="s">
        <v>48</v>
      </c>
      <c r="O114" s="46"/>
      <c r="P114" s="230">
        <f>O114*H114</f>
        <v>0</v>
      </c>
      <c r="Q114" s="230">
        <v>0</v>
      </c>
      <c r="R114" s="230">
        <f>Q114*H114</f>
        <v>0</v>
      </c>
      <c r="S114" s="230">
        <v>0</v>
      </c>
      <c r="T114" s="231">
        <f>S114*H114</f>
        <v>0</v>
      </c>
      <c r="AR114" s="23" t="s">
        <v>153</v>
      </c>
      <c r="AT114" s="23" t="s">
        <v>148</v>
      </c>
      <c r="AU114" s="23" t="s">
        <v>86</v>
      </c>
      <c r="AY114" s="23" t="s">
        <v>146</v>
      </c>
      <c r="BE114" s="232">
        <f>IF(N114="základní",J114,0)</f>
        <v>0</v>
      </c>
      <c r="BF114" s="232">
        <f>IF(N114="snížená",J114,0)</f>
        <v>0</v>
      </c>
      <c r="BG114" s="232">
        <f>IF(N114="zákl. přenesená",J114,0)</f>
        <v>0</v>
      </c>
      <c r="BH114" s="232">
        <f>IF(N114="sníž. přenesená",J114,0)</f>
        <v>0</v>
      </c>
      <c r="BI114" s="232">
        <f>IF(N114="nulová",J114,0)</f>
        <v>0</v>
      </c>
      <c r="BJ114" s="23" t="s">
        <v>24</v>
      </c>
      <c r="BK114" s="232">
        <f>ROUND(I114*H114,2)</f>
        <v>0</v>
      </c>
      <c r="BL114" s="23" t="s">
        <v>153</v>
      </c>
      <c r="BM114" s="23" t="s">
        <v>712</v>
      </c>
    </row>
    <row r="115" spans="2:51" s="11" customFormat="1" ht="13.5">
      <c r="B115" s="236"/>
      <c r="C115" s="237"/>
      <c r="D115" s="233" t="s">
        <v>160</v>
      </c>
      <c r="E115" s="237"/>
      <c r="F115" s="239" t="s">
        <v>713</v>
      </c>
      <c r="G115" s="237"/>
      <c r="H115" s="240">
        <v>15228</v>
      </c>
      <c r="I115" s="241"/>
      <c r="J115" s="237"/>
      <c r="K115" s="237"/>
      <c r="L115" s="242"/>
      <c r="M115" s="243"/>
      <c r="N115" s="244"/>
      <c r="O115" s="244"/>
      <c r="P115" s="244"/>
      <c r="Q115" s="244"/>
      <c r="R115" s="244"/>
      <c r="S115" s="244"/>
      <c r="T115" s="245"/>
      <c r="AT115" s="246" t="s">
        <v>160</v>
      </c>
      <c r="AU115" s="246" t="s">
        <v>86</v>
      </c>
      <c r="AV115" s="11" t="s">
        <v>86</v>
      </c>
      <c r="AW115" s="11" t="s">
        <v>6</v>
      </c>
      <c r="AX115" s="11" t="s">
        <v>24</v>
      </c>
      <c r="AY115" s="246" t="s">
        <v>146</v>
      </c>
    </row>
    <row r="116" spans="2:65" s="1" customFormat="1" ht="25.5" customHeight="1">
      <c r="B116" s="45"/>
      <c r="C116" s="221" t="s">
        <v>9</v>
      </c>
      <c r="D116" s="221" t="s">
        <v>148</v>
      </c>
      <c r="E116" s="222" t="s">
        <v>671</v>
      </c>
      <c r="F116" s="223" t="s">
        <v>672</v>
      </c>
      <c r="G116" s="224" t="s">
        <v>306</v>
      </c>
      <c r="H116" s="225">
        <v>50</v>
      </c>
      <c r="I116" s="226"/>
      <c r="J116" s="227">
        <f>ROUND(I116*H116,2)</f>
        <v>0</v>
      </c>
      <c r="K116" s="223" t="s">
        <v>22</v>
      </c>
      <c r="L116" s="71"/>
      <c r="M116" s="228" t="s">
        <v>22</v>
      </c>
      <c r="N116" s="229" t="s">
        <v>48</v>
      </c>
      <c r="O116" s="46"/>
      <c r="P116" s="230">
        <f>O116*H116</f>
        <v>0</v>
      </c>
      <c r="Q116" s="230">
        <v>0.00682</v>
      </c>
      <c r="R116" s="230">
        <f>Q116*H116</f>
        <v>0.34099999999999997</v>
      </c>
      <c r="S116" s="230">
        <v>0</v>
      </c>
      <c r="T116" s="231">
        <f>S116*H116</f>
        <v>0</v>
      </c>
      <c r="AR116" s="23" t="s">
        <v>153</v>
      </c>
      <c r="AT116" s="23" t="s">
        <v>148</v>
      </c>
      <c r="AU116" s="23" t="s">
        <v>86</v>
      </c>
      <c r="AY116" s="23" t="s">
        <v>146</v>
      </c>
      <c r="BE116" s="232">
        <f>IF(N116="základní",J116,0)</f>
        <v>0</v>
      </c>
      <c r="BF116" s="232">
        <f>IF(N116="snížená",J116,0)</f>
        <v>0</v>
      </c>
      <c r="BG116" s="232">
        <f>IF(N116="zákl. přenesená",J116,0)</f>
        <v>0</v>
      </c>
      <c r="BH116" s="232">
        <f>IF(N116="sníž. přenesená",J116,0)</f>
        <v>0</v>
      </c>
      <c r="BI116" s="232">
        <f>IF(N116="nulová",J116,0)</f>
        <v>0</v>
      </c>
      <c r="BJ116" s="23" t="s">
        <v>24</v>
      </c>
      <c r="BK116" s="232">
        <f>ROUND(I116*H116,2)</f>
        <v>0</v>
      </c>
      <c r="BL116" s="23" t="s">
        <v>153</v>
      </c>
      <c r="BM116" s="23" t="s">
        <v>714</v>
      </c>
    </row>
    <row r="117" spans="2:51" s="11" customFormat="1" ht="13.5">
      <c r="B117" s="236"/>
      <c r="C117" s="237"/>
      <c r="D117" s="233" t="s">
        <v>160</v>
      </c>
      <c r="E117" s="238" t="s">
        <v>22</v>
      </c>
      <c r="F117" s="239" t="s">
        <v>715</v>
      </c>
      <c r="G117" s="237"/>
      <c r="H117" s="240">
        <v>50</v>
      </c>
      <c r="I117" s="241"/>
      <c r="J117" s="237"/>
      <c r="K117" s="237"/>
      <c r="L117" s="242"/>
      <c r="M117" s="243"/>
      <c r="N117" s="244"/>
      <c r="O117" s="244"/>
      <c r="P117" s="244"/>
      <c r="Q117" s="244"/>
      <c r="R117" s="244"/>
      <c r="S117" s="244"/>
      <c r="T117" s="245"/>
      <c r="AT117" s="246" t="s">
        <v>160</v>
      </c>
      <c r="AU117" s="246" t="s">
        <v>86</v>
      </c>
      <c r="AV117" s="11" t="s">
        <v>86</v>
      </c>
      <c r="AW117" s="11" t="s">
        <v>40</v>
      </c>
      <c r="AX117" s="11" t="s">
        <v>24</v>
      </c>
      <c r="AY117" s="246" t="s">
        <v>146</v>
      </c>
    </row>
    <row r="118" spans="2:65" s="1" customFormat="1" ht="25.5" customHeight="1">
      <c r="B118" s="45"/>
      <c r="C118" s="221" t="s">
        <v>268</v>
      </c>
      <c r="D118" s="221" t="s">
        <v>148</v>
      </c>
      <c r="E118" s="222" t="s">
        <v>679</v>
      </c>
      <c r="F118" s="223" t="s">
        <v>680</v>
      </c>
      <c r="G118" s="224" t="s">
        <v>241</v>
      </c>
      <c r="H118" s="225">
        <v>0.418</v>
      </c>
      <c r="I118" s="226"/>
      <c r="J118" s="227">
        <f>ROUND(I118*H118,2)</f>
        <v>0</v>
      </c>
      <c r="K118" s="223" t="s">
        <v>152</v>
      </c>
      <c r="L118" s="71"/>
      <c r="M118" s="228" t="s">
        <v>22</v>
      </c>
      <c r="N118" s="229" t="s">
        <v>48</v>
      </c>
      <c r="O118" s="46"/>
      <c r="P118" s="230">
        <f>O118*H118</f>
        <v>0</v>
      </c>
      <c r="Q118" s="230">
        <v>0</v>
      </c>
      <c r="R118" s="230">
        <f>Q118*H118</f>
        <v>0</v>
      </c>
      <c r="S118" s="230">
        <v>0</v>
      </c>
      <c r="T118" s="231">
        <f>S118*H118</f>
        <v>0</v>
      </c>
      <c r="AR118" s="23" t="s">
        <v>153</v>
      </c>
      <c r="AT118" s="23" t="s">
        <v>148</v>
      </c>
      <c r="AU118" s="23" t="s">
        <v>86</v>
      </c>
      <c r="AY118" s="23" t="s">
        <v>146</v>
      </c>
      <c r="BE118" s="232">
        <f>IF(N118="základní",J118,0)</f>
        <v>0</v>
      </c>
      <c r="BF118" s="232">
        <f>IF(N118="snížená",J118,0)</f>
        <v>0</v>
      </c>
      <c r="BG118" s="232">
        <f>IF(N118="zákl. přenesená",J118,0)</f>
        <v>0</v>
      </c>
      <c r="BH118" s="232">
        <f>IF(N118="sníž. přenesená",J118,0)</f>
        <v>0</v>
      </c>
      <c r="BI118" s="232">
        <f>IF(N118="nulová",J118,0)</f>
        <v>0</v>
      </c>
      <c r="BJ118" s="23" t="s">
        <v>24</v>
      </c>
      <c r="BK118" s="232">
        <f>ROUND(I118*H118,2)</f>
        <v>0</v>
      </c>
      <c r="BL118" s="23" t="s">
        <v>153</v>
      </c>
      <c r="BM118" s="23" t="s">
        <v>716</v>
      </c>
    </row>
    <row r="119" spans="2:63" s="10" customFormat="1" ht="29.85" customHeight="1">
      <c r="B119" s="205"/>
      <c r="C119" s="206"/>
      <c r="D119" s="207" t="s">
        <v>76</v>
      </c>
      <c r="E119" s="219" t="s">
        <v>717</v>
      </c>
      <c r="F119" s="219" t="s">
        <v>718</v>
      </c>
      <c r="G119" s="206"/>
      <c r="H119" s="206"/>
      <c r="I119" s="209"/>
      <c r="J119" s="220">
        <f>BK119</f>
        <v>0</v>
      </c>
      <c r="K119" s="206"/>
      <c r="L119" s="211"/>
      <c r="M119" s="212"/>
      <c r="N119" s="213"/>
      <c r="O119" s="213"/>
      <c r="P119" s="214">
        <f>SUM(P120:P136)</f>
        <v>0</v>
      </c>
      <c r="Q119" s="213"/>
      <c r="R119" s="214">
        <f>SUM(R120:R136)</f>
        <v>0.3862</v>
      </c>
      <c r="S119" s="213"/>
      <c r="T119" s="215">
        <f>SUM(T120:T136)</f>
        <v>0</v>
      </c>
      <c r="AR119" s="216" t="s">
        <v>24</v>
      </c>
      <c r="AT119" s="217" t="s">
        <v>76</v>
      </c>
      <c r="AU119" s="217" t="s">
        <v>24</v>
      </c>
      <c r="AY119" s="216" t="s">
        <v>146</v>
      </c>
      <c r="BK119" s="218">
        <f>SUM(BK120:BK136)</f>
        <v>0</v>
      </c>
    </row>
    <row r="120" spans="2:65" s="1" customFormat="1" ht="25.5" customHeight="1">
      <c r="B120" s="45"/>
      <c r="C120" s="221" t="s">
        <v>272</v>
      </c>
      <c r="D120" s="221" t="s">
        <v>148</v>
      </c>
      <c r="E120" s="222" t="s">
        <v>684</v>
      </c>
      <c r="F120" s="223" t="s">
        <v>685</v>
      </c>
      <c r="G120" s="224" t="s">
        <v>659</v>
      </c>
      <c r="H120" s="225">
        <v>2</v>
      </c>
      <c r="I120" s="226"/>
      <c r="J120" s="227">
        <f>ROUND(I120*H120,2)</f>
        <v>0</v>
      </c>
      <c r="K120" s="223" t="s">
        <v>152</v>
      </c>
      <c r="L120" s="71"/>
      <c r="M120" s="228" t="s">
        <v>22</v>
      </c>
      <c r="N120" s="229" t="s">
        <v>48</v>
      </c>
      <c r="O120" s="46"/>
      <c r="P120" s="230">
        <f>O120*H120</f>
        <v>0</v>
      </c>
      <c r="Q120" s="230">
        <v>0</v>
      </c>
      <c r="R120" s="230">
        <f>Q120*H120</f>
        <v>0</v>
      </c>
      <c r="S120" s="230">
        <v>0</v>
      </c>
      <c r="T120" s="231">
        <f>S120*H120</f>
        <v>0</v>
      </c>
      <c r="AR120" s="23" t="s">
        <v>153</v>
      </c>
      <c r="AT120" s="23" t="s">
        <v>148</v>
      </c>
      <c r="AU120" s="23" t="s">
        <v>86</v>
      </c>
      <c r="AY120" s="23" t="s">
        <v>146</v>
      </c>
      <c r="BE120" s="232">
        <f>IF(N120="základní",J120,0)</f>
        <v>0</v>
      </c>
      <c r="BF120" s="232">
        <f>IF(N120="snížená",J120,0)</f>
        <v>0</v>
      </c>
      <c r="BG120" s="232">
        <f>IF(N120="zákl. přenesená",J120,0)</f>
        <v>0</v>
      </c>
      <c r="BH120" s="232">
        <f>IF(N120="sníž. přenesená",J120,0)</f>
        <v>0</v>
      </c>
      <c r="BI120" s="232">
        <f>IF(N120="nulová",J120,0)</f>
        <v>0</v>
      </c>
      <c r="BJ120" s="23" t="s">
        <v>24</v>
      </c>
      <c r="BK120" s="232">
        <f>ROUND(I120*H120,2)</f>
        <v>0</v>
      </c>
      <c r="BL120" s="23" t="s">
        <v>153</v>
      </c>
      <c r="BM120" s="23" t="s">
        <v>719</v>
      </c>
    </row>
    <row r="121" spans="2:51" s="11" customFormat="1" ht="13.5">
      <c r="B121" s="236"/>
      <c r="C121" s="237"/>
      <c r="D121" s="233" t="s">
        <v>160</v>
      </c>
      <c r="E121" s="237"/>
      <c r="F121" s="239" t="s">
        <v>687</v>
      </c>
      <c r="G121" s="237"/>
      <c r="H121" s="240">
        <v>2</v>
      </c>
      <c r="I121" s="241"/>
      <c r="J121" s="237"/>
      <c r="K121" s="237"/>
      <c r="L121" s="242"/>
      <c r="M121" s="243"/>
      <c r="N121" s="244"/>
      <c r="O121" s="244"/>
      <c r="P121" s="244"/>
      <c r="Q121" s="244"/>
      <c r="R121" s="244"/>
      <c r="S121" s="244"/>
      <c r="T121" s="245"/>
      <c r="AT121" s="246" t="s">
        <v>160</v>
      </c>
      <c r="AU121" s="246" t="s">
        <v>86</v>
      </c>
      <c r="AV121" s="11" t="s">
        <v>86</v>
      </c>
      <c r="AW121" s="11" t="s">
        <v>6</v>
      </c>
      <c r="AX121" s="11" t="s">
        <v>24</v>
      </c>
      <c r="AY121" s="246" t="s">
        <v>146</v>
      </c>
    </row>
    <row r="122" spans="2:65" s="1" customFormat="1" ht="16.5" customHeight="1">
      <c r="B122" s="45"/>
      <c r="C122" s="221" t="s">
        <v>277</v>
      </c>
      <c r="D122" s="221" t="s">
        <v>148</v>
      </c>
      <c r="E122" s="222" t="s">
        <v>688</v>
      </c>
      <c r="F122" s="223" t="s">
        <v>689</v>
      </c>
      <c r="G122" s="224" t="s">
        <v>690</v>
      </c>
      <c r="H122" s="225">
        <v>24</v>
      </c>
      <c r="I122" s="226"/>
      <c r="J122" s="227">
        <f>ROUND(I122*H122,2)</f>
        <v>0</v>
      </c>
      <c r="K122" s="223" t="s">
        <v>22</v>
      </c>
      <c r="L122" s="71"/>
      <c r="M122" s="228" t="s">
        <v>22</v>
      </c>
      <c r="N122" s="229" t="s">
        <v>48</v>
      </c>
      <c r="O122" s="46"/>
      <c r="P122" s="230">
        <f>O122*H122</f>
        <v>0</v>
      </c>
      <c r="Q122" s="230">
        <v>0</v>
      </c>
      <c r="R122" s="230">
        <f>Q122*H122</f>
        <v>0</v>
      </c>
      <c r="S122" s="230">
        <v>0</v>
      </c>
      <c r="T122" s="231">
        <f>S122*H122</f>
        <v>0</v>
      </c>
      <c r="AR122" s="23" t="s">
        <v>153</v>
      </c>
      <c r="AT122" s="23" t="s">
        <v>148</v>
      </c>
      <c r="AU122" s="23" t="s">
        <v>86</v>
      </c>
      <c r="AY122" s="23" t="s">
        <v>146</v>
      </c>
      <c r="BE122" s="232">
        <f>IF(N122="základní",J122,0)</f>
        <v>0</v>
      </c>
      <c r="BF122" s="232">
        <f>IF(N122="snížená",J122,0)</f>
        <v>0</v>
      </c>
      <c r="BG122" s="232">
        <f>IF(N122="zákl. přenesená",J122,0)</f>
        <v>0</v>
      </c>
      <c r="BH122" s="232">
        <f>IF(N122="sníž. přenesená",J122,0)</f>
        <v>0</v>
      </c>
      <c r="BI122" s="232">
        <f>IF(N122="nulová",J122,0)</f>
        <v>0</v>
      </c>
      <c r="BJ122" s="23" t="s">
        <v>24</v>
      </c>
      <c r="BK122" s="232">
        <f>ROUND(I122*H122,2)</f>
        <v>0</v>
      </c>
      <c r="BL122" s="23" t="s">
        <v>153</v>
      </c>
      <c r="BM122" s="23" t="s">
        <v>720</v>
      </c>
    </row>
    <row r="123" spans="2:65" s="1" customFormat="1" ht="38.25" customHeight="1">
      <c r="B123" s="45"/>
      <c r="C123" s="221" t="s">
        <v>283</v>
      </c>
      <c r="D123" s="221" t="s">
        <v>148</v>
      </c>
      <c r="E123" s="222" t="s">
        <v>692</v>
      </c>
      <c r="F123" s="223" t="s">
        <v>693</v>
      </c>
      <c r="G123" s="224" t="s">
        <v>286</v>
      </c>
      <c r="H123" s="225">
        <v>405</v>
      </c>
      <c r="I123" s="226"/>
      <c r="J123" s="227">
        <f>ROUND(I123*H123,2)</f>
        <v>0</v>
      </c>
      <c r="K123" s="223" t="s">
        <v>152</v>
      </c>
      <c r="L123" s="71"/>
      <c r="M123" s="228" t="s">
        <v>22</v>
      </c>
      <c r="N123" s="229" t="s">
        <v>48</v>
      </c>
      <c r="O123" s="46"/>
      <c r="P123" s="230">
        <f>O123*H123</f>
        <v>0</v>
      </c>
      <c r="Q123" s="230">
        <v>0</v>
      </c>
      <c r="R123" s="230">
        <f>Q123*H123</f>
        <v>0</v>
      </c>
      <c r="S123" s="230">
        <v>0</v>
      </c>
      <c r="T123" s="231">
        <f>S123*H123</f>
        <v>0</v>
      </c>
      <c r="AR123" s="23" t="s">
        <v>153</v>
      </c>
      <c r="AT123" s="23" t="s">
        <v>148</v>
      </c>
      <c r="AU123" s="23" t="s">
        <v>86</v>
      </c>
      <c r="AY123" s="23" t="s">
        <v>146</v>
      </c>
      <c r="BE123" s="232">
        <f>IF(N123="základní",J123,0)</f>
        <v>0</v>
      </c>
      <c r="BF123" s="232">
        <f>IF(N123="snížená",J123,0)</f>
        <v>0</v>
      </c>
      <c r="BG123" s="232">
        <f>IF(N123="zákl. přenesená",J123,0)</f>
        <v>0</v>
      </c>
      <c r="BH123" s="232">
        <f>IF(N123="sníž. přenesená",J123,0)</f>
        <v>0</v>
      </c>
      <c r="BI123" s="232">
        <f>IF(N123="nulová",J123,0)</f>
        <v>0</v>
      </c>
      <c r="BJ123" s="23" t="s">
        <v>24</v>
      </c>
      <c r="BK123" s="232">
        <f>ROUND(I123*H123,2)</f>
        <v>0</v>
      </c>
      <c r="BL123" s="23" t="s">
        <v>153</v>
      </c>
      <c r="BM123" s="23" t="s">
        <v>721</v>
      </c>
    </row>
    <row r="124" spans="2:51" s="11" customFormat="1" ht="13.5">
      <c r="B124" s="236"/>
      <c r="C124" s="237"/>
      <c r="D124" s="233" t="s">
        <v>160</v>
      </c>
      <c r="E124" s="238" t="s">
        <v>22</v>
      </c>
      <c r="F124" s="239" t="s">
        <v>722</v>
      </c>
      <c r="G124" s="237"/>
      <c r="H124" s="240">
        <v>405</v>
      </c>
      <c r="I124" s="241"/>
      <c r="J124" s="237"/>
      <c r="K124" s="237"/>
      <c r="L124" s="242"/>
      <c r="M124" s="243"/>
      <c r="N124" s="244"/>
      <c r="O124" s="244"/>
      <c r="P124" s="244"/>
      <c r="Q124" s="244"/>
      <c r="R124" s="244"/>
      <c r="S124" s="244"/>
      <c r="T124" s="245"/>
      <c r="AT124" s="246" t="s">
        <v>160</v>
      </c>
      <c r="AU124" s="246" t="s">
        <v>86</v>
      </c>
      <c r="AV124" s="11" t="s">
        <v>86</v>
      </c>
      <c r="AW124" s="11" t="s">
        <v>40</v>
      </c>
      <c r="AX124" s="11" t="s">
        <v>24</v>
      </c>
      <c r="AY124" s="246" t="s">
        <v>146</v>
      </c>
    </row>
    <row r="125" spans="2:65" s="1" customFormat="1" ht="16.5" customHeight="1">
      <c r="B125" s="45"/>
      <c r="C125" s="257" t="s">
        <v>289</v>
      </c>
      <c r="D125" s="257" t="s">
        <v>185</v>
      </c>
      <c r="E125" s="258" t="s">
        <v>665</v>
      </c>
      <c r="F125" s="259" t="s">
        <v>666</v>
      </c>
      <c r="G125" s="260" t="s">
        <v>286</v>
      </c>
      <c r="H125" s="261">
        <v>380</v>
      </c>
      <c r="I125" s="262"/>
      <c r="J125" s="263">
        <f>ROUND(I125*H125,2)</f>
        <v>0</v>
      </c>
      <c r="K125" s="259" t="s">
        <v>152</v>
      </c>
      <c r="L125" s="264"/>
      <c r="M125" s="265" t="s">
        <v>22</v>
      </c>
      <c r="N125" s="266" t="s">
        <v>48</v>
      </c>
      <c r="O125" s="46"/>
      <c r="P125" s="230">
        <f>O125*H125</f>
        <v>0</v>
      </c>
      <c r="Q125" s="230">
        <v>4E-05</v>
      </c>
      <c r="R125" s="230">
        <f>Q125*H125</f>
        <v>0.015200000000000002</v>
      </c>
      <c r="S125" s="230">
        <v>0</v>
      </c>
      <c r="T125" s="231">
        <f>S125*H125</f>
        <v>0</v>
      </c>
      <c r="AR125" s="23" t="s">
        <v>189</v>
      </c>
      <c r="AT125" s="23" t="s">
        <v>185</v>
      </c>
      <c r="AU125" s="23" t="s">
        <v>86</v>
      </c>
      <c r="AY125" s="23" t="s">
        <v>146</v>
      </c>
      <c r="BE125" s="232">
        <f>IF(N125="základní",J125,0)</f>
        <v>0</v>
      </c>
      <c r="BF125" s="232">
        <f>IF(N125="snížená",J125,0)</f>
        <v>0</v>
      </c>
      <c r="BG125" s="232">
        <f>IF(N125="zákl. přenesená",J125,0)</f>
        <v>0</v>
      </c>
      <c r="BH125" s="232">
        <f>IF(N125="sníž. přenesená",J125,0)</f>
        <v>0</v>
      </c>
      <c r="BI125" s="232">
        <f>IF(N125="nulová",J125,0)</f>
        <v>0</v>
      </c>
      <c r="BJ125" s="23" t="s">
        <v>24</v>
      </c>
      <c r="BK125" s="232">
        <f>ROUND(I125*H125,2)</f>
        <v>0</v>
      </c>
      <c r="BL125" s="23" t="s">
        <v>153</v>
      </c>
      <c r="BM125" s="23" t="s">
        <v>723</v>
      </c>
    </row>
    <row r="126" spans="2:65" s="1" customFormat="1" ht="16.5" customHeight="1">
      <c r="B126" s="45"/>
      <c r="C126" s="257" t="s">
        <v>293</v>
      </c>
      <c r="D126" s="257" t="s">
        <v>185</v>
      </c>
      <c r="E126" s="258" t="s">
        <v>668</v>
      </c>
      <c r="F126" s="259" t="s">
        <v>669</v>
      </c>
      <c r="G126" s="260" t="s">
        <v>286</v>
      </c>
      <c r="H126" s="261">
        <v>25</v>
      </c>
      <c r="I126" s="262"/>
      <c r="J126" s="263">
        <f>ROUND(I126*H126,2)</f>
        <v>0</v>
      </c>
      <c r="K126" s="259" t="s">
        <v>152</v>
      </c>
      <c r="L126" s="264"/>
      <c r="M126" s="265" t="s">
        <v>22</v>
      </c>
      <c r="N126" s="266" t="s">
        <v>48</v>
      </c>
      <c r="O126" s="46"/>
      <c r="P126" s="230">
        <f>O126*H126</f>
        <v>0</v>
      </c>
      <c r="Q126" s="230">
        <v>0.0012</v>
      </c>
      <c r="R126" s="230">
        <f>Q126*H126</f>
        <v>0.03</v>
      </c>
      <c r="S126" s="230">
        <v>0</v>
      </c>
      <c r="T126" s="231">
        <f>S126*H126</f>
        <v>0</v>
      </c>
      <c r="AR126" s="23" t="s">
        <v>189</v>
      </c>
      <c r="AT126" s="23" t="s">
        <v>185</v>
      </c>
      <c r="AU126" s="23" t="s">
        <v>86</v>
      </c>
      <c r="AY126" s="23" t="s">
        <v>146</v>
      </c>
      <c r="BE126" s="232">
        <f>IF(N126="základní",J126,0)</f>
        <v>0</v>
      </c>
      <c r="BF126" s="232">
        <f>IF(N126="snížená",J126,0)</f>
        <v>0</v>
      </c>
      <c r="BG126" s="232">
        <f>IF(N126="zákl. přenesená",J126,0)</f>
        <v>0</v>
      </c>
      <c r="BH126" s="232">
        <f>IF(N126="sníž. přenesená",J126,0)</f>
        <v>0</v>
      </c>
      <c r="BI126" s="232">
        <f>IF(N126="nulová",J126,0)</f>
        <v>0</v>
      </c>
      <c r="BJ126" s="23" t="s">
        <v>24</v>
      </c>
      <c r="BK126" s="232">
        <f>ROUND(I126*H126,2)</f>
        <v>0</v>
      </c>
      <c r="BL126" s="23" t="s">
        <v>153</v>
      </c>
      <c r="BM126" s="23" t="s">
        <v>724</v>
      </c>
    </row>
    <row r="127" spans="2:65" s="1" customFormat="1" ht="25.5" customHeight="1">
      <c r="B127" s="45"/>
      <c r="C127" s="221" t="s">
        <v>298</v>
      </c>
      <c r="D127" s="221" t="s">
        <v>148</v>
      </c>
      <c r="E127" s="222" t="s">
        <v>698</v>
      </c>
      <c r="F127" s="223" t="s">
        <v>699</v>
      </c>
      <c r="G127" s="224" t="s">
        <v>700</v>
      </c>
      <c r="H127" s="225">
        <v>338.2</v>
      </c>
      <c r="I127" s="226"/>
      <c r="J127" s="227">
        <f>ROUND(I127*H127,2)</f>
        <v>0</v>
      </c>
      <c r="K127" s="223" t="s">
        <v>152</v>
      </c>
      <c r="L127" s="71"/>
      <c r="M127" s="228" t="s">
        <v>22</v>
      </c>
      <c r="N127" s="229" t="s">
        <v>48</v>
      </c>
      <c r="O127" s="46"/>
      <c r="P127" s="230">
        <f>O127*H127</f>
        <v>0</v>
      </c>
      <c r="Q127" s="230">
        <v>0</v>
      </c>
      <c r="R127" s="230">
        <f>Q127*H127</f>
        <v>0</v>
      </c>
      <c r="S127" s="230">
        <v>0</v>
      </c>
      <c r="T127" s="231">
        <f>S127*H127</f>
        <v>0</v>
      </c>
      <c r="AR127" s="23" t="s">
        <v>153</v>
      </c>
      <c r="AT127" s="23" t="s">
        <v>148</v>
      </c>
      <c r="AU127" s="23" t="s">
        <v>86</v>
      </c>
      <c r="AY127" s="23" t="s">
        <v>146</v>
      </c>
      <c r="BE127" s="232">
        <f>IF(N127="základní",J127,0)</f>
        <v>0</v>
      </c>
      <c r="BF127" s="232">
        <f>IF(N127="snížená",J127,0)</f>
        <v>0</v>
      </c>
      <c r="BG127" s="232">
        <f>IF(N127="zákl. přenesená",J127,0)</f>
        <v>0</v>
      </c>
      <c r="BH127" s="232">
        <f>IF(N127="sníž. přenesená",J127,0)</f>
        <v>0</v>
      </c>
      <c r="BI127" s="232">
        <f>IF(N127="nulová",J127,0)</f>
        <v>0</v>
      </c>
      <c r="BJ127" s="23" t="s">
        <v>24</v>
      </c>
      <c r="BK127" s="232">
        <f>ROUND(I127*H127,2)</f>
        <v>0</v>
      </c>
      <c r="BL127" s="23" t="s">
        <v>153</v>
      </c>
      <c r="BM127" s="23" t="s">
        <v>725</v>
      </c>
    </row>
    <row r="128" spans="2:51" s="11" customFormat="1" ht="13.5">
      <c r="B128" s="236"/>
      <c r="C128" s="237"/>
      <c r="D128" s="233" t="s">
        <v>160</v>
      </c>
      <c r="E128" s="238" t="s">
        <v>22</v>
      </c>
      <c r="F128" s="239" t="s">
        <v>702</v>
      </c>
      <c r="G128" s="237"/>
      <c r="H128" s="240">
        <v>338.2</v>
      </c>
      <c r="I128" s="241"/>
      <c r="J128" s="237"/>
      <c r="K128" s="237"/>
      <c r="L128" s="242"/>
      <c r="M128" s="243"/>
      <c r="N128" s="244"/>
      <c r="O128" s="244"/>
      <c r="P128" s="244"/>
      <c r="Q128" s="244"/>
      <c r="R128" s="244"/>
      <c r="S128" s="244"/>
      <c r="T128" s="245"/>
      <c r="AT128" s="246" t="s">
        <v>160</v>
      </c>
      <c r="AU128" s="246" t="s">
        <v>86</v>
      </c>
      <c r="AV128" s="11" t="s">
        <v>86</v>
      </c>
      <c r="AW128" s="11" t="s">
        <v>40</v>
      </c>
      <c r="AX128" s="11" t="s">
        <v>24</v>
      </c>
      <c r="AY128" s="246" t="s">
        <v>146</v>
      </c>
    </row>
    <row r="129" spans="2:65" s="1" customFormat="1" ht="16.5" customHeight="1">
      <c r="B129" s="45"/>
      <c r="C129" s="221" t="s">
        <v>303</v>
      </c>
      <c r="D129" s="221" t="s">
        <v>148</v>
      </c>
      <c r="E129" s="222" t="s">
        <v>703</v>
      </c>
      <c r="F129" s="223" t="s">
        <v>704</v>
      </c>
      <c r="G129" s="224" t="s">
        <v>151</v>
      </c>
      <c r="H129" s="225">
        <v>3807</v>
      </c>
      <c r="I129" s="226"/>
      <c r="J129" s="227">
        <f>ROUND(I129*H129,2)</f>
        <v>0</v>
      </c>
      <c r="K129" s="223" t="s">
        <v>152</v>
      </c>
      <c r="L129" s="71"/>
      <c r="M129" s="228" t="s">
        <v>22</v>
      </c>
      <c r="N129" s="229" t="s">
        <v>48</v>
      </c>
      <c r="O129" s="46"/>
      <c r="P129" s="230">
        <f>O129*H129</f>
        <v>0</v>
      </c>
      <c r="Q129" s="230">
        <v>0</v>
      </c>
      <c r="R129" s="230">
        <f>Q129*H129</f>
        <v>0</v>
      </c>
      <c r="S129" s="230">
        <v>0</v>
      </c>
      <c r="T129" s="231">
        <f>S129*H129</f>
        <v>0</v>
      </c>
      <c r="AR129" s="23" t="s">
        <v>153</v>
      </c>
      <c r="AT129" s="23" t="s">
        <v>148</v>
      </c>
      <c r="AU129" s="23" t="s">
        <v>86</v>
      </c>
      <c r="AY129" s="23" t="s">
        <v>146</v>
      </c>
      <c r="BE129" s="232">
        <f>IF(N129="základní",J129,0)</f>
        <v>0</v>
      </c>
      <c r="BF129" s="232">
        <f>IF(N129="snížená",J129,0)</f>
        <v>0</v>
      </c>
      <c r="BG129" s="232">
        <f>IF(N129="zákl. přenesená",J129,0)</f>
        <v>0</v>
      </c>
      <c r="BH129" s="232">
        <f>IF(N129="sníž. přenesená",J129,0)</f>
        <v>0</v>
      </c>
      <c r="BI129" s="232">
        <f>IF(N129="nulová",J129,0)</f>
        <v>0</v>
      </c>
      <c r="BJ129" s="23" t="s">
        <v>24</v>
      </c>
      <c r="BK129" s="232">
        <f>ROUND(I129*H129,2)</f>
        <v>0</v>
      </c>
      <c r="BL129" s="23" t="s">
        <v>153</v>
      </c>
      <c r="BM129" s="23" t="s">
        <v>726</v>
      </c>
    </row>
    <row r="130" spans="2:51" s="11" customFormat="1" ht="13.5">
      <c r="B130" s="236"/>
      <c r="C130" s="237"/>
      <c r="D130" s="233" t="s">
        <v>160</v>
      </c>
      <c r="E130" s="238" t="s">
        <v>22</v>
      </c>
      <c r="F130" s="239" t="s">
        <v>706</v>
      </c>
      <c r="G130" s="237"/>
      <c r="H130" s="240">
        <v>3807</v>
      </c>
      <c r="I130" s="241"/>
      <c r="J130" s="237"/>
      <c r="K130" s="237"/>
      <c r="L130" s="242"/>
      <c r="M130" s="243"/>
      <c r="N130" s="244"/>
      <c r="O130" s="244"/>
      <c r="P130" s="244"/>
      <c r="Q130" s="244"/>
      <c r="R130" s="244"/>
      <c r="S130" s="244"/>
      <c r="T130" s="245"/>
      <c r="AT130" s="246" t="s">
        <v>160</v>
      </c>
      <c r="AU130" s="246" t="s">
        <v>86</v>
      </c>
      <c r="AV130" s="11" t="s">
        <v>86</v>
      </c>
      <c r="AW130" s="11" t="s">
        <v>40</v>
      </c>
      <c r="AX130" s="11" t="s">
        <v>24</v>
      </c>
      <c r="AY130" s="246" t="s">
        <v>146</v>
      </c>
    </row>
    <row r="131" spans="2:65" s="1" customFormat="1" ht="16.5" customHeight="1">
      <c r="B131" s="45"/>
      <c r="C131" s="221" t="s">
        <v>309</v>
      </c>
      <c r="D131" s="221" t="s">
        <v>148</v>
      </c>
      <c r="E131" s="222" t="s">
        <v>707</v>
      </c>
      <c r="F131" s="223" t="s">
        <v>708</v>
      </c>
      <c r="G131" s="224" t="s">
        <v>151</v>
      </c>
      <c r="H131" s="225">
        <v>3807</v>
      </c>
      <c r="I131" s="226"/>
      <c r="J131" s="227">
        <f>ROUND(I131*H131,2)</f>
        <v>0</v>
      </c>
      <c r="K131" s="223" t="s">
        <v>152</v>
      </c>
      <c r="L131" s="71"/>
      <c r="M131" s="228" t="s">
        <v>22</v>
      </c>
      <c r="N131" s="229" t="s">
        <v>48</v>
      </c>
      <c r="O131" s="46"/>
      <c r="P131" s="230">
        <f>O131*H131</f>
        <v>0</v>
      </c>
      <c r="Q131" s="230">
        <v>0</v>
      </c>
      <c r="R131" s="230">
        <f>Q131*H131</f>
        <v>0</v>
      </c>
      <c r="S131" s="230">
        <v>0</v>
      </c>
      <c r="T131" s="231">
        <f>S131*H131</f>
        <v>0</v>
      </c>
      <c r="AR131" s="23" t="s">
        <v>153</v>
      </c>
      <c r="AT131" s="23" t="s">
        <v>148</v>
      </c>
      <c r="AU131" s="23" t="s">
        <v>86</v>
      </c>
      <c r="AY131" s="23" t="s">
        <v>146</v>
      </c>
      <c r="BE131" s="232">
        <f>IF(N131="základní",J131,0)</f>
        <v>0</v>
      </c>
      <c r="BF131" s="232">
        <f>IF(N131="snížená",J131,0)</f>
        <v>0</v>
      </c>
      <c r="BG131" s="232">
        <f>IF(N131="zákl. přenesená",J131,0)</f>
        <v>0</v>
      </c>
      <c r="BH131" s="232">
        <f>IF(N131="sníž. přenesená",J131,0)</f>
        <v>0</v>
      </c>
      <c r="BI131" s="232">
        <f>IF(N131="nulová",J131,0)</f>
        <v>0</v>
      </c>
      <c r="BJ131" s="23" t="s">
        <v>24</v>
      </c>
      <c r="BK131" s="232">
        <f>ROUND(I131*H131,2)</f>
        <v>0</v>
      </c>
      <c r="BL131" s="23" t="s">
        <v>153</v>
      </c>
      <c r="BM131" s="23" t="s">
        <v>727</v>
      </c>
    </row>
    <row r="132" spans="2:65" s="1" customFormat="1" ht="25.5" customHeight="1">
      <c r="B132" s="45"/>
      <c r="C132" s="221" t="s">
        <v>317</v>
      </c>
      <c r="D132" s="221" t="s">
        <v>148</v>
      </c>
      <c r="E132" s="222" t="s">
        <v>710</v>
      </c>
      <c r="F132" s="223" t="s">
        <v>711</v>
      </c>
      <c r="G132" s="224" t="s">
        <v>151</v>
      </c>
      <c r="H132" s="225">
        <v>15228</v>
      </c>
      <c r="I132" s="226"/>
      <c r="J132" s="227">
        <f>ROUND(I132*H132,2)</f>
        <v>0</v>
      </c>
      <c r="K132" s="223" t="s">
        <v>152</v>
      </c>
      <c r="L132" s="71"/>
      <c r="M132" s="228" t="s">
        <v>22</v>
      </c>
      <c r="N132" s="229" t="s">
        <v>48</v>
      </c>
      <c r="O132" s="46"/>
      <c r="P132" s="230">
        <f>O132*H132</f>
        <v>0</v>
      </c>
      <c r="Q132" s="230">
        <v>0</v>
      </c>
      <c r="R132" s="230">
        <f>Q132*H132</f>
        <v>0</v>
      </c>
      <c r="S132" s="230">
        <v>0</v>
      </c>
      <c r="T132" s="231">
        <f>S132*H132</f>
        <v>0</v>
      </c>
      <c r="AR132" s="23" t="s">
        <v>153</v>
      </c>
      <c r="AT132" s="23" t="s">
        <v>148</v>
      </c>
      <c r="AU132" s="23" t="s">
        <v>86</v>
      </c>
      <c r="AY132" s="23" t="s">
        <v>146</v>
      </c>
      <c r="BE132" s="232">
        <f>IF(N132="základní",J132,0)</f>
        <v>0</v>
      </c>
      <c r="BF132" s="232">
        <f>IF(N132="snížená",J132,0)</f>
        <v>0</v>
      </c>
      <c r="BG132" s="232">
        <f>IF(N132="zákl. přenesená",J132,0)</f>
        <v>0</v>
      </c>
      <c r="BH132" s="232">
        <f>IF(N132="sníž. přenesená",J132,0)</f>
        <v>0</v>
      </c>
      <c r="BI132" s="232">
        <f>IF(N132="nulová",J132,0)</f>
        <v>0</v>
      </c>
      <c r="BJ132" s="23" t="s">
        <v>24</v>
      </c>
      <c r="BK132" s="232">
        <f>ROUND(I132*H132,2)</f>
        <v>0</v>
      </c>
      <c r="BL132" s="23" t="s">
        <v>153</v>
      </c>
      <c r="BM132" s="23" t="s">
        <v>728</v>
      </c>
    </row>
    <row r="133" spans="2:51" s="11" customFormat="1" ht="13.5">
      <c r="B133" s="236"/>
      <c r="C133" s="237"/>
      <c r="D133" s="233" t="s">
        <v>160</v>
      </c>
      <c r="E133" s="237"/>
      <c r="F133" s="239" t="s">
        <v>713</v>
      </c>
      <c r="G133" s="237"/>
      <c r="H133" s="240">
        <v>15228</v>
      </c>
      <c r="I133" s="241"/>
      <c r="J133" s="237"/>
      <c r="K133" s="237"/>
      <c r="L133" s="242"/>
      <c r="M133" s="243"/>
      <c r="N133" s="244"/>
      <c r="O133" s="244"/>
      <c r="P133" s="244"/>
      <c r="Q133" s="244"/>
      <c r="R133" s="244"/>
      <c r="S133" s="244"/>
      <c r="T133" s="245"/>
      <c r="AT133" s="246" t="s">
        <v>160</v>
      </c>
      <c r="AU133" s="246" t="s">
        <v>86</v>
      </c>
      <c r="AV133" s="11" t="s">
        <v>86</v>
      </c>
      <c r="AW133" s="11" t="s">
        <v>6</v>
      </c>
      <c r="AX133" s="11" t="s">
        <v>24</v>
      </c>
      <c r="AY133" s="246" t="s">
        <v>146</v>
      </c>
    </row>
    <row r="134" spans="2:65" s="1" customFormat="1" ht="25.5" customHeight="1">
      <c r="B134" s="45"/>
      <c r="C134" s="221" t="s">
        <v>322</v>
      </c>
      <c r="D134" s="221" t="s">
        <v>148</v>
      </c>
      <c r="E134" s="222" t="s">
        <v>671</v>
      </c>
      <c r="F134" s="223" t="s">
        <v>672</v>
      </c>
      <c r="G134" s="224" t="s">
        <v>306</v>
      </c>
      <c r="H134" s="225">
        <v>50</v>
      </c>
      <c r="I134" s="226"/>
      <c r="J134" s="227">
        <f>ROUND(I134*H134,2)</f>
        <v>0</v>
      </c>
      <c r="K134" s="223" t="s">
        <v>22</v>
      </c>
      <c r="L134" s="71"/>
      <c r="M134" s="228" t="s">
        <v>22</v>
      </c>
      <c r="N134" s="229" t="s">
        <v>48</v>
      </c>
      <c r="O134" s="46"/>
      <c r="P134" s="230">
        <f>O134*H134</f>
        <v>0</v>
      </c>
      <c r="Q134" s="230">
        <v>0.00682</v>
      </c>
      <c r="R134" s="230">
        <f>Q134*H134</f>
        <v>0.34099999999999997</v>
      </c>
      <c r="S134" s="230">
        <v>0</v>
      </c>
      <c r="T134" s="231">
        <f>S134*H134</f>
        <v>0</v>
      </c>
      <c r="AR134" s="23" t="s">
        <v>153</v>
      </c>
      <c r="AT134" s="23" t="s">
        <v>148</v>
      </c>
      <c r="AU134" s="23" t="s">
        <v>86</v>
      </c>
      <c r="AY134" s="23" t="s">
        <v>146</v>
      </c>
      <c r="BE134" s="232">
        <f>IF(N134="základní",J134,0)</f>
        <v>0</v>
      </c>
      <c r="BF134" s="232">
        <f>IF(N134="snížená",J134,0)</f>
        <v>0</v>
      </c>
      <c r="BG134" s="232">
        <f>IF(N134="zákl. přenesená",J134,0)</f>
        <v>0</v>
      </c>
      <c r="BH134" s="232">
        <f>IF(N134="sníž. přenesená",J134,0)</f>
        <v>0</v>
      </c>
      <c r="BI134" s="232">
        <f>IF(N134="nulová",J134,0)</f>
        <v>0</v>
      </c>
      <c r="BJ134" s="23" t="s">
        <v>24</v>
      </c>
      <c r="BK134" s="232">
        <f>ROUND(I134*H134,2)</f>
        <v>0</v>
      </c>
      <c r="BL134" s="23" t="s">
        <v>153</v>
      </c>
      <c r="BM134" s="23" t="s">
        <v>729</v>
      </c>
    </row>
    <row r="135" spans="2:51" s="11" customFormat="1" ht="13.5">
      <c r="B135" s="236"/>
      <c r="C135" s="237"/>
      <c r="D135" s="233" t="s">
        <v>160</v>
      </c>
      <c r="E135" s="238" t="s">
        <v>22</v>
      </c>
      <c r="F135" s="239" t="s">
        <v>715</v>
      </c>
      <c r="G135" s="237"/>
      <c r="H135" s="240">
        <v>50</v>
      </c>
      <c r="I135" s="241"/>
      <c r="J135" s="237"/>
      <c r="K135" s="237"/>
      <c r="L135" s="242"/>
      <c r="M135" s="243"/>
      <c r="N135" s="244"/>
      <c r="O135" s="244"/>
      <c r="P135" s="244"/>
      <c r="Q135" s="244"/>
      <c r="R135" s="244"/>
      <c r="S135" s="244"/>
      <c r="T135" s="245"/>
      <c r="AT135" s="246" t="s">
        <v>160</v>
      </c>
      <c r="AU135" s="246" t="s">
        <v>86</v>
      </c>
      <c r="AV135" s="11" t="s">
        <v>86</v>
      </c>
      <c r="AW135" s="11" t="s">
        <v>40</v>
      </c>
      <c r="AX135" s="11" t="s">
        <v>24</v>
      </c>
      <c r="AY135" s="246" t="s">
        <v>146</v>
      </c>
    </row>
    <row r="136" spans="2:65" s="1" customFormat="1" ht="25.5" customHeight="1">
      <c r="B136" s="45"/>
      <c r="C136" s="221" t="s">
        <v>327</v>
      </c>
      <c r="D136" s="221" t="s">
        <v>148</v>
      </c>
      <c r="E136" s="222" t="s">
        <v>679</v>
      </c>
      <c r="F136" s="223" t="s">
        <v>680</v>
      </c>
      <c r="G136" s="224" t="s">
        <v>241</v>
      </c>
      <c r="H136" s="225">
        <v>0.386</v>
      </c>
      <c r="I136" s="226"/>
      <c r="J136" s="227">
        <f>ROUND(I136*H136,2)</f>
        <v>0</v>
      </c>
      <c r="K136" s="223" t="s">
        <v>152</v>
      </c>
      <c r="L136" s="71"/>
      <c r="M136" s="228" t="s">
        <v>22</v>
      </c>
      <c r="N136" s="229" t="s">
        <v>48</v>
      </c>
      <c r="O136" s="46"/>
      <c r="P136" s="230">
        <f>O136*H136</f>
        <v>0</v>
      </c>
      <c r="Q136" s="230">
        <v>0</v>
      </c>
      <c r="R136" s="230">
        <f>Q136*H136</f>
        <v>0</v>
      </c>
      <c r="S136" s="230">
        <v>0</v>
      </c>
      <c r="T136" s="231">
        <f>S136*H136</f>
        <v>0</v>
      </c>
      <c r="AR136" s="23" t="s">
        <v>153</v>
      </c>
      <c r="AT136" s="23" t="s">
        <v>148</v>
      </c>
      <c r="AU136" s="23" t="s">
        <v>86</v>
      </c>
      <c r="AY136" s="23" t="s">
        <v>146</v>
      </c>
      <c r="BE136" s="232">
        <f>IF(N136="základní",J136,0)</f>
        <v>0</v>
      </c>
      <c r="BF136" s="232">
        <f>IF(N136="snížená",J136,0)</f>
        <v>0</v>
      </c>
      <c r="BG136" s="232">
        <f>IF(N136="zákl. přenesená",J136,0)</f>
        <v>0</v>
      </c>
      <c r="BH136" s="232">
        <f>IF(N136="sníž. přenesená",J136,0)</f>
        <v>0</v>
      </c>
      <c r="BI136" s="232">
        <f>IF(N136="nulová",J136,0)</f>
        <v>0</v>
      </c>
      <c r="BJ136" s="23" t="s">
        <v>24</v>
      </c>
      <c r="BK136" s="232">
        <f>ROUND(I136*H136,2)</f>
        <v>0</v>
      </c>
      <c r="BL136" s="23" t="s">
        <v>153</v>
      </c>
      <c r="BM136" s="23" t="s">
        <v>730</v>
      </c>
    </row>
    <row r="137" spans="2:63" s="10" customFormat="1" ht="29.85" customHeight="1">
      <c r="B137" s="205"/>
      <c r="C137" s="206"/>
      <c r="D137" s="207" t="s">
        <v>76</v>
      </c>
      <c r="E137" s="219" t="s">
        <v>731</v>
      </c>
      <c r="F137" s="219" t="s">
        <v>732</v>
      </c>
      <c r="G137" s="206"/>
      <c r="H137" s="206"/>
      <c r="I137" s="209"/>
      <c r="J137" s="220">
        <f>BK137</f>
        <v>0</v>
      </c>
      <c r="K137" s="206"/>
      <c r="L137" s="211"/>
      <c r="M137" s="212"/>
      <c r="N137" s="213"/>
      <c r="O137" s="213"/>
      <c r="P137" s="214">
        <f>SUM(P138:P150)</f>
        <v>0</v>
      </c>
      <c r="Q137" s="213"/>
      <c r="R137" s="214">
        <f>SUM(R138:R150)</f>
        <v>0.34099999999999997</v>
      </c>
      <c r="S137" s="213"/>
      <c r="T137" s="215">
        <f>SUM(T138:T150)</f>
        <v>0</v>
      </c>
      <c r="AR137" s="216" t="s">
        <v>24</v>
      </c>
      <c r="AT137" s="217" t="s">
        <v>76</v>
      </c>
      <c r="AU137" s="217" t="s">
        <v>24</v>
      </c>
      <c r="AY137" s="216" t="s">
        <v>146</v>
      </c>
      <c r="BK137" s="218">
        <f>SUM(BK138:BK150)</f>
        <v>0</v>
      </c>
    </row>
    <row r="138" spans="2:65" s="1" customFormat="1" ht="25.5" customHeight="1">
      <c r="B138" s="45"/>
      <c r="C138" s="221" t="s">
        <v>334</v>
      </c>
      <c r="D138" s="221" t="s">
        <v>148</v>
      </c>
      <c r="E138" s="222" t="s">
        <v>684</v>
      </c>
      <c r="F138" s="223" t="s">
        <v>685</v>
      </c>
      <c r="G138" s="224" t="s">
        <v>659</v>
      </c>
      <c r="H138" s="225">
        <v>2</v>
      </c>
      <c r="I138" s="226"/>
      <c r="J138" s="227">
        <f>ROUND(I138*H138,2)</f>
        <v>0</v>
      </c>
      <c r="K138" s="223" t="s">
        <v>152</v>
      </c>
      <c r="L138" s="71"/>
      <c r="M138" s="228" t="s">
        <v>22</v>
      </c>
      <c r="N138" s="229" t="s">
        <v>48</v>
      </c>
      <c r="O138" s="46"/>
      <c r="P138" s="230">
        <f>O138*H138</f>
        <v>0</v>
      </c>
      <c r="Q138" s="230">
        <v>0</v>
      </c>
      <c r="R138" s="230">
        <f>Q138*H138</f>
        <v>0</v>
      </c>
      <c r="S138" s="230">
        <v>0</v>
      </c>
      <c r="T138" s="231">
        <f>S138*H138</f>
        <v>0</v>
      </c>
      <c r="AR138" s="23" t="s">
        <v>153</v>
      </c>
      <c r="AT138" s="23" t="s">
        <v>148</v>
      </c>
      <c r="AU138" s="23" t="s">
        <v>86</v>
      </c>
      <c r="AY138" s="23" t="s">
        <v>146</v>
      </c>
      <c r="BE138" s="232">
        <f>IF(N138="základní",J138,0)</f>
        <v>0</v>
      </c>
      <c r="BF138" s="232">
        <f>IF(N138="snížená",J138,0)</f>
        <v>0</v>
      </c>
      <c r="BG138" s="232">
        <f>IF(N138="zákl. přenesená",J138,0)</f>
        <v>0</v>
      </c>
      <c r="BH138" s="232">
        <f>IF(N138="sníž. přenesená",J138,0)</f>
        <v>0</v>
      </c>
      <c r="BI138" s="232">
        <f>IF(N138="nulová",J138,0)</f>
        <v>0</v>
      </c>
      <c r="BJ138" s="23" t="s">
        <v>24</v>
      </c>
      <c r="BK138" s="232">
        <f>ROUND(I138*H138,2)</f>
        <v>0</v>
      </c>
      <c r="BL138" s="23" t="s">
        <v>153</v>
      </c>
      <c r="BM138" s="23" t="s">
        <v>733</v>
      </c>
    </row>
    <row r="139" spans="2:51" s="11" customFormat="1" ht="13.5">
      <c r="B139" s="236"/>
      <c r="C139" s="237"/>
      <c r="D139" s="233" t="s">
        <v>160</v>
      </c>
      <c r="E139" s="237"/>
      <c r="F139" s="239" t="s">
        <v>687</v>
      </c>
      <c r="G139" s="237"/>
      <c r="H139" s="240">
        <v>2</v>
      </c>
      <c r="I139" s="241"/>
      <c r="J139" s="237"/>
      <c r="K139" s="237"/>
      <c r="L139" s="242"/>
      <c r="M139" s="243"/>
      <c r="N139" s="244"/>
      <c r="O139" s="244"/>
      <c r="P139" s="244"/>
      <c r="Q139" s="244"/>
      <c r="R139" s="244"/>
      <c r="S139" s="244"/>
      <c r="T139" s="245"/>
      <c r="AT139" s="246" t="s">
        <v>160</v>
      </c>
      <c r="AU139" s="246" t="s">
        <v>86</v>
      </c>
      <c r="AV139" s="11" t="s">
        <v>86</v>
      </c>
      <c r="AW139" s="11" t="s">
        <v>6</v>
      </c>
      <c r="AX139" s="11" t="s">
        <v>24</v>
      </c>
      <c r="AY139" s="246" t="s">
        <v>146</v>
      </c>
    </row>
    <row r="140" spans="2:65" s="1" customFormat="1" ht="16.5" customHeight="1">
      <c r="B140" s="45"/>
      <c r="C140" s="221" t="s">
        <v>340</v>
      </c>
      <c r="D140" s="221" t="s">
        <v>148</v>
      </c>
      <c r="E140" s="222" t="s">
        <v>688</v>
      </c>
      <c r="F140" s="223" t="s">
        <v>689</v>
      </c>
      <c r="G140" s="224" t="s">
        <v>690</v>
      </c>
      <c r="H140" s="225">
        <v>24</v>
      </c>
      <c r="I140" s="226"/>
      <c r="J140" s="227">
        <f>ROUND(I140*H140,2)</f>
        <v>0</v>
      </c>
      <c r="K140" s="223" t="s">
        <v>22</v>
      </c>
      <c r="L140" s="71"/>
      <c r="M140" s="228" t="s">
        <v>22</v>
      </c>
      <c r="N140" s="229" t="s">
        <v>48</v>
      </c>
      <c r="O140" s="46"/>
      <c r="P140" s="230">
        <f>O140*H140</f>
        <v>0</v>
      </c>
      <c r="Q140" s="230">
        <v>0</v>
      </c>
      <c r="R140" s="230">
        <f>Q140*H140</f>
        <v>0</v>
      </c>
      <c r="S140" s="230">
        <v>0</v>
      </c>
      <c r="T140" s="231">
        <f>S140*H140</f>
        <v>0</v>
      </c>
      <c r="AR140" s="23" t="s">
        <v>153</v>
      </c>
      <c r="AT140" s="23" t="s">
        <v>148</v>
      </c>
      <c r="AU140" s="23" t="s">
        <v>86</v>
      </c>
      <c r="AY140" s="23" t="s">
        <v>146</v>
      </c>
      <c r="BE140" s="232">
        <f>IF(N140="základní",J140,0)</f>
        <v>0</v>
      </c>
      <c r="BF140" s="232">
        <f>IF(N140="snížená",J140,0)</f>
        <v>0</v>
      </c>
      <c r="BG140" s="232">
        <f>IF(N140="zákl. přenesená",J140,0)</f>
        <v>0</v>
      </c>
      <c r="BH140" s="232">
        <f>IF(N140="sníž. přenesená",J140,0)</f>
        <v>0</v>
      </c>
      <c r="BI140" s="232">
        <f>IF(N140="nulová",J140,0)</f>
        <v>0</v>
      </c>
      <c r="BJ140" s="23" t="s">
        <v>24</v>
      </c>
      <c r="BK140" s="232">
        <f>ROUND(I140*H140,2)</f>
        <v>0</v>
      </c>
      <c r="BL140" s="23" t="s">
        <v>153</v>
      </c>
      <c r="BM140" s="23" t="s">
        <v>734</v>
      </c>
    </row>
    <row r="141" spans="2:65" s="1" customFormat="1" ht="25.5" customHeight="1">
      <c r="B141" s="45"/>
      <c r="C141" s="221" t="s">
        <v>346</v>
      </c>
      <c r="D141" s="221" t="s">
        <v>148</v>
      </c>
      <c r="E141" s="222" t="s">
        <v>698</v>
      </c>
      <c r="F141" s="223" t="s">
        <v>699</v>
      </c>
      <c r="G141" s="224" t="s">
        <v>700</v>
      </c>
      <c r="H141" s="225">
        <v>338.2</v>
      </c>
      <c r="I141" s="226"/>
      <c r="J141" s="227">
        <f>ROUND(I141*H141,2)</f>
        <v>0</v>
      </c>
      <c r="K141" s="223" t="s">
        <v>152</v>
      </c>
      <c r="L141" s="71"/>
      <c r="M141" s="228" t="s">
        <v>22</v>
      </c>
      <c r="N141" s="229" t="s">
        <v>48</v>
      </c>
      <c r="O141" s="46"/>
      <c r="P141" s="230">
        <f>O141*H141</f>
        <v>0</v>
      </c>
      <c r="Q141" s="230">
        <v>0</v>
      </c>
      <c r="R141" s="230">
        <f>Q141*H141</f>
        <v>0</v>
      </c>
      <c r="S141" s="230">
        <v>0</v>
      </c>
      <c r="T141" s="231">
        <f>S141*H141</f>
        <v>0</v>
      </c>
      <c r="AR141" s="23" t="s">
        <v>153</v>
      </c>
      <c r="AT141" s="23" t="s">
        <v>148</v>
      </c>
      <c r="AU141" s="23" t="s">
        <v>86</v>
      </c>
      <c r="AY141" s="23" t="s">
        <v>146</v>
      </c>
      <c r="BE141" s="232">
        <f>IF(N141="základní",J141,0)</f>
        <v>0</v>
      </c>
      <c r="BF141" s="232">
        <f>IF(N141="snížená",J141,0)</f>
        <v>0</v>
      </c>
      <c r="BG141" s="232">
        <f>IF(N141="zákl. přenesená",J141,0)</f>
        <v>0</v>
      </c>
      <c r="BH141" s="232">
        <f>IF(N141="sníž. přenesená",J141,0)</f>
        <v>0</v>
      </c>
      <c r="BI141" s="232">
        <f>IF(N141="nulová",J141,0)</f>
        <v>0</v>
      </c>
      <c r="BJ141" s="23" t="s">
        <v>24</v>
      </c>
      <c r="BK141" s="232">
        <f>ROUND(I141*H141,2)</f>
        <v>0</v>
      </c>
      <c r="BL141" s="23" t="s">
        <v>153</v>
      </c>
      <c r="BM141" s="23" t="s">
        <v>735</v>
      </c>
    </row>
    <row r="142" spans="2:51" s="11" customFormat="1" ht="13.5">
      <c r="B142" s="236"/>
      <c r="C142" s="237"/>
      <c r="D142" s="233" t="s">
        <v>160</v>
      </c>
      <c r="E142" s="238" t="s">
        <v>22</v>
      </c>
      <c r="F142" s="239" t="s">
        <v>702</v>
      </c>
      <c r="G142" s="237"/>
      <c r="H142" s="240">
        <v>338.2</v>
      </c>
      <c r="I142" s="241"/>
      <c r="J142" s="237"/>
      <c r="K142" s="237"/>
      <c r="L142" s="242"/>
      <c r="M142" s="243"/>
      <c r="N142" s="244"/>
      <c r="O142" s="244"/>
      <c r="P142" s="244"/>
      <c r="Q142" s="244"/>
      <c r="R142" s="244"/>
      <c r="S142" s="244"/>
      <c r="T142" s="245"/>
      <c r="AT142" s="246" t="s">
        <v>160</v>
      </c>
      <c r="AU142" s="246" t="s">
        <v>86</v>
      </c>
      <c r="AV142" s="11" t="s">
        <v>86</v>
      </c>
      <c r="AW142" s="11" t="s">
        <v>40</v>
      </c>
      <c r="AX142" s="11" t="s">
        <v>24</v>
      </c>
      <c r="AY142" s="246" t="s">
        <v>146</v>
      </c>
    </row>
    <row r="143" spans="2:65" s="1" customFormat="1" ht="16.5" customHeight="1">
      <c r="B143" s="45"/>
      <c r="C143" s="221" t="s">
        <v>352</v>
      </c>
      <c r="D143" s="221" t="s">
        <v>148</v>
      </c>
      <c r="E143" s="222" t="s">
        <v>703</v>
      </c>
      <c r="F143" s="223" t="s">
        <v>704</v>
      </c>
      <c r="G143" s="224" t="s">
        <v>151</v>
      </c>
      <c r="H143" s="225">
        <v>3807</v>
      </c>
      <c r="I143" s="226"/>
      <c r="J143" s="227">
        <f>ROUND(I143*H143,2)</f>
        <v>0</v>
      </c>
      <c r="K143" s="223" t="s">
        <v>152</v>
      </c>
      <c r="L143" s="71"/>
      <c r="M143" s="228" t="s">
        <v>22</v>
      </c>
      <c r="N143" s="229" t="s">
        <v>48</v>
      </c>
      <c r="O143" s="46"/>
      <c r="P143" s="230">
        <f>O143*H143</f>
        <v>0</v>
      </c>
      <c r="Q143" s="230">
        <v>0</v>
      </c>
      <c r="R143" s="230">
        <f>Q143*H143</f>
        <v>0</v>
      </c>
      <c r="S143" s="230">
        <v>0</v>
      </c>
      <c r="T143" s="231">
        <f>S143*H143</f>
        <v>0</v>
      </c>
      <c r="AR143" s="23" t="s">
        <v>153</v>
      </c>
      <c r="AT143" s="23" t="s">
        <v>148</v>
      </c>
      <c r="AU143" s="23" t="s">
        <v>86</v>
      </c>
      <c r="AY143" s="23" t="s">
        <v>146</v>
      </c>
      <c r="BE143" s="232">
        <f>IF(N143="základní",J143,0)</f>
        <v>0</v>
      </c>
      <c r="BF143" s="232">
        <f>IF(N143="snížená",J143,0)</f>
        <v>0</v>
      </c>
      <c r="BG143" s="232">
        <f>IF(N143="zákl. přenesená",J143,0)</f>
        <v>0</v>
      </c>
      <c r="BH143" s="232">
        <f>IF(N143="sníž. přenesená",J143,0)</f>
        <v>0</v>
      </c>
      <c r="BI143" s="232">
        <f>IF(N143="nulová",J143,0)</f>
        <v>0</v>
      </c>
      <c r="BJ143" s="23" t="s">
        <v>24</v>
      </c>
      <c r="BK143" s="232">
        <f>ROUND(I143*H143,2)</f>
        <v>0</v>
      </c>
      <c r="BL143" s="23" t="s">
        <v>153</v>
      </c>
      <c r="BM143" s="23" t="s">
        <v>736</v>
      </c>
    </row>
    <row r="144" spans="2:51" s="11" customFormat="1" ht="13.5">
      <c r="B144" s="236"/>
      <c r="C144" s="237"/>
      <c r="D144" s="233" t="s">
        <v>160</v>
      </c>
      <c r="E144" s="238" t="s">
        <v>22</v>
      </c>
      <c r="F144" s="239" t="s">
        <v>706</v>
      </c>
      <c r="G144" s="237"/>
      <c r="H144" s="240">
        <v>3807</v>
      </c>
      <c r="I144" s="241"/>
      <c r="J144" s="237"/>
      <c r="K144" s="237"/>
      <c r="L144" s="242"/>
      <c r="M144" s="243"/>
      <c r="N144" s="244"/>
      <c r="O144" s="244"/>
      <c r="P144" s="244"/>
      <c r="Q144" s="244"/>
      <c r="R144" s="244"/>
      <c r="S144" s="244"/>
      <c r="T144" s="245"/>
      <c r="AT144" s="246" t="s">
        <v>160</v>
      </c>
      <c r="AU144" s="246" t="s">
        <v>86</v>
      </c>
      <c r="AV144" s="11" t="s">
        <v>86</v>
      </c>
      <c r="AW144" s="11" t="s">
        <v>40</v>
      </c>
      <c r="AX144" s="11" t="s">
        <v>24</v>
      </c>
      <c r="AY144" s="246" t="s">
        <v>146</v>
      </c>
    </row>
    <row r="145" spans="2:65" s="1" customFormat="1" ht="16.5" customHeight="1">
      <c r="B145" s="45"/>
      <c r="C145" s="221" t="s">
        <v>357</v>
      </c>
      <c r="D145" s="221" t="s">
        <v>148</v>
      </c>
      <c r="E145" s="222" t="s">
        <v>707</v>
      </c>
      <c r="F145" s="223" t="s">
        <v>708</v>
      </c>
      <c r="G145" s="224" t="s">
        <v>151</v>
      </c>
      <c r="H145" s="225">
        <v>3807</v>
      </c>
      <c r="I145" s="226"/>
      <c r="J145" s="227">
        <f>ROUND(I145*H145,2)</f>
        <v>0</v>
      </c>
      <c r="K145" s="223" t="s">
        <v>152</v>
      </c>
      <c r="L145" s="71"/>
      <c r="M145" s="228" t="s">
        <v>22</v>
      </c>
      <c r="N145" s="229" t="s">
        <v>48</v>
      </c>
      <c r="O145" s="46"/>
      <c r="P145" s="230">
        <f>O145*H145</f>
        <v>0</v>
      </c>
      <c r="Q145" s="230">
        <v>0</v>
      </c>
      <c r="R145" s="230">
        <f>Q145*H145</f>
        <v>0</v>
      </c>
      <c r="S145" s="230">
        <v>0</v>
      </c>
      <c r="T145" s="231">
        <f>S145*H145</f>
        <v>0</v>
      </c>
      <c r="AR145" s="23" t="s">
        <v>153</v>
      </c>
      <c r="AT145" s="23" t="s">
        <v>148</v>
      </c>
      <c r="AU145" s="23" t="s">
        <v>86</v>
      </c>
      <c r="AY145" s="23" t="s">
        <v>146</v>
      </c>
      <c r="BE145" s="232">
        <f>IF(N145="základní",J145,0)</f>
        <v>0</v>
      </c>
      <c r="BF145" s="232">
        <f>IF(N145="snížená",J145,0)</f>
        <v>0</v>
      </c>
      <c r="BG145" s="232">
        <f>IF(N145="zákl. přenesená",J145,0)</f>
        <v>0</v>
      </c>
      <c r="BH145" s="232">
        <f>IF(N145="sníž. přenesená",J145,0)</f>
        <v>0</v>
      </c>
      <c r="BI145" s="232">
        <f>IF(N145="nulová",J145,0)</f>
        <v>0</v>
      </c>
      <c r="BJ145" s="23" t="s">
        <v>24</v>
      </c>
      <c r="BK145" s="232">
        <f>ROUND(I145*H145,2)</f>
        <v>0</v>
      </c>
      <c r="BL145" s="23" t="s">
        <v>153</v>
      </c>
      <c r="BM145" s="23" t="s">
        <v>737</v>
      </c>
    </row>
    <row r="146" spans="2:65" s="1" customFormat="1" ht="25.5" customHeight="1">
      <c r="B146" s="45"/>
      <c r="C146" s="221" t="s">
        <v>361</v>
      </c>
      <c r="D146" s="221" t="s">
        <v>148</v>
      </c>
      <c r="E146" s="222" t="s">
        <v>710</v>
      </c>
      <c r="F146" s="223" t="s">
        <v>711</v>
      </c>
      <c r="G146" s="224" t="s">
        <v>151</v>
      </c>
      <c r="H146" s="225">
        <v>15228</v>
      </c>
      <c r="I146" s="226"/>
      <c r="J146" s="227">
        <f>ROUND(I146*H146,2)</f>
        <v>0</v>
      </c>
      <c r="K146" s="223" t="s">
        <v>152</v>
      </c>
      <c r="L146" s="71"/>
      <c r="M146" s="228" t="s">
        <v>22</v>
      </c>
      <c r="N146" s="229" t="s">
        <v>48</v>
      </c>
      <c r="O146" s="46"/>
      <c r="P146" s="230">
        <f>O146*H146</f>
        <v>0</v>
      </c>
      <c r="Q146" s="230">
        <v>0</v>
      </c>
      <c r="R146" s="230">
        <f>Q146*H146</f>
        <v>0</v>
      </c>
      <c r="S146" s="230">
        <v>0</v>
      </c>
      <c r="T146" s="231">
        <f>S146*H146</f>
        <v>0</v>
      </c>
      <c r="AR146" s="23" t="s">
        <v>153</v>
      </c>
      <c r="AT146" s="23" t="s">
        <v>148</v>
      </c>
      <c r="AU146" s="23" t="s">
        <v>86</v>
      </c>
      <c r="AY146" s="23" t="s">
        <v>146</v>
      </c>
      <c r="BE146" s="232">
        <f>IF(N146="základní",J146,0)</f>
        <v>0</v>
      </c>
      <c r="BF146" s="232">
        <f>IF(N146="snížená",J146,0)</f>
        <v>0</v>
      </c>
      <c r="BG146" s="232">
        <f>IF(N146="zákl. přenesená",J146,0)</f>
        <v>0</v>
      </c>
      <c r="BH146" s="232">
        <f>IF(N146="sníž. přenesená",J146,0)</f>
        <v>0</v>
      </c>
      <c r="BI146" s="232">
        <f>IF(N146="nulová",J146,0)</f>
        <v>0</v>
      </c>
      <c r="BJ146" s="23" t="s">
        <v>24</v>
      </c>
      <c r="BK146" s="232">
        <f>ROUND(I146*H146,2)</f>
        <v>0</v>
      </c>
      <c r="BL146" s="23" t="s">
        <v>153</v>
      </c>
      <c r="BM146" s="23" t="s">
        <v>738</v>
      </c>
    </row>
    <row r="147" spans="2:51" s="11" customFormat="1" ht="13.5">
      <c r="B147" s="236"/>
      <c r="C147" s="237"/>
      <c r="D147" s="233" t="s">
        <v>160</v>
      </c>
      <c r="E147" s="237"/>
      <c r="F147" s="239" t="s">
        <v>713</v>
      </c>
      <c r="G147" s="237"/>
      <c r="H147" s="240">
        <v>15228</v>
      </c>
      <c r="I147" s="241"/>
      <c r="J147" s="237"/>
      <c r="K147" s="237"/>
      <c r="L147" s="242"/>
      <c r="M147" s="243"/>
      <c r="N147" s="244"/>
      <c r="O147" s="244"/>
      <c r="P147" s="244"/>
      <c r="Q147" s="244"/>
      <c r="R147" s="244"/>
      <c r="S147" s="244"/>
      <c r="T147" s="245"/>
      <c r="AT147" s="246" t="s">
        <v>160</v>
      </c>
      <c r="AU147" s="246" t="s">
        <v>86</v>
      </c>
      <c r="AV147" s="11" t="s">
        <v>86</v>
      </c>
      <c r="AW147" s="11" t="s">
        <v>6</v>
      </c>
      <c r="AX147" s="11" t="s">
        <v>24</v>
      </c>
      <c r="AY147" s="246" t="s">
        <v>146</v>
      </c>
    </row>
    <row r="148" spans="2:65" s="1" customFormat="1" ht="25.5" customHeight="1">
      <c r="B148" s="45"/>
      <c r="C148" s="221" t="s">
        <v>529</v>
      </c>
      <c r="D148" s="221" t="s">
        <v>148</v>
      </c>
      <c r="E148" s="222" t="s">
        <v>671</v>
      </c>
      <c r="F148" s="223" t="s">
        <v>672</v>
      </c>
      <c r="G148" s="224" t="s">
        <v>306</v>
      </c>
      <c r="H148" s="225">
        <v>50</v>
      </c>
      <c r="I148" s="226"/>
      <c r="J148" s="227">
        <f>ROUND(I148*H148,2)</f>
        <v>0</v>
      </c>
      <c r="K148" s="223" t="s">
        <v>22</v>
      </c>
      <c r="L148" s="71"/>
      <c r="M148" s="228" t="s">
        <v>22</v>
      </c>
      <c r="N148" s="229" t="s">
        <v>48</v>
      </c>
      <c r="O148" s="46"/>
      <c r="P148" s="230">
        <f>O148*H148</f>
        <v>0</v>
      </c>
      <c r="Q148" s="230">
        <v>0.00682</v>
      </c>
      <c r="R148" s="230">
        <f>Q148*H148</f>
        <v>0.34099999999999997</v>
      </c>
      <c r="S148" s="230">
        <v>0</v>
      </c>
      <c r="T148" s="231">
        <f>S148*H148</f>
        <v>0</v>
      </c>
      <c r="AR148" s="23" t="s">
        <v>153</v>
      </c>
      <c r="AT148" s="23" t="s">
        <v>148</v>
      </c>
      <c r="AU148" s="23" t="s">
        <v>86</v>
      </c>
      <c r="AY148" s="23" t="s">
        <v>146</v>
      </c>
      <c r="BE148" s="232">
        <f>IF(N148="základní",J148,0)</f>
        <v>0</v>
      </c>
      <c r="BF148" s="232">
        <f>IF(N148="snížená",J148,0)</f>
        <v>0</v>
      </c>
      <c r="BG148" s="232">
        <f>IF(N148="zákl. přenesená",J148,0)</f>
        <v>0</v>
      </c>
      <c r="BH148" s="232">
        <f>IF(N148="sníž. přenesená",J148,0)</f>
        <v>0</v>
      </c>
      <c r="BI148" s="232">
        <f>IF(N148="nulová",J148,0)</f>
        <v>0</v>
      </c>
      <c r="BJ148" s="23" t="s">
        <v>24</v>
      </c>
      <c r="BK148" s="232">
        <f>ROUND(I148*H148,2)</f>
        <v>0</v>
      </c>
      <c r="BL148" s="23" t="s">
        <v>153</v>
      </c>
      <c r="BM148" s="23" t="s">
        <v>739</v>
      </c>
    </row>
    <row r="149" spans="2:51" s="11" customFormat="1" ht="13.5">
      <c r="B149" s="236"/>
      <c r="C149" s="237"/>
      <c r="D149" s="233" t="s">
        <v>160</v>
      </c>
      <c r="E149" s="238" t="s">
        <v>22</v>
      </c>
      <c r="F149" s="239" t="s">
        <v>715</v>
      </c>
      <c r="G149" s="237"/>
      <c r="H149" s="240">
        <v>50</v>
      </c>
      <c r="I149" s="241"/>
      <c r="J149" s="237"/>
      <c r="K149" s="237"/>
      <c r="L149" s="242"/>
      <c r="M149" s="243"/>
      <c r="N149" s="244"/>
      <c r="O149" s="244"/>
      <c r="P149" s="244"/>
      <c r="Q149" s="244"/>
      <c r="R149" s="244"/>
      <c r="S149" s="244"/>
      <c r="T149" s="245"/>
      <c r="AT149" s="246" t="s">
        <v>160</v>
      </c>
      <c r="AU149" s="246" t="s">
        <v>86</v>
      </c>
      <c r="AV149" s="11" t="s">
        <v>86</v>
      </c>
      <c r="AW149" s="11" t="s">
        <v>40</v>
      </c>
      <c r="AX149" s="11" t="s">
        <v>24</v>
      </c>
      <c r="AY149" s="246" t="s">
        <v>146</v>
      </c>
    </row>
    <row r="150" spans="2:65" s="1" customFormat="1" ht="25.5" customHeight="1">
      <c r="B150" s="45"/>
      <c r="C150" s="221" t="s">
        <v>531</v>
      </c>
      <c r="D150" s="221" t="s">
        <v>148</v>
      </c>
      <c r="E150" s="222" t="s">
        <v>679</v>
      </c>
      <c r="F150" s="223" t="s">
        <v>680</v>
      </c>
      <c r="G150" s="224" t="s">
        <v>241</v>
      </c>
      <c r="H150" s="225">
        <v>0.341</v>
      </c>
      <c r="I150" s="226"/>
      <c r="J150" s="227">
        <f>ROUND(I150*H150,2)</f>
        <v>0</v>
      </c>
      <c r="K150" s="223" t="s">
        <v>152</v>
      </c>
      <c r="L150" s="71"/>
      <c r="M150" s="228" t="s">
        <v>22</v>
      </c>
      <c r="N150" s="229" t="s">
        <v>48</v>
      </c>
      <c r="O150" s="46"/>
      <c r="P150" s="230">
        <f>O150*H150</f>
        <v>0</v>
      </c>
      <c r="Q150" s="230">
        <v>0</v>
      </c>
      <c r="R150" s="230">
        <f>Q150*H150</f>
        <v>0</v>
      </c>
      <c r="S150" s="230">
        <v>0</v>
      </c>
      <c r="T150" s="231">
        <f>S150*H150</f>
        <v>0</v>
      </c>
      <c r="AR150" s="23" t="s">
        <v>153</v>
      </c>
      <c r="AT150" s="23" t="s">
        <v>148</v>
      </c>
      <c r="AU150" s="23" t="s">
        <v>86</v>
      </c>
      <c r="AY150" s="23" t="s">
        <v>146</v>
      </c>
      <c r="BE150" s="232">
        <f>IF(N150="základní",J150,0)</f>
        <v>0</v>
      </c>
      <c r="BF150" s="232">
        <f>IF(N150="snížená",J150,0)</f>
        <v>0</v>
      </c>
      <c r="BG150" s="232">
        <f>IF(N150="zákl. přenesená",J150,0)</f>
        <v>0</v>
      </c>
      <c r="BH150" s="232">
        <f>IF(N150="sníž. přenesená",J150,0)</f>
        <v>0</v>
      </c>
      <c r="BI150" s="232">
        <f>IF(N150="nulová",J150,0)</f>
        <v>0</v>
      </c>
      <c r="BJ150" s="23" t="s">
        <v>24</v>
      </c>
      <c r="BK150" s="232">
        <f>ROUND(I150*H150,2)</f>
        <v>0</v>
      </c>
      <c r="BL150" s="23" t="s">
        <v>153</v>
      </c>
      <c r="BM150" s="23" t="s">
        <v>740</v>
      </c>
    </row>
    <row r="151" spans="2:63" s="10" customFormat="1" ht="29.85" customHeight="1">
      <c r="B151" s="205"/>
      <c r="C151" s="206"/>
      <c r="D151" s="207" t="s">
        <v>76</v>
      </c>
      <c r="E151" s="219" t="s">
        <v>741</v>
      </c>
      <c r="F151" s="219" t="s">
        <v>742</v>
      </c>
      <c r="G151" s="206"/>
      <c r="H151" s="206"/>
      <c r="I151" s="209"/>
      <c r="J151" s="220">
        <f>BK151</f>
        <v>0</v>
      </c>
      <c r="K151" s="206"/>
      <c r="L151" s="211"/>
      <c r="M151" s="212"/>
      <c r="N151" s="213"/>
      <c r="O151" s="213"/>
      <c r="P151" s="214">
        <f>SUM(P152:P164)</f>
        <v>0</v>
      </c>
      <c r="Q151" s="213"/>
      <c r="R151" s="214">
        <f>SUM(R152:R164)</f>
        <v>0.34099999999999997</v>
      </c>
      <c r="S151" s="213"/>
      <c r="T151" s="215">
        <f>SUM(T152:T164)</f>
        <v>0</v>
      </c>
      <c r="AR151" s="216" t="s">
        <v>24</v>
      </c>
      <c r="AT151" s="217" t="s">
        <v>76</v>
      </c>
      <c r="AU151" s="217" t="s">
        <v>24</v>
      </c>
      <c r="AY151" s="216" t="s">
        <v>146</v>
      </c>
      <c r="BK151" s="218">
        <f>SUM(BK152:BK164)</f>
        <v>0</v>
      </c>
    </row>
    <row r="152" spans="2:65" s="1" customFormat="1" ht="25.5" customHeight="1">
      <c r="B152" s="45"/>
      <c r="C152" s="221" t="s">
        <v>533</v>
      </c>
      <c r="D152" s="221" t="s">
        <v>148</v>
      </c>
      <c r="E152" s="222" t="s">
        <v>684</v>
      </c>
      <c r="F152" s="223" t="s">
        <v>685</v>
      </c>
      <c r="G152" s="224" t="s">
        <v>659</v>
      </c>
      <c r="H152" s="225">
        <v>2</v>
      </c>
      <c r="I152" s="226"/>
      <c r="J152" s="227">
        <f>ROUND(I152*H152,2)</f>
        <v>0</v>
      </c>
      <c r="K152" s="223" t="s">
        <v>152</v>
      </c>
      <c r="L152" s="71"/>
      <c r="M152" s="228" t="s">
        <v>22</v>
      </c>
      <c r="N152" s="229" t="s">
        <v>48</v>
      </c>
      <c r="O152" s="46"/>
      <c r="P152" s="230">
        <f>O152*H152</f>
        <v>0</v>
      </c>
      <c r="Q152" s="230">
        <v>0</v>
      </c>
      <c r="R152" s="230">
        <f>Q152*H152</f>
        <v>0</v>
      </c>
      <c r="S152" s="230">
        <v>0</v>
      </c>
      <c r="T152" s="231">
        <f>S152*H152</f>
        <v>0</v>
      </c>
      <c r="AR152" s="23" t="s">
        <v>153</v>
      </c>
      <c r="AT152" s="23" t="s">
        <v>148</v>
      </c>
      <c r="AU152" s="23" t="s">
        <v>86</v>
      </c>
      <c r="AY152" s="23" t="s">
        <v>146</v>
      </c>
      <c r="BE152" s="232">
        <f>IF(N152="základní",J152,0)</f>
        <v>0</v>
      </c>
      <c r="BF152" s="232">
        <f>IF(N152="snížená",J152,0)</f>
        <v>0</v>
      </c>
      <c r="BG152" s="232">
        <f>IF(N152="zákl. přenesená",J152,0)</f>
        <v>0</v>
      </c>
      <c r="BH152" s="232">
        <f>IF(N152="sníž. přenesená",J152,0)</f>
        <v>0</v>
      </c>
      <c r="BI152" s="232">
        <f>IF(N152="nulová",J152,0)</f>
        <v>0</v>
      </c>
      <c r="BJ152" s="23" t="s">
        <v>24</v>
      </c>
      <c r="BK152" s="232">
        <f>ROUND(I152*H152,2)</f>
        <v>0</v>
      </c>
      <c r="BL152" s="23" t="s">
        <v>153</v>
      </c>
      <c r="BM152" s="23" t="s">
        <v>743</v>
      </c>
    </row>
    <row r="153" spans="2:51" s="11" customFormat="1" ht="13.5">
      <c r="B153" s="236"/>
      <c r="C153" s="237"/>
      <c r="D153" s="233" t="s">
        <v>160</v>
      </c>
      <c r="E153" s="237"/>
      <c r="F153" s="239" t="s">
        <v>687</v>
      </c>
      <c r="G153" s="237"/>
      <c r="H153" s="240">
        <v>2</v>
      </c>
      <c r="I153" s="241"/>
      <c r="J153" s="237"/>
      <c r="K153" s="237"/>
      <c r="L153" s="242"/>
      <c r="M153" s="243"/>
      <c r="N153" s="244"/>
      <c r="O153" s="244"/>
      <c r="P153" s="244"/>
      <c r="Q153" s="244"/>
      <c r="R153" s="244"/>
      <c r="S153" s="244"/>
      <c r="T153" s="245"/>
      <c r="AT153" s="246" t="s">
        <v>160</v>
      </c>
      <c r="AU153" s="246" t="s">
        <v>86</v>
      </c>
      <c r="AV153" s="11" t="s">
        <v>86</v>
      </c>
      <c r="AW153" s="11" t="s">
        <v>6</v>
      </c>
      <c r="AX153" s="11" t="s">
        <v>24</v>
      </c>
      <c r="AY153" s="246" t="s">
        <v>146</v>
      </c>
    </row>
    <row r="154" spans="2:65" s="1" customFormat="1" ht="16.5" customHeight="1">
      <c r="B154" s="45"/>
      <c r="C154" s="221" t="s">
        <v>535</v>
      </c>
      <c r="D154" s="221" t="s">
        <v>148</v>
      </c>
      <c r="E154" s="222" t="s">
        <v>688</v>
      </c>
      <c r="F154" s="223" t="s">
        <v>689</v>
      </c>
      <c r="G154" s="224" t="s">
        <v>690</v>
      </c>
      <c r="H154" s="225">
        <v>24</v>
      </c>
      <c r="I154" s="226"/>
      <c r="J154" s="227">
        <f>ROUND(I154*H154,2)</f>
        <v>0</v>
      </c>
      <c r="K154" s="223" t="s">
        <v>22</v>
      </c>
      <c r="L154" s="71"/>
      <c r="M154" s="228" t="s">
        <v>22</v>
      </c>
      <c r="N154" s="229" t="s">
        <v>48</v>
      </c>
      <c r="O154" s="46"/>
      <c r="P154" s="230">
        <f>O154*H154</f>
        <v>0</v>
      </c>
      <c r="Q154" s="230">
        <v>0</v>
      </c>
      <c r="R154" s="230">
        <f>Q154*H154</f>
        <v>0</v>
      </c>
      <c r="S154" s="230">
        <v>0</v>
      </c>
      <c r="T154" s="231">
        <f>S154*H154</f>
        <v>0</v>
      </c>
      <c r="AR154" s="23" t="s">
        <v>153</v>
      </c>
      <c r="AT154" s="23" t="s">
        <v>148</v>
      </c>
      <c r="AU154" s="23" t="s">
        <v>86</v>
      </c>
      <c r="AY154" s="23" t="s">
        <v>146</v>
      </c>
      <c r="BE154" s="232">
        <f>IF(N154="základní",J154,0)</f>
        <v>0</v>
      </c>
      <c r="BF154" s="232">
        <f>IF(N154="snížená",J154,0)</f>
        <v>0</v>
      </c>
      <c r="BG154" s="232">
        <f>IF(N154="zákl. přenesená",J154,0)</f>
        <v>0</v>
      </c>
      <c r="BH154" s="232">
        <f>IF(N154="sníž. přenesená",J154,0)</f>
        <v>0</v>
      </c>
      <c r="BI154" s="232">
        <f>IF(N154="nulová",J154,0)</f>
        <v>0</v>
      </c>
      <c r="BJ154" s="23" t="s">
        <v>24</v>
      </c>
      <c r="BK154" s="232">
        <f>ROUND(I154*H154,2)</f>
        <v>0</v>
      </c>
      <c r="BL154" s="23" t="s">
        <v>153</v>
      </c>
      <c r="BM154" s="23" t="s">
        <v>744</v>
      </c>
    </row>
    <row r="155" spans="2:65" s="1" customFormat="1" ht="25.5" customHeight="1">
      <c r="B155" s="45"/>
      <c r="C155" s="221" t="s">
        <v>745</v>
      </c>
      <c r="D155" s="221" t="s">
        <v>148</v>
      </c>
      <c r="E155" s="222" t="s">
        <v>698</v>
      </c>
      <c r="F155" s="223" t="s">
        <v>699</v>
      </c>
      <c r="G155" s="224" t="s">
        <v>700</v>
      </c>
      <c r="H155" s="225">
        <v>338.2</v>
      </c>
      <c r="I155" s="226"/>
      <c r="J155" s="227">
        <f>ROUND(I155*H155,2)</f>
        <v>0</v>
      </c>
      <c r="K155" s="223" t="s">
        <v>152</v>
      </c>
      <c r="L155" s="71"/>
      <c r="M155" s="228" t="s">
        <v>22</v>
      </c>
      <c r="N155" s="229" t="s">
        <v>48</v>
      </c>
      <c r="O155" s="46"/>
      <c r="P155" s="230">
        <f>O155*H155</f>
        <v>0</v>
      </c>
      <c r="Q155" s="230">
        <v>0</v>
      </c>
      <c r="R155" s="230">
        <f>Q155*H155</f>
        <v>0</v>
      </c>
      <c r="S155" s="230">
        <v>0</v>
      </c>
      <c r="T155" s="231">
        <f>S155*H155</f>
        <v>0</v>
      </c>
      <c r="AR155" s="23" t="s">
        <v>153</v>
      </c>
      <c r="AT155" s="23" t="s">
        <v>148</v>
      </c>
      <c r="AU155" s="23" t="s">
        <v>86</v>
      </c>
      <c r="AY155" s="23" t="s">
        <v>146</v>
      </c>
      <c r="BE155" s="232">
        <f>IF(N155="základní",J155,0)</f>
        <v>0</v>
      </c>
      <c r="BF155" s="232">
        <f>IF(N155="snížená",J155,0)</f>
        <v>0</v>
      </c>
      <c r="BG155" s="232">
        <f>IF(N155="zákl. přenesená",J155,0)</f>
        <v>0</v>
      </c>
      <c r="BH155" s="232">
        <f>IF(N155="sníž. přenesená",J155,0)</f>
        <v>0</v>
      </c>
      <c r="BI155" s="232">
        <f>IF(N155="nulová",J155,0)</f>
        <v>0</v>
      </c>
      <c r="BJ155" s="23" t="s">
        <v>24</v>
      </c>
      <c r="BK155" s="232">
        <f>ROUND(I155*H155,2)</f>
        <v>0</v>
      </c>
      <c r="BL155" s="23" t="s">
        <v>153</v>
      </c>
      <c r="BM155" s="23" t="s">
        <v>746</v>
      </c>
    </row>
    <row r="156" spans="2:51" s="11" customFormat="1" ht="13.5">
      <c r="B156" s="236"/>
      <c r="C156" s="237"/>
      <c r="D156" s="233" t="s">
        <v>160</v>
      </c>
      <c r="E156" s="238" t="s">
        <v>22</v>
      </c>
      <c r="F156" s="239" t="s">
        <v>702</v>
      </c>
      <c r="G156" s="237"/>
      <c r="H156" s="240">
        <v>338.2</v>
      </c>
      <c r="I156" s="241"/>
      <c r="J156" s="237"/>
      <c r="K156" s="237"/>
      <c r="L156" s="242"/>
      <c r="M156" s="243"/>
      <c r="N156" s="244"/>
      <c r="O156" s="244"/>
      <c r="P156" s="244"/>
      <c r="Q156" s="244"/>
      <c r="R156" s="244"/>
      <c r="S156" s="244"/>
      <c r="T156" s="245"/>
      <c r="AT156" s="246" t="s">
        <v>160</v>
      </c>
      <c r="AU156" s="246" t="s">
        <v>86</v>
      </c>
      <c r="AV156" s="11" t="s">
        <v>86</v>
      </c>
      <c r="AW156" s="11" t="s">
        <v>40</v>
      </c>
      <c r="AX156" s="11" t="s">
        <v>24</v>
      </c>
      <c r="AY156" s="246" t="s">
        <v>146</v>
      </c>
    </row>
    <row r="157" spans="2:65" s="1" customFormat="1" ht="16.5" customHeight="1">
      <c r="B157" s="45"/>
      <c r="C157" s="221" t="s">
        <v>747</v>
      </c>
      <c r="D157" s="221" t="s">
        <v>148</v>
      </c>
      <c r="E157" s="222" t="s">
        <v>703</v>
      </c>
      <c r="F157" s="223" t="s">
        <v>704</v>
      </c>
      <c r="G157" s="224" t="s">
        <v>151</v>
      </c>
      <c r="H157" s="225">
        <v>3807</v>
      </c>
      <c r="I157" s="226"/>
      <c r="J157" s="227">
        <f>ROUND(I157*H157,2)</f>
        <v>0</v>
      </c>
      <c r="K157" s="223" t="s">
        <v>152</v>
      </c>
      <c r="L157" s="71"/>
      <c r="M157" s="228" t="s">
        <v>22</v>
      </c>
      <c r="N157" s="229" t="s">
        <v>48</v>
      </c>
      <c r="O157" s="46"/>
      <c r="P157" s="230">
        <f>O157*H157</f>
        <v>0</v>
      </c>
      <c r="Q157" s="230">
        <v>0</v>
      </c>
      <c r="R157" s="230">
        <f>Q157*H157</f>
        <v>0</v>
      </c>
      <c r="S157" s="230">
        <v>0</v>
      </c>
      <c r="T157" s="231">
        <f>S157*H157</f>
        <v>0</v>
      </c>
      <c r="AR157" s="23" t="s">
        <v>153</v>
      </c>
      <c r="AT157" s="23" t="s">
        <v>148</v>
      </c>
      <c r="AU157" s="23" t="s">
        <v>86</v>
      </c>
      <c r="AY157" s="23" t="s">
        <v>146</v>
      </c>
      <c r="BE157" s="232">
        <f>IF(N157="základní",J157,0)</f>
        <v>0</v>
      </c>
      <c r="BF157" s="232">
        <f>IF(N157="snížená",J157,0)</f>
        <v>0</v>
      </c>
      <c r="BG157" s="232">
        <f>IF(N157="zákl. přenesená",J157,0)</f>
        <v>0</v>
      </c>
      <c r="BH157" s="232">
        <f>IF(N157="sníž. přenesená",J157,0)</f>
        <v>0</v>
      </c>
      <c r="BI157" s="232">
        <f>IF(N157="nulová",J157,0)</f>
        <v>0</v>
      </c>
      <c r="BJ157" s="23" t="s">
        <v>24</v>
      </c>
      <c r="BK157" s="232">
        <f>ROUND(I157*H157,2)</f>
        <v>0</v>
      </c>
      <c r="BL157" s="23" t="s">
        <v>153</v>
      </c>
      <c r="BM157" s="23" t="s">
        <v>748</v>
      </c>
    </row>
    <row r="158" spans="2:51" s="11" customFormat="1" ht="13.5">
      <c r="B158" s="236"/>
      <c r="C158" s="237"/>
      <c r="D158" s="233" t="s">
        <v>160</v>
      </c>
      <c r="E158" s="238" t="s">
        <v>22</v>
      </c>
      <c r="F158" s="239" t="s">
        <v>706</v>
      </c>
      <c r="G158" s="237"/>
      <c r="H158" s="240">
        <v>3807</v>
      </c>
      <c r="I158" s="241"/>
      <c r="J158" s="237"/>
      <c r="K158" s="237"/>
      <c r="L158" s="242"/>
      <c r="M158" s="243"/>
      <c r="N158" s="244"/>
      <c r="O158" s="244"/>
      <c r="P158" s="244"/>
      <c r="Q158" s="244"/>
      <c r="R158" s="244"/>
      <c r="S158" s="244"/>
      <c r="T158" s="245"/>
      <c r="AT158" s="246" t="s">
        <v>160</v>
      </c>
      <c r="AU158" s="246" t="s">
        <v>86</v>
      </c>
      <c r="AV158" s="11" t="s">
        <v>86</v>
      </c>
      <c r="AW158" s="11" t="s">
        <v>40</v>
      </c>
      <c r="AX158" s="11" t="s">
        <v>24</v>
      </c>
      <c r="AY158" s="246" t="s">
        <v>146</v>
      </c>
    </row>
    <row r="159" spans="2:65" s="1" customFormat="1" ht="16.5" customHeight="1">
      <c r="B159" s="45"/>
      <c r="C159" s="221" t="s">
        <v>749</v>
      </c>
      <c r="D159" s="221" t="s">
        <v>148</v>
      </c>
      <c r="E159" s="222" t="s">
        <v>707</v>
      </c>
      <c r="F159" s="223" t="s">
        <v>708</v>
      </c>
      <c r="G159" s="224" t="s">
        <v>151</v>
      </c>
      <c r="H159" s="225">
        <v>3807</v>
      </c>
      <c r="I159" s="226"/>
      <c r="J159" s="227">
        <f>ROUND(I159*H159,2)</f>
        <v>0</v>
      </c>
      <c r="K159" s="223" t="s">
        <v>152</v>
      </c>
      <c r="L159" s="71"/>
      <c r="M159" s="228" t="s">
        <v>22</v>
      </c>
      <c r="N159" s="229" t="s">
        <v>48</v>
      </c>
      <c r="O159" s="46"/>
      <c r="P159" s="230">
        <f>O159*H159</f>
        <v>0</v>
      </c>
      <c r="Q159" s="230">
        <v>0</v>
      </c>
      <c r="R159" s="230">
        <f>Q159*H159</f>
        <v>0</v>
      </c>
      <c r="S159" s="230">
        <v>0</v>
      </c>
      <c r="T159" s="231">
        <f>S159*H159</f>
        <v>0</v>
      </c>
      <c r="AR159" s="23" t="s">
        <v>153</v>
      </c>
      <c r="AT159" s="23" t="s">
        <v>148</v>
      </c>
      <c r="AU159" s="23" t="s">
        <v>86</v>
      </c>
      <c r="AY159" s="23" t="s">
        <v>146</v>
      </c>
      <c r="BE159" s="232">
        <f>IF(N159="základní",J159,0)</f>
        <v>0</v>
      </c>
      <c r="BF159" s="232">
        <f>IF(N159="snížená",J159,0)</f>
        <v>0</v>
      </c>
      <c r="BG159" s="232">
        <f>IF(N159="zákl. přenesená",J159,0)</f>
        <v>0</v>
      </c>
      <c r="BH159" s="232">
        <f>IF(N159="sníž. přenesená",J159,0)</f>
        <v>0</v>
      </c>
      <c r="BI159" s="232">
        <f>IF(N159="nulová",J159,0)</f>
        <v>0</v>
      </c>
      <c r="BJ159" s="23" t="s">
        <v>24</v>
      </c>
      <c r="BK159" s="232">
        <f>ROUND(I159*H159,2)</f>
        <v>0</v>
      </c>
      <c r="BL159" s="23" t="s">
        <v>153</v>
      </c>
      <c r="BM159" s="23" t="s">
        <v>750</v>
      </c>
    </row>
    <row r="160" spans="2:65" s="1" customFormat="1" ht="25.5" customHeight="1">
      <c r="B160" s="45"/>
      <c r="C160" s="221" t="s">
        <v>751</v>
      </c>
      <c r="D160" s="221" t="s">
        <v>148</v>
      </c>
      <c r="E160" s="222" t="s">
        <v>710</v>
      </c>
      <c r="F160" s="223" t="s">
        <v>711</v>
      </c>
      <c r="G160" s="224" t="s">
        <v>151</v>
      </c>
      <c r="H160" s="225">
        <v>15228</v>
      </c>
      <c r="I160" s="226"/>
      <c r="J160" s="227">
        <f>ROUND(I160*H160,2)</f>
        <v>0</v>
      </c>
      <c r="K160" s="223" t="s">
        <v>152</v>
      </c>
      <c r="L160" s="71"/>
      <c r="M160" s="228" t="s">
        <v>22</v>
      </c>
      <c r="N160" s="229" t="s">
        <v>48</v>
      </c>
      <c r="O160" s="46"/>
      <c r="P160" s="230">
        <f>O160*H160</f>
        <v>0</v>
      </c>
      <c r="Q160" s="230">
        <v>0</v>
      </c>
      <c r="R160" s="230">
        <f>Q160*H160</f>
        <v>0</v>
      </c>
      <c r="S160" s="230">
        <v>0</v>
      </c>
      <c r="T160" s="231">
        <f>S160*H160</f>
        <v>0</v>
      </c>
      <c r="AR160" s="23" t="s">
        <v>153</v>
      </c>
      <c r="AT160" s="23" t="s">
        <v>148</v>
      </c>
      <c r="AU160" s="23" t="s">
        <v>86</v>
      </c>
      <c r="AY160" s="23" t="s">
        <v>146</v>
      </c>
      <c r="BE160" s="232">
        <f>IF(N160="základní",J160,0)</f>
        <v>0</v>
      </c>
      <c r="BF160" s="232">
        <f>IF(N160="snížená",J160,0)</f>
        <v>0</v>
      </c>
      <c r="BG160" s="232">
        <f>IF(N160="zákl. přenesená",J160,0)</f>
        <v>0</v>
      </c>
      <c r="BH160" s="232">
        <f>IF(N160="sníž. přenesená",J160,0)</f>
        <v>0</v>
      </c>
      <c r="BI160" s="232">
        <f>IF(N160="nulová",J160,0)</f>
        <v>0</v>
      </c>
      <c r="BJ160" s="23" t="s">
        <v>24</v>
      </c>
      <c r="BK160" s="232">
        <f>ROUND(I160*H160,2)</f>
        <v>0</v>
      </c>
      <c r="BL160" s="23" t="s">
        <v>153</v>
      </c>
      <c r="BM160" s="23" t="s">
        <v>752</v>
      </c>
    </row>
    <row r="161" spans="2:51" s="11" customFormat="1" ht="13.5">
      <c r="B161" s="236"/>
      <c r="C161" s="237"/>
      <c r="D161" s="233" t="s">
        <v>160</v>
      </c>
      <c r="E161" s="237"/>
      <c r="F161" s="239" t="s">
        <v>713</v>
      </c>
      <c r="G161" s="237"/>
      <c r="H161" s="240">
        <v>15228</v>
      </c>
      <c r="I161" s="241"/>
      <c r="J161" s="237"/>
      <c r="K161" s="237"/>
      <c r="L161" s="242"/>
      <c r="M161" s="243"/>
      <c r="N161" s="244"/>
      <c r="O161" s="244"/>
      <c r="P161" s="244"/>
      <c r="Q161" s="244"/>
      <c r="R161" s="244"/>
      <c r="S161" s="244"/>
      <c r="T161" s="245"/>
      <c r="AT161" s="246" t="s">
        <v>160</v>
      </c>
      <c r="AU161" s="246" t="s">
        <v>86</v>
      </c>
      <c r="AV161" s="11" t="s">
        <v>86</v>
      </c>
      <c r="AW161" s="11" t="s">
        <v>6</v>
      </c>
      <c r="AX161" s="11" t="s">
        <v>24</v>
      </c>
      <c r="AY161" s="246" t="s">
        <v>146</v>
      </c>
    </row>
    <row r="162" spans="2:65" s="1" customFormat="1" ht="25.5" customHeight="1">
      <c r="B162" s="45"/>
      <c r="C162" s="221" t="s">
        <v>753</v>
      </c>
      <c r="D162" s="221" t="s">
        <v>148</v>
      </c>
      <c r="E162" s="222" t="s">
        <v>671</v>
      </c>
      <c r="F162" s="223" t="s">
        <v>672</v>
      </c>
      <c r="G162" s="224" t="s">
        <v>306</v>
      </c>
      <c r="H162" s="225">
        <v>50</v>
      </c>
      <c r="I162" s="226"/>
      <c r="J162" s="227">
        <f>ROUND(I162*H162,2)</f>
        <v>0</v>
      </c>
      <c r="K162" s="223" t="s">
        <v>22</v>
      </c>
      <c r="L162" s="71"/>
      <c r="M162" s="228" t="s">
        <v>22</v>
      </c>
      <c r="N162" s="229" t="s">
        <v>48</v>
      </c>
      <c r="O162" s="46"/>
      <c r="P162" s="230">
        <f>O162*H162</f>
        <v>0</v>
      </c>
      <c r="Q162" s="230">
        <v>0.00682</v>
      </c>
      <c r="R162" s="230">
        <f>Q162*H162</f>
        <v>0.34099999999999997</v>
      </c>
      <c r="S162" s="230">
        <v>0</v>
      </c>
      <c r="T162" s="231">
        <f>S162*H162</f>
        <v>0</v>
      </c>
      <c r="AR162" s="23" t="s">
        <v>153</v>
      </c>
      <c r="AT162" s="23" t="s">
        <v>148</v>
      </c>
      <c r="AU162" s="23" t="s">
        <v>86</v>
      </c>
      <c r="AY162" s="23" t="s">
        <v>146</v>
      </c>
      <c r="BE162" s="232">
        <f>IF(N162="základní",J162,0)</f>
        <v>0</v>
      </c>
      <c r="BF162" s="232">
        <f>IF(N162="snížená",J162,0)</f>
        <v>0</v>
      </c>
      <c r="BG162" s="232">
        <f>IF(N162="zákl. přenesená",J162,0)</f>
        <v>0</v>
      </c>
      <c r="BH162" s="232">
        <f>IF(N162="sníž. přenesená",J162,0)</f>
        <v>0</v>
      </c>
      <c r="BI162" s="232">
        <f>IF(N162="nulová",J162,0)</f>
        <v>0</v>
      </c>
      <c r="BJ162" s="23" t="s">
        <v>24</v>
      </c>
      <c r="BK162" s="232">
        <f>ROUND(I162*H162,2)</f>
        <v>0</v>
      </c>
      <c r="BL162" s="23" t="s">
        <v>153</v>
      </c>
      <c r="BM162" s="23" t="s">
        <v>754</v>
      </c>
    </row>
    <row r="163" spans="2:51" s="11" customFormat="1" ht="13.5">
      <c r="B163" s="236"/>
      <c r="C163" s="237"/>
      <c r="D163" s="233" t="s">
        <v>160</v>
      </c>
      <c r="E163" s="238" t="s">
        <v>22</v>
      </c>
      <c r="F163" s="239" t="s">
        <v>715</v>
      </c>
      <c r="G163" s="237"/>
      <c r="H163" s="240">
        <v>50</v>
      </c>
      <c r="I163" s="241"/>
      <c r="J163" s="237"/>
      <c r="K163" s="237"/>
      <c r="L163" s="242"/>
      <c r="M163" s="243"/>
      <c r="N163" s="244"/>
      <c r="O163" s="244"/>
      <c r="P163" s="244"/>
      <c r="Q163" s="244"/>
      <c r="R163" s="244"/>
      <c r="S163" s="244"/>
      <c r="T163" s="245"/>
      <c r="AT163" s="246" t="s">
        <v>160</v>
      </c>
      <c r="AU163" s="246" t="s">
        <v>86</v>
      </c>
      <c r="AV163" s="11" t="s">
        <v>86</v>
      </c>
      <c r="AW163" s="11" t="s">
        <v>40</v>
      </c>
      <c r="AX163" s="11" t="s">
        <v>24</v>
      </c>
      <c r="AY163" s="246" t="s">
        <v>146</v>
      </c>
    </row>
    <row r="164" spans="2:65" s="1" customFormat="1" ht="25.5" customHeight="1">
      <c r="B164" s="45"/>
      <c r="C164" s="221" t="s">
        <v>755</v>
      </c>
      <c r="D164" s="221" t="s">
        <v>148</v>
      </c>
      <c r="E164" s="222" t="s">
        <v>679</v>
      </c>
      <c r="F164" s="223" t="s">
        <v>680</v>
      </c>
      <c r="G164" s="224" t="s">
        <v>241</v>
      </c>
      <c r="H164" s="225">
        <v>0.341</v>
      </c>
      <c r="I164" s="226"/>
      <c r="J164" s="227">
        <f>ROUND(I164*H164,2)</f>
        <v>0</v>
      </c>
      <c r="K164" s="223" t="s">
        <v>152</v>
      </c>
      <c r="L164" s="71"/>
      <c r="M164" s="228" t="s">
        <v>22</v>
      </c>
      <c r="N164" s="229" t="s">
        <v>48</v>
      </c>
      <c r="O164" s="46"/>
      <c r="P164" s="230">
        <f>O164*H164</f>
        <v>0</v>
      </c>
      <c r="Q164" s="230">
        <v>0</v>
      </c>
      <c r="R164" s="230">
        <f>Q164*H164</f>
        <v>0</v>
      </c>
      <c r="S164" s="230">
        <v>0</v>
      </c>
      <c r="T164" s="231">
        <f>S164*H164</f>
        <v>0</v>
      </c>
      <c r="AR164" s="23" t="s">
        <v>153</v>
      </c>
      <c r="AT164" s="23" t="s">
        <v>148</v>
      </c>
      <c r="AU164" s="23" t="s">
        <v>86</v>
      </c>
      <c r="AY164" s="23" t="s">
        <v>146</v>
      </c>
      <c r="BE164" s="232">
        <f>IF(N164="základní",J164,0)</f>
        <v>0</v>
      </c>
      <c r="BF164" s="232">
        <f>IF(N164="snížená",J164,0)</f>
        <v>0</v>
      </c>
      <c r="BG164" s="232">
        <f>IF(N164="zákl. přenesená",J164,0)</f>
        <v>0</v>
      </c>
      <c r="BH164" s="232">
        <f>IF(N164="sníž. přenesená",J164,0)</f>
        <v>0</v>
      </c>
      <c r="BI164" s="232">
        <f>IF(N164="nulová",J164,0)</f>
        <v>0</v>
      </c>
      <c r="BJ164" s="23" t="s">
        <v>24</v>
      </c>
      <c r="BK164" s="232">
        <f>ROUND(I164*H164,2)</f>
        <v>0</v>
      </c>
      <c r="BL164" s="23" t="s">
        <v>153</v>
      </c>
      <c r="BM164" s="23" t="s">
        <v>756</v>
      </c>
    </row>
    <row r="165" spans="2:63" s="10" customFormat="1" ht="29.85" customHeight="1">
      <c r="B165" s="205"/>
      <c r="C165" s="206"/>
      <c r="D165" s="207" t="s">
        <v>76</v>
      </c>
      <c r="E165" s="219" t="s">
        <v>757</v>
      </c>
      <c r="F165" s="219" t="s">
        <v>758</v>
      </c>
      <c r="G165" s="206"/>
      <c r="H165" s="206"/>
      <c r="I165" s="209"/>
      <c r="J165" s="220">
        <f>BK165</f>
        <v>0</v>
      </c>
      <c r="K165" s="206"/>
      <c r="L165" s="211"/>
      <c r="M165" s="212"/>
      <c r="N165" s="213"/>
      <c r="O165" s="213"/>
      <c r="P165" s="214">
        <f>SUM(P166:P176)</f>
        <v>0</v>
      </c>
      <c r="Q165" s="213"/>
      <c r="R165" s="214">
        <f>SUM(R166:R176)</f>
        <v>0</v>
      </c>
      <c r="S165" s="213"/>
      <c r="T165" s="215">
        <f>SUM(T166:T176)</f>
        <v>2.0493</v>
      </c>
      <c r="AR165" s="216" t="s">
        <v>24</v>
      </c>
      <c r="AT165" s="217" t="s">
        <v>76</v>
      </c>
      <c r="AU165" s="217" t="s">
        <v>24</v>
      </c>
      <c r="AY165" s="216" t="s">
        <v>146</v>
      </c>
      <c r="BK165" s="218">
        <f>SUM(BK166:BK176)</f>
        <v>0</v>
      </c>
    </row>
    <row r="166" spans="2:65" s="1" customFormat="1" ht="25.5" customHeight="1">
      <c r="B166" s="45"/>
      <c r="C166" s="221" t="s">
        <v>759</v>
      </c>
      <c r="D166" s="221" t="s">
        <v>148</v>
      </c>
      <c r="E166" s="222" t="s">
        <v>684</v>
      </c>
      <c r="F166" s="223" t="s">
        <v>685</v>
      </c>
      <c r="G166" s="224" t="s">
        <v>659</v>
      </c>
      <c r="H166" s="225">
        <v>2</v>
      </c>
      <c r="I166" s="226"/>
      <c r="J166" s="227">
        <f>ROUND(I166*H166,2)</f>
        <v>0</v>
      </c>
      <c r="K166" s="223" t="s">
        <v>152</v>
      </c>
      <c r="L166" s="71"/>
      <c r="M166" s="228" t="s">
        <v>22</v>
      </c>
      <c r="N166" s="229" t="s">
        <v>48</v>
      </c>
      <c r="O166" s="46"/>
      <c r="P166" s="230">
        <f>O166*H166</f>
        <v>0</v>
      </c>
      <c r="Q166" s="230">
        <v>0</v>
      </c>
      <c r="R166" s="230">
        <f>Q166*H166</f>
        <v>0</v>
      </c>
      <c r="S166" s="230">
        <v>0</v>
      </c>
      <c r="T166" s="231">
        <f>S166*H166</f>
        <v>0</v>
      </c>
      <c r="AR166" s="23" t="s">
        <v>153</v>
      </c>
      <c r="AT166" s="23" t="s">
        <v>148</v>
      </c>
      <c r="AU166" s="23" t="s">
        <v>86</v>
      </c>
      <c r="AY166" s="23" t="s">
        <v>146</v>
      </c>
      <c r="BE166" s="232">
        <f>IF(N166="základní",J166,0)</f>
        <v>0</v>
      </c>
      <c r="BF166" s="232">
        <f>IF(N166="snížená",J166,0)</f>
        <v>0</v>
      </c>
      <c r="BG166" s="232">
        <f>IF(N166="zákl. přenesená",J166,0)</f>
        <v>0</v>
      </c>
      <c r="BH166" s="232">
        <f>IF(N166="sníž. přenesená",J166,0)</f>
        <v>0</v>
      </c>
      <c r="BI166" s="232">
        <f>IF(N166="nulová",J166,0)</f>
        <v>0</v>
      </c>
      <c r="BJ166" s="23" t="s">
        <v>24</v>
      </c>
      <c r="BK166" s="232">
        <f>ROUND(I166*H166,2)</f>
        <v>0</v>
      </c>
      <c r="BL166" s="23" t="s">
        <v>153</v>
      </c>
      <c r="BM166" s="23" t="s">
        <v>760</v>
      </c>
    </row>
    <row r="167" spans="2:51" s="11" customFormat="1" ht="13.5">
      <c r="B167" s="236"/>
      <c r="C167" s="237"/>
      <c r="D167" s="233" t="s">
        <v>160</v>
      </c>
      <c r="E167" s="237"/>
      <c r="F167" s="239" t="s">
        <v>687</v>
      </c>
      <c r="G167" s="237"/>
      <c r="H167" s="240">
        <v>2</v>
      </c>
      <c r="I167" s="241"/>
      <c r="J167" s="237"/>
      <c r="K167" s="237"/>
      <c r="L167" s="242"/>
      <c r="M167" s="243"/>
      <c r="N167" s="244"/>
      <c r="O167" s="244"/>
      <c r="P167" s="244"/>
      <c r="Q167" s="244"/>
      <c r="R167" s="244"/>
      <c r="S167" s="244"/>
      <c r="T167" s="245"/>
      <c r="AT167" s="246" t="s">
        <v>160</v>
      </c>
      <c r="AU167" s="246" t="s">
        <v>86</v>
      </c>
      <c r="AV167" s="11" t="s">
        <v>86</v>
      </c>
      <c r="AW167" s="11" t="s">
        <v>6</v>
      </c>
      <c r="AX167" s="11" t="s">
        <v>24</v>
      </c>
      <c r="AY167" s="246" t="s">
        <v>146</v>
      </c>
    </row>
    <row r="168" spans="2:65" s="1" customFormat="1" ht="25.5" customHeight="1">
      <c r="B168" s="45"/>
      <c r="C168" s="221" t="s">
        <v>761</v>
      </c>
      <c r="D168" s="221" t="s">
        <v>148</v>
      </c>
      <c r="E168" s="222" t="s">
        <v>698</v>
      </c>
      <c r="F168" s="223" t="s">
        <v>699</v>
      </c>
      <c r="G168" s="224" t="s">
        <v>700</v>
      </c>
      <c r="H168" s="225">
        <v>338.2</v>
      </c>
      <c r="I168" s="226"/>
      <c r="J168" s="227">
        <f>ROUND(I168*H168,2)</f>
        <v>0</v>
      </c>
      <c r="K168" s="223" t="s">
        <v>152</v>
      </c>
      <c r="L168" s="71"/>
      <c r="M168" s="228" t="s">
        <v>22</v>
      </c>
      <c r="N168" s="229" t="s">
        <v>48</v>
      </c>
      <c r="O168" s="46"/>
      <c r="P168" s="230">
        <f>O168*H168</f>
        <v>0</v>
      </c>
      <c r="Q168" s="230">
        <v>0</v>
      </c>
      <c r="R168" s="230">
        <f>Q168*H168</f>
        <v>0</v>
      </c>
      <c r="S168" s="230">
        <v>0</v>
      </c>
      <c r="T168" s="231">
        <f>S168*H168</f>
        <v>0</v>
      </c>
      <c r="AR168" s="23" t="s">
        <v>153</v>
      </c>
      <c r="AT168" s="23" t="s">
        <v>148</v>
      </c>
      <c r="AU168" s="23" t="s">
        <v>86</v>
      </c>
      <c r="AY168" s="23" t="s">
        <v>146</v>
      </c>
      <c r="BE168" s="232">
        <f>IF(N168="základní",J168,0)</f>
        <v>0</v>
      </c>
      <c r="BF168" s="232">
        <f>IF(N168="snížená",J168,0)</f>
        <v>0</v>
      </c>
      <c r="BG168" s="232">
        <f>IF(N168="zákl. přenesená",J168,0)</f>
        <v>0</v>
      </c>
      <c r="BH168" s="232">
        <f>IF(N168="sníž. přenesená",J168,0)</f>
        <v>0</v>
      </c>
      <c r="BI168" s="232">
        <f>IF(N168="nulová",J168,0)</f>
        <v>0</v>
      </c>
      <c r="BJ168" s="23" t="s">
        <v>24</v>
      </c>
      <c r="BK168" s="232">
        <f>ROUND(I168*H168,2)</f>
        <v>0</v>
      </c>
      <c r="BL168" s="23" t="s">
        <v>153</v>
      </c>
      <c r="BM168" s="23" t="s">
        <v>762</v>
      </c>
    </row>
    <row r="169" spans="2:51" s="11" customFormat="1" ht="13.5">
      <c r="B169" s="236"/>
      <c r="C169" s="237"/>
      <c r="D169" s="233" t="s">
        <v>160</v>
      </c>
      <c r="E169" s="238" t="s">
        <v>22</v>
      </c>
      <c r="F169" s="239" t="s">
        <v>702</v>
      </c>
      <c r="G169" s="237"/>
      <c r="H169" s="240">
        <v>338.2</v>
      </c>
      <c r="I169" s="241"/>
      <c r="J169" s="237"/>
      <c r="K169" s="237"/>
      <c r="L169" s="242"/>
      <c r="M169" s="243"/>
      <c r="N169" s="244"/>
      <c r="O169" s="244"/>
      <c r="P169" s="244"/>
      <c r="Q169" s="244"/>
      <c r="R169" s="244"/>
      <c r="S169" s="244"/>
      <c r="T169" s="245"/>
      <c r="AT169" s="246" t="s">
        <v>160</v>
      </c>
      <c r="AU169" s="246" t="s">
        <v>86</v>
      </c>
      <c r="AV169" s="11" t="s">
        <v>86</v>
      </c>
      <c r="AW169" s="11" t="s">
        <v>40</v>
      </c>
      <c r="AX169" s="11" t="s">
        <v>24</v>
      </c>
      <c r="AY169" s="246" t="s">
        <v>146</v>
      </c>
    </row>
    <row r="170" spans="2:65" s="1" customFormat="1" ht="16.5" customHeight="1">
      <c r="B170" s="45"/>
      <c r="C170" s="221" t="s">
        <v>763</v>
      </c>
      <c r="D170" s="221" t="s">
        <v>148</v>
      </c>
      <c r="E170" s="222" t="s">
        <v>703</v>
      </c>
      <c r="F170" s="223" t="s">
        <v>704</v>
      </c>
      <c r="G170" s="224" t="s">
        <v>151</v>
      </c>
      <c r="H170" s="225">
        <v>3807</v>
      </c>
      <c r="I170" s="226"/>
      <c r="J170" s="227">
        <f>ROUND(I170*H170,2)</f>
        <v>0</v>
      </c>
      <c r="K170" s="223" t="s">
        <v>152</v>
      </c>
      <c r="L170" s="71"/>
      <c r="M170" s="228" t="s">
        <v>22</v>
      </c>
      <c r="N170" s="229" t="s">
        <v>48</v>
      </c>
      <c r="O170" s="46"/>
      <c r="P170" s="230">
        <f>O170*H170</f>
        <v>0</v>
      </c>
      <c r="Q170" s="230">
        <v>0</v>
      </c>
      <c r="R170" s="230">
        <f>Q170*H170</f>
        <v>0</v>
      </c>
      <c r="S170" s="230">
        <v>0</v>
      </c>
      <c r="T170" s="231">
        <f>S170*H170</f>
        <v>0</v>
      </c>
      <c r="AR170" s="23" t="s">
        <v>153</v>
      </c>
      <c r="AT170" s="23" t="s">
        <v>148</v>
      </c>
      <c r="AU170" s="23" t="s">
        <v>86</v>
      </c>
      <c r="AY170" s="23" t="s">
        <v>146</v>
      </c>
      <c r="BE170" s="232">
        <f>IF(N170="základní",J170,0)</f>
        <v>0</v>
      </c>
      <c r="BF170" s="232">
        <f>IF(N170="snížená",J170,0)</f>
        <v>0</v>
      </c>
      <c r="BG170" s="232">
        <f>IF(N170="zákl. přenesená",J170,0)</f>
        <v>0</v>
      </c>
      <c r="BH170" s="232">
        <f>IF(N170="sníž. přenesená",J170,0)</f>
        <v>0</v>
      </c>
      <c r="BI170" s="232">
        <f>IF(N170="nulová",J170,0)</f>
        <v>0</v>
      </c>
      <c r="BJ170" s="23" t="s">
        <v>24</v>
      </c>
      <c r="BK170" s="232">
        <f>ROUND(I170*H170,2)</f>
        <v>0</v>
      </c>
      <c r="BL170" s="23" t="s">
        <v>153</v>
      </c>
      <c r="BM170" s="23" t="s">
        <v>764</v>
      </c>
    </row>
    <row r="171" spans="2:51" s="11" customFormat="1" ht="13.5">
      <c r="B171" s="236"/>
      <c r="C171" s="237"/>
      <c r="D171" s="233" t="s">
        <v>160</v>
      </c>
      <c r="E171" s="238" t="s">
        <v>22</v>
      </c>
      <c r="F171" s="239" t="s">
        <v>706</v>
      </c>
      <c r="G171" s="237"/>
      <c r="H171" s="240">
        <v>3807</v>
      </c>
      <c r="I171" s="241"/>
      <c r="J171" s="237"/>
      <c r="K171" s="237"/>
      <c r="L171" s="242"/>
      <c r="M171" s="243"/>
      <c r="N171" s="244"/>
      <c r="O171" s="244"/>
      <c r="P171" s="244"/>
      <c r="Q171" s="244"/>
      <c r="R171" s="244"/>
      <c r="S171" s="244"/>
      <c r="T171" s="245"/>
      <c r="AT171" s="246" t="s">
        <v>160</v>
      </c>
      <c r="AU171" s="246" t="s">
        <v>86</v>
      </c>
      <c r="AV171" s="11" t="s">
        <v>86</v>
      </c>
      <c r="AW171" s="11" t="s">
        <v>40</v>
      </c>
      <c r="AX171" s="11" t="s">
        <v>24</v>
      </c>
      <c r="AY171" s="246" t="s">
        <v>146</v>
      </c>
    </row>
    <row r="172" spans="2:65" s="1" customFormat="1" ht="16.5" customHeight="1">
      <c r="B172" s="45"/>
      <c r="C172" s="221" t="s">
        <v>765</v>
      </c>
      <c r="D172" s="221" t="s">
        <v>148</v>
      </c>
      <c r="E172" s="222" t="s">
        <v>707</v>
      </c>
      <c r="F172" s="223" t="s">
        <v>708</v>
      </c>
      <c r="G172" s="224" t="s">
        <v>151</v>
      </c>
      <c r="H172" s="225">
        <v>3807</v>
      </c>
      <c r="I172" s="226"/>
      <c r="J172" s="227">
        <f>ROUND(I172*H172,2)</f>
        <v>0</v>
      </c>
      <c r="K172" s="223" t="s">
        <v>152</v>
      </c>
      <c r="L172" s="71"/>
      <c r="M172" s="228" t="s">
        <v>22</v>
      </c>
      <c r="N172" s="229" t="s">
        <v>48</v>
      </c>
      <c r="O172" s="46"/>
      <c r="P172" s="230">
        <f>O172*H172</f>
        <v>0</v>
      </c>
      <c r="Q172" s="230">
        <v>0</v>
      </c>
      <c r="R172" s="230">
        <f>Q172*H172</f>
        <v>0</v>
      </c>
      <c r="S172" s="230">
        <v>0</v>
      </c>
      <c r="T172" s="231">
        <f>S172*H172</f>
        <v>0</v>
      </c>
      <c r="AR172" s="23" t="s">
        <v>153</v>
      </c>
      <c r="AT172" s="23" t="s">
        <v>148</v>
      </c>
      <c r="AU172" s="23" t="s">
        <v>86</v>
      </c>
      <c r="AY172" s="23" t="s">
        <v>146</v>
      </c>
      <c r="BE172" s="232">
        <f>IF(N172="základní",J172,0)</f>
        <v>0</v>
      </c>
      <c r="BF172" s="232">
        <f>IF(N172="snížená",J172,0)</f>
        <v>0</v>
      </c>
      <c r="BG172" s="232">
        <f>IF(N172="zákl. přenesená",J172,0)</f>
        <v>0</v>
      </c>
      <c r="BH172" s="232">
        <f>IF(N172="sníž. přenesená",J172,0)</f>
        <v>0</v>
      </c>
      <c r="BI172" s="232">
        <f>IF(N172="nulová",J172,0)</f>
        <v>0</v>
      </c>
      <c r="BJ172" s="23" t="s">
        <v>24</v>
      </c>
      <c r="BK172" s="232">
        <f>ROUND(I172*H172,2)</f>
        <v>0</v>
      </c>
      <c r="BL172" s="23" t="s">
        <v>153</v>
      </c>
      <c r="BM172" s="23" t="s">
        <v>766</v>
      </c>
    </row>
    <row r="173" spans="2:65" s="1" customFormat="1" ht="25.5" customHeight="1">
      <c r="B173" s="45"/>
      <c r="C173" s="221" t="s">
        <v>767</v>
      </c>
      <c r="D173" s="221" t="s">
        <v>148</v>
      </c>
      <c r="E173" s="222" t="s">
        <v>710</v>
      </c>
      <c r="F173" s="223" t="s">
        <v>711</v>
      </c>
      <c r="G173" s="224" t="s">
        <v>151</v>
      </c>
      <c r="H173" s="225">
        <v>15228</v>
      </c>
      <c r="I173" s="226"/>
      <c r="J173" s="227">
        <f>ROUND(I173*H173,2)</f>
        <v>0</v>
      </c>
      <c r="K173" s="223" t="s">
        <v>152</v>
      </c>
      <c r="L173" s="71"/>
      <c r="M173" s="228" t="s">
        <v>22</v>
      </c>
      <c r="N173" s="229" t="s">
        <v>48</v>
      </c>
      <c r="O173" s="46"/>
      <c r="P173" s="230">
        <f>O173*H173</f>
        <v>0</v>
      </c>
      <c r="Q173" s="230">
        <v>0</v>
      </c>
      <c r="R173" s="230">
        <f>Q173*H173</f>
        <v>0</v>
      </c>
      <c r="S173" s="230">
        <v>0</v>
      </c>
      <c r="T173" s="231">
        <f>S173*H173</f>
        <v>0</v>
      </c>
      <c r="AR173" s="23" t="s">
        <v>153</v>
      </c>
      <c r="AT173" s="23" t="s">
        <v>148</v>
      </c>
      <c r="AU173" s="23" t="s">
        <v>86</v>
      </c>
      <c r="AY173" s="23" t="s">
        <v>146</v>
      </c>
      <c r="BE173" s="232">
        <f>IF(N173="základní",J173,0)</f>
        <v>0</v>
      </c>
      <c r="BF173" s="232">
        <f>IF(N173="snížená",J173,0)</f>
        <v>0</v>
      </c>
      <c r="BG173" s="232">
        <f>IF(N173="zákl. přenesená",J173,0)</f>
        <v>0</v>
      </c>
      <c r="BH173" s="232">
        <f>IF(N173="sníž. přenesená",J173,0)</f>
        <v>0</v>
      </c>
      <c r="BI173" s="232">
        <f>IF(N173="nulová",J173,0)</f>
        <v>0</v>
      </c>
      <c r="BJ173" s="23" t="s">
        <v>24</v>
      </c>
      <c r="BK173" s="232">
        <f>ROUND(I173*H173,2)</f>
        <v>0</v>
      </c>
      <c r="BL173" s="23" t="s">
        <v>153</v>
      </c>
      <c r="BM173" s="23" t="s">
        <v>768</v>
      </c>
    </row>
    <row r="174" spans="2:51" s="11" customFormat="1" ht="13.5">
      <c r="B174" s="236"/>
      <c r="C174" s="237"/>
      <c r="D174" s="233" t="s">
        <v>160</v>
      </c>
      <c r="E174" s="237"/>
      <c r="F174" s="239" t="s">
        <v>713</v>
      </c>
      <c r="G174" s="237"/>
      <c r="H174" s="240">
        <v>15228</v>
      </c>
      <c r="I174" s="241"/>
      <c r="J174" s="237"/>
      <c r="K174" s="237"/>
      <c r="L174" s="242"/>
      <c r="M174" s="243"/>
      <c r="N174" s="244"/>
      <c r="O174" s="244"/>
      <c r="P174" s="244"/>
      <c r="Q174" s="244"/>
      <c r="R174" s="244"/>
      <c r="S174" s="244"/>
      <c r="T174" s="245"/>
      <c r="AT174" s="246" t="s">
        <v>160</v>
      </c>
      <c r="AU174" s="246" t="s">
        <v>86</v>
      </c>
      <c r="AV174" s="11" t="s">
        <v>86</v>
      </c>
      <c r="AW174" s="11" t="s">
        <v>6</v>
      </c>
      <c r="AX174" s="11" t="s">
        <v>24</v>
      </c>
      <c r="AY174" s="246" t="s">
        <v>146</v>
      </c>
    </row>
    <row r="175" spans="2:65" s="1" customFormat="1" ht="16.5" customHeight="1">
      <c r="B175" s="45"/>
      <c r="C175" s="221" t="s">
        <v>769</v>
      </c>
      <c r="D175" s="221" t="s">
        <v>148</v>
      </c>
      <c r="E175" s="222" t="s">
        <v>770</v>
      </c>
      <c r="F175" s="223" t="s">
        <v>771</v>
      </c>
      <c r="G175" s="224" t="s">
        <v>306</v>
      </c>
      <c r="H175" s="225">
        <v>1035</v>
      </c>
      <c r="I175" s="226"/>
      <c r="J175" s="227">
        <f>ROUND(I175*H175,2)</f>
        <v>0</v>
      </c>
      <c r="K175" s="223" t="s">
        <v>152</v>
      </c>
      <c r="L175" s="71"/>
      <c r="M175" s="228" t="s">
        <v>22</v>
      </c>
      <c r="N175" s="229" t="s">
        <v>48</v>
      </c>
      <c r="O175" s="46"/>
      <c r="P175" s="230">
        <f>O175*H175</f>
        <v>0</v>
      </c>
      <c r="Q175" s="230">
        <v>0</v>
      </c>
      <c r="R175" s="230">
        <f>Q175*H175</f>
        <v>0</v>
      </c>
      <c r="S175" s="230">
        <v>0.00198</v>
      </c>
      <c r="T175" s="231">
        <f>S175*H175</f>
        <v>2.0493</v>
      </c>
      <c r="AR175" s="23" t="s">
        <v>153</v>
      </c>
      <c r="AT175" s="23" t="s">
        <v>148</v>
      </c>
      <c r="AU175" s="23" t="s">
        <v>86</v>
      </c>
      <c r="AY175" s="23" t="s">
        <v>146</v>
      </c>
      <c r="BE175" s="232">
        <f>IF(N175="základní",J175,0)</f>
        <v>0</v>
      </c>
      <c r="BF175" s="232">
        <f>IF(N175="snížená",J175,0)</f>
        <v>0</v>
      </c>
      <c r="BG175" s="232">
        <f>IF(N175="zákl. přenesená",J175,0)</f>
        <v>0</v>
      </c>
      <c r="BH175" s="232">
        <f>IF(N175="sníž. přenesená",J175,0)</f>
        <v>0</v>
      </c>
      <c r="BI175" s="232">
        <f>IF(N175="nulová",J175,0)</f>
        <v>0</v>
      </c>
      <c r="BJ175" s="23" t="s">
        <v>24</v>
      </c>
      <c r="BK175" s="232">
        <f>ROUND(I175*H175,2)</f>
        <v>0</v>
      </c>
      <c r="BL175" s="23" t="s">
        <v>153</v>
      </c>
      <c r="BM175" s="23" t="s">
        <v>772</v>
      </c>
    </row>
    <row r="176" spans="2:51" s="11" customFormat="1" ht="13.5">
      <c r="B176" s="236"/>
      <c r="C176" s="237"/>
      <c r="D176" s="233" t="s">
        <v>160</v>
      </c>
      <c r="E176" s="238" t="s">
        <v>22</v>
      </c>
      <c r="F176" s="239" t="s">
        <v>773</v>
      </c>
      <c r="G176" s="237"/>
      <c r="H176" s="240">
        <v>1035</v>
      </c>
      <c r="I176" s="241"/>
      <c r="J176" s="237"/>
      <c r="K176" s="237"/>
      <c r="L176" s="242"/>
      <c r="M176" s="281"/>
      <c r="N176" s="282"/>
      <c r="O176" s="282"/>
      <c r="P176" s="282"/>
      <c r="Q176" s="282"/>
      <c r="R176" s="282"/>
      <c r="S176" s="282"/>
      <c r="T176" s="283"/>
      <c r="AT176" s="246" t="s">
        <v>160</v>
      </c>
      <c r="AU176" s="246" t="s">
        <v>86</v>
      </c>
      <c r="AV176" s="11" t="s">
        <v>86</v>
      </c>
      <c r="AW176" s="11" t="s">
        <v>40</v>
      </c>
      <c r="AX176" s="11" t="s">
        <v>24</v>
      </c>
      <c r="AY176" s="246" t="s">
        <v>146</v>
      </c>
    </row>
    <row r="177" spans="2:12" s="1" customFormat="1" ht="6.95" customHeight="1">
      <c r="B177" s="66"/>
      <c r="C177" s="67"/>
      <c r="D177" s="67"/>
      <c r="E177" s="67"/>
      <c r="F177" s="67"/>
      <c r="G177" s="67"/>
      <c r="H177" s="67"/>
      <c r="I177" s="166"/>
      <c r="J177" s="67"/>
      <c r="K177" s="67"/>
      <c r="L177" s="71"/>
    </row>
  </sheetData>
  <sheetProtection password="CC35" sheet="1" objects="1" scenarios="1" formatColumns="0" formatRows="0" autoFilter="0"/>
  <autoFilter ref="C82:K176"/>
  <mergeCells count="10">
    <mergeCell ref="E7:H7"/>
    <mergeCell ref="E9:H9"/>
    <mergeCell ref="E24:H24"/>
    <mergeCell ref="E45:H45"/>
    <mergeCell ref="E47:H47"/>
    <mergeCell ref="J51:J52"/>
    <mergeCell ref="E73:H73"/>
    <mergeCell ref="E75:H75"/>
    <mergeCell ref="G1:H1"/>
    <mergeCell ref="L2:V2"/>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BR150"/>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105</v>
      </c>
      <c r="G1" s="138" t="s">
        <v>106</v>
      </c>
      <c r="H1" s="138"/>
      <c r="I1" s="139"/>
      <c r="J1" s="138" t="s">
        <v>107</v>
      </c>
      <c r="K1" s="137" t="s">
        <v>108</v>
      </c>
      <c r="L1" s="138" t="s">
        <v>109</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104</v>
      </c>
    </row>
    <row r="3" spans="2:46" ht="6.95" customHeight="1">
      <c r="B3" s="24"/>
      <c r="C3" s="25"/>
      <c r="D3" s="25"/>
      <c r="E3" s="25"/>
      <c r="F3" s="25"/>
      <c r="G3" s="25"/>
      <c r="H3" s="25"/>
      <c r="I3" s="141"/>
      <c r="J3" s="25"/>
      <c r="K3" s="26"/>
      <c r="AT3" s="23" t="s">
        <v>86</v>
      </c>
    </row>
    <row r="4" spans="2:46" ht="36.95" customHeight="1">
      <c r="B4" s="27"/>
      <c r="C4" s="28"/>
      <c r="D4" s="29" t="s">
        <v>114</v>
      </c>
      <c r="E4" s="28"/>
      <c r="F4" s="28"/>
      <c r="G4" s="28"/>
      <c r="H4" s="28"/>
      <c r="I4" s="142"/>
      <c r="J4" s="28"/>
      <c r="K4" s="30"/>
      <c r="M4" s="31" t="s">
        <v>12</v>
      </c>
      <c r="AT4" s="23" t="s">
        <v>6</v>
      </c>
    </row>
    <row r="5" spans="2:11" ht="6.95" customHeight="1">
      <c r="B5" s="27"/>
      <c r="C5" s="28"/>
      <c r="D5" s="28"/>
      <c r="E5" s="28"/>
      <c r="F5" s="28"/>
      <c r="G5" s="28"/>
      <c r="H5" s="28"/>
      <c r="I5" s="142"/>
      <c r="J5" s="28"/>
      <c r="K5" s="30"/>
    </row>
    <row r="6" spans="2:11" ht="13.5">
      <c r="B6" s="27"/>
      <c r="C6" s="28"/>
      <c r="D6" s="39" t="s">
        <v>18</v>
      </c>
      <c r="E6" s="28"/>
      <c r="F6" s="28"/>
      <c r="G6" s="28"/>
      <c r="H6" s="28"/>
      <c r="I6" s="142"/>
      <c r="J6" s="28"/>
      <c r="K6" s="30"/>
    </row>
    <row r="7" spans="2:11" ht="16.5" customHeight="1">
      <c r="B7" s="27"/>
      <c r="C7" s="28"/>
      <c r="D7" s="28"/>
      <c r="E7" s="143" t="str">
        <f>'Rekapitulace stavby'!K6</f>
        <v>K.ú. Vysoká Libeň - dokumentace II</v>
      </c>
      <c r="F7" s="39"/>
      <c r="G7" s="39"/>
      <c r="H7" s="39"/>
      <c r="I7" s="142"/>
      <c r="J7" s="28"/>
      <c r="K7" s="30"/>
    </row>
    <row r="8" spans="2:11" s="1" customFormat="1" ht="13.5">
      <c r="B8" s="45"/>
      <c r="C8" s="46"/>
      <c r="D8" s="39" t="s">
        <v>115</v>
      </c>
      <c r="E8" s="46"/>
      <c r="F8" s="46"/>
      <c r="G8" s="46"/>
      <c r="H8" s="46"/>
      <c r="I8" s="144"/>
      <c r="J8" s="46"/>
      <c r="K8" s="50"/>
    </row>
    <row r="9" spans="2:11" s="1" customFormat="1" ht="36.95" customHeight="1">
      <c r="B9" s="45"/>
      <c r="C9" s="46"/>
      <c r="D9" s="46"/>
      <c r="E9" s="145" t="s">
        <v>774</v>
      </c>
      <c r="F9" s="46"/>
      <c r="G9" s="46"/>
      <c r="H9" s="46"/>
      <c r="I9" s="144"/>
      <c r="J9" s="46"/>
      <c r="K9" s="50"/>
    </row>
    <row r="10" spans="2:11" s="1" customFormat="1" ht="13.5">
      <c r="B10" s="45"/>
      <c r="C10" s="46"/>
      <c r="D10" s="46"/>
      <c r="E10" s="46"/>
      <c r="F10" s="46"/>
      <c r="G10" s="46"/>
      <c r="H10" s="46"/>
      <c r="I10" s="144"/>
      <c r="J10" s="46"/>
      <c r="K10" s="50"/>
    </row>
    <row r="11" spans="2:11" s="1" customFormat="1" ht="14.4" customHeight="1">
      <c r="B11" s="45"/>
      <c r="C11" s="46"/>
      <c r="D11" s="39" t="s">
        <v>21</v>
      </c>
      <c r="E11" s="46"/>
      <c r="F11" s="34" t="s">
        <v>22</v>
      </c>
      <c r="G11" s="46"/>
      <c r="H11" s="46"/>
      <c r="I11" s="146" t="s">
        <v>23</v>
      </c>
      <c r="J11" s="34" t="s">
        <v>22</v>
      </c>
      <c r="K11" s="50"/>
    </row>
    <row r="12" spans="2:11" s="1" customFormat="1" ht="14.4" customHeight="1">
      <c r="B12" s="45"/>
      <c r="C12" s="46"/>
      <c r="D12" s="39" t="s">
        <v>25</v>
      </c>
      <c r="E12" s="46"/>
      <c r="F12" s="34" t="s">
        <v>26</v>
      </c>
      <c r="G12" s="46"/>
      <c r="H12" s="46"/>
      <c r="I12" s="146" t="s">
        <v>27</v>
      </c>
      <c r="J12" s="147" t="str">
        <f>'Rekapitulace stavby'!AN8</f>
        <v>27. 11. 2016</v>
      </c>
      <c r="K12" s="50"/>
    </row>
    <row r="13" spans="2:11" s="1" customFormat="1" ht="10.8" customHeight="1">
      <c r="B13" s="45"/>
      <c r="C13" s="46"/>
      <c r="D13" s="46"/>
      <c r="E13" s="46"/>
      <c r="F13" s="46"/>
      <c r="G13" s="46"/>
      <c r="H13" s="46"/>
      <c r="I13" s="144"/>
      <c r="J13" s="46"/>
      <c r="K13" s="50"/>
    </row>
    <row r="14" spans="2:11" s="1" customFormat="1" ht="14.4" customHeight="1">
      <c r="B14" s="45"/>
      <c r="C14" s="46"/>
      <c r="D14" s="39" t="s">
        <v>31</v>
      </c>
      <c r="E14" s="46"/>
      <c r="F14" s="46"/>
      <c r="G14" s="46"/>
      <c r="H14" s="46"/>
      <c r="I14" s="146" t="s">
        <v>32</v>
      </c>
      <c r="J14" s="34" t="s">
        <v>22</v>
      </c>
      <c r="K14" s="50"/>
    </row>
    <row r="15" spans="2:11" s="1" customFormat="1" ht="18" customHeight="1">
      <c r="B15" s="45"/>
      <c r="C15" s="46"/>
      <c r="D15" s="46"/>
      <c r="E15" s="34" t="s">
        <v>33</v>
      </c>
      <c r="F15" s="46"/>
      <c r="G15" s="46"/>
      <c r="H15" s="46"/>
      <c r="I15" s="146" t="s">
        <v>34</v>
      </c>
      <c r="J15" s="34" t="s">
        <v>22</v>
      </c>
      <c r="K15" s="50"/>
    </row>
    <row r="16" spans="2:11" s="1" customFormat="1" ht="6.95" customHeight="1">
      <c r="B16" s="45"/>
      <c r="C16" s="46"/>
      <c r="D16" s="46"/>
      <c r="E16" s="46"/>
      <c r="F16" s="46"/>
      <c r="G16" s="46"/>
      <c r="H16" s="46"/>
      <c r="I16" s="144"/>
      <c r="J16" s="46"/>
      <c r="K16" s="50"/>
    </row>
    <row r="17" spans="2:11" s="1" customFormat="1" ht="14.4" customHeight="1">
      <c r="B17" s="45"/>
      <c r="C17" s="46"/>
      <c r="D17" s="39" t="s">
        <v>35</v>
      </c>
      <c r="E17" s="46"/>
      <c r="F17" s="46"/>
      <c r="G17" s="46"/>
      <c r="H17" s="46"/>
      <c r="I17" s="146" t="s">
        <v>32</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6" t="s">
        <v>34</v>
      </c>
      <c r="J18" s="34" t="str">
        <f>IF('Rekapitulace stavby'!AN14="Vyplň údaj","",IF('Rekapitulace stavby'!AN14="","",'Rekapitulace stavby'!AN14))</f>
        <v/>
      </c>
      <c r="K18" s="50"/>
    </row>
    <row r="19" spans="2:11" s="1" customFormat="1" ht="6.95" customHeight="1">
      <c r="B19" s="45"/>
      <c r="C19" s="46"/>
      <c r="D19" s="46"/>
      <c r="E19" s="46"/>
      <c r="F19" s="46"/>
      <c r="G19" s="46"/>
      <c r="H19" s="46"/>
      <c r="I19" s="144"/>
      <c r="J19" s="46"/>
      <c r="K19" s="50"/>
    </row>
    <row r="20" spans="2:11" s="1" customFormat="1" ht="14.4" customHeight="1">
      <c r="B20" s="45"/>
      <c r="C20" s="46"/>
      <c r="D20" s="39" t="s">
        <v>37</v>
      </c>
      <c r="E20" s="46"/>
      <c r="F20" s="46"/>
      <c r="G20" s="46"/>
      <c r="H20" s="46"/>
      <c r="I20" s="146" t="s">
        <v>32</v>
      </c>
      <c r="J20" s="34" t="s">
        <v>38</v>
      </c>
      <c r="K20" s="50"/>
    </row>
    <row r="21" spans="2:11" s="1" customFormat="1" ht="18" customHeight="1">
      <c r="B21" s="45"/>
      <c r="C21" s="46"/>
      <c r="D21" s="46"/>
      <c r="E21" s="34" t="s">
        <v>39</v>
      </c>
      <c r="F21" s="46"/>
      <c r="G21" s="46"/>
      <c r="H21" s="46"/>
      <c r="I21" s="146" t="s">
        <v>34</v>
      </c>
      <c r="J21" s="34" t="s">
        <v>22</v>
      </c>
      <c r="K21" s="50"/>
    </row>
    <row r="22" spans="2:11" s="1" customFormat="1" ht="6.95" customHeight="1">
      <c r="B22" s="45"/>
      <c r="C22" s="46"/>
      <c r="D22" s="46"/>
      <c r="E22" s="46"/>
      <c r="F22" s="46"/>
      <c r="G22" s="46"/>
      <c r="H22" s="46"/>
      <c r="I22" s="144"/>
      <c r="J22" s="46"/>
      <c r="K22" s="50"/>
    </row>
    <row r="23" spans="2:11" s="1" customFormat="1" ht="14.4" customHeight="1">
      <c r="B23" s="45"/>
      <c r="C23" s="46"/>
      <c r="D23" s="39" t="s">
        <v>41</v>
      </c>
      <c r="E23" s="46"/>
      <c r="F23" s="46"/>
      <c r="G23" s="46"/>
      <c r="H23" s="46"/>
      <c r="I23" s="144"/>
      <c r="J23" s="46"/>
      <c r="K23" s="50"/>
    </row>
    <row r="24" spans="2:11" s="6" customFormat="1" ht="16.5" customHeight="1">
      <c r="B24" s="148"/>
      <c r="C24" s="149"/>
      <c r="D24" s="149"/>
      <c r="E24" s="43" t="s">
        <v>22</v>
      </c>
      <c r="F24" s="43"/>
      <c r="G24" s="43"/>
      <c r="H24" s="43"/>
      <c r="I24" s="150"/>
      <c r="J24" s="149"/>
      <c r="K24" s="151"/>
    </row>
    <row r="25" spans="2:11" s="1" customFormat="1" ht="6.95" customHeight="1">
      <c r="B25" s="45"/>
      <c r="C25" s="46"/>
      <c r="D25" s="46"/>
      <c r="E25" s="46"/>
      <c r="F25" s="46"/>
      <c r="G25" s="46"/>
      <c r="H25" s="46"/>
      <c r="I25" s="144"/>
      <c r="J25" s="46"/>
      <c r="K25" s="50"/>
    </row>
    <row r="26" spans="2:11" s="1" customFormat="1" ht="6.95" customHeight="1">
      <c r="B26" s="45"/>
      <c r="C26" s="46"/>
      <c r="D26" s="105"/>
      <c r="E26" s="105"/>
      <c r="F26" s="105"/>
      <c r="G26" s="105"/>
      <c r="H26" s="105"/>
      <c r="I26" s="152"/>
      <c r="J26" s="105"/>
      <c r="K26" s="153"/>
    </row>
    <row r="27" spans="2:11" s="1" customFormat="1" ht="25.4" customHeight="1">
      <c r="B27" s="45"/>
      <c r="C27" s="46"/>
      <c r="D27" s="154" t="s">
        <v>43</v>
      </c>
      <c r="E27" s="46"/>
      <c r="F27" s="46"/>
      <c r="G27" s="46"/>
      <c r="H27" s="46"/>
      <c r="I27" s="144"/>
      <c r="J27" s="155">
        <f>ROUND(J81,2)</f>
        <v>0</v>
      </c>
      <c r="K27" s="50"/>
    </row>
    <row r="28" spans="2:11" s="1" customFormat="1" ht="6.95" customHeight="1">
      <c r="B28" s="45"/>
      <c r="C28" s="46"/>
      <c r="D28" s="105"/>
      <c r="E28" s="105"/>
      <c r="F28" s="105"/>
      <c r="G28" s="105"/>
      <c r="H28" s="105"/>
      <c r="I28" s="152"/>
      <c r="J28" s="105"/>
      <c r="K28" s="153"/>
    </row>
    <row r="29" spans="2:11" s="1" customFormat="1" ht="14.4" customHeight="1">
      <c r="B29" s="45"/>
      <c r="C29" s="46"/>
      <c r="D29" s="46"/>
      <c r="E29" s="46"/>
      <c r="F29" s="51" t="s">
        <v>45</v>
      </c>
      <c r="G29" s="46"/>
      <c r="H29" s="46"/>
      <c r="I29" s="156" t="s">
        <v>44</v>
      </c>
      <c r="J29" s="51" t="s">
        <v>46</v>
      </c>
      <c r="K29" s="50"/>
    </row>
    <row r="30" spans="2:11" s="1" customFormat="1" ht="14.4" customHeight="1">
      <c r="B30" s="45"/>
      <c r="C30" s="46"/>
      <c r="D30" s="54" t="s">
        <v>47</v>
      </c>
      <c r="E30" s="54" t="s">
        <v>48</v>
      </c>
      <c r="F30" s="157">
        <f>ROUND(SUM(BE81:BE149),2)</f>
        <v>0</v>
      </c>
      <c r="G30" s="46"/>
      <c r="H30" s="46"/>
      <c r="I30" s="158">
        <v>0.21</v>
      </c>
      <c r="J30" s="157">
        <f>ROUND(ROUND((SUM(BE81:BE149)),2)*I30,2)</f>
        <v>0</v>
      </c>
      <c r="K30" s="50"/>
    </row>
    <row r="31" spans="2:11" s="1" customFormat="1" ht="14.4" customHeight="1">
      <c r="B31" s="45"/>
      <c r="C31" s="46"/>
      <c r="D31" s="46"/>
      <c r="E31" s="54" t="s">
        <v>49</v>
      </c>
      <c r="F31" s="157">
        <f>ROUND(SUM(BF81:BF149),2)</f>
        <v>0</v>
      </c>
      <c r="G31" s="46"/>
      <c r="H31" s="46"/>
      <c r="I31" s="158">
        <v>0.15</v>
      </c>
      <c r="J31" s="157">
        <f>ROUND(ROUND((SUM(BF81:BF149)),2)*I31,2)</f>
        <v>0</v>
      </c>
      <c r="K31" s="50"/>
    </row>
    <row r="32" spans="2:11" s="1" customFormat="1" ht="14.4" customHeight="1" hidden="1">
      <c r="B32" s="45"/>
      <c r="C32" s="46"/>
      <c r="D32" s="46"/>
      <c r="E32" s="54" t="s">
        <v>50</v>
      </c>
      <c r="F32" s="157">
        <f>ROUND(SUM(BG81:BG149),2)</f>
        <v>0</v>
      </c>
      <c r="G32" s="46"/>
      <c r="H32" s="46"/>
      <c r="I32" s="158">
        <v>0.21</v>
      </c>
      <c r="J32" s="157">
        <v>0</v>
      </c>
      <c r="K32" s="50"/>
    </row>
    <row r="33" spans="2:11" s="1" customFormat="1" ht="14.4" customHeight="1" hidden="1">
      <c r="B33" s="45"/>
      <c r="C33" s="46"/>
      <c r="D33" s="46"/>
      <c r="E33" s="54" t="s">
        <v>51</v>
      </c>
      <c r="F33" s="157">
        <f>ROUND(SUM(BH81:BH149),2)</f>
        <v>0</v>
      </c>
      <c r="G33" s="46"/>
      <c r="H33" s="46"/>
      <c r="I33" s="158">
        <v>0.15</v>
      </c>
      <c r="J33" s="157">
        <v>0</v>
      </c>
      <c r="K33" s="50"/>
    </row>
    <row r="34" spans="2:11" s="1" customFormat="1" ht="14.4" customHeight="1" hidden="1">
      <c r="B34" s="45"/>
      <c r="C34" s="46"/>
      <c r="D34" s="46"/>
      <c r="E34" s="54" t="s">
        <v>52</v>
      </c>
      <c r="F34" s="157">
        <f>ROUND(SUM(BI81:BI149),2)</f>
        <v>0</v>
      </c>
      <c r="G34" s="46"/>
      <c r="H34" s="46"/>
      <c r="I34" s="158">
        <v>0</v>
      </c>
      <c r="J34" s="157">
        <v>0</v>
      </c>
      <c r="K34" s="50"/>
    </row>
    <row r="35" spans="2:11" s="1" customFormat="1" ht="6.95" customHeight="1">
      <c r="B35" s="45"/>
      <c r="C35" s="46"/>
      <c r="D35" s="46"/>
      <c r="E35" s="46"/>
      <c r="F35" s="46"/>
      <c r="G35" s="46"/>
      <c r="H35" s="46"/>
      <c r="I35" s="144"/>
      <c r="J35" s="46"/>
      <c r="K35" s="50"/>
    </row>
    <row r="36" spans="2:11" s="1" customFormat="1" ht="25.4" customHeight="1">
      <c r="B36" s="45"/>
      <c r="C36" s="159"/>
      <c r="D36" s="160" t="s">
        <v>53</v>
      </c>
      <c r="E36" s="97"/>
      <c r="F36" s="97"/>
      <c r="G36" s="161" t="s">
        <v>54</v>
      </c>
      <c r="H36" s="162" t="s">
        <v>55</v>
      </c>
      <c r="I36" s="163"/>
      <c r="J36" s="164">
        <f>SUM(J27:J34)</f>
        <v>0</v>
      </c>
      <c r="K36" s="165"/>
    </row>
    <row r="37" spans="2:11" s="1" customFormat="1" ht="14.4" customHeight="1">
      <c r="B37" s="66"/>
      <c r="C37" s="67"/>
      <c r="D37" s="67"/>
      <c r="E37" s="67"/>
      <c r="F37" s="67"/>
      <c r="G37" s="67"/>
      <c r="H37" s="67"/>
      <c r="I37" s="166"/>
      <c r="J37" s="67"/>
      <c r="K37" s="68"/>
    </row>
    <row r="41" spans="2:11" s="1" customFormat="1" ht="6.95" customHeight="1">
      <c r="B41" s="167"/>
      <c r="C41" s="168"/>
      <c r="D41" s="168"/>
      <c r="E41" s="168"/>
      <c r="F41" s="168"/>
      <c r="G41" s="168"/>
      <c r="H41" s="168"/>
      <c r="I41" s="169"/>
      <c r="J41" s="168"/>
      <c r="K41" s="170"/>
    </row>
    <row r="42" spans="2:11" s="1" customFormat="1" ht="36.95" customHeight="1">
      <c r="B42" s="45"/>
      <c r="C42" s="29" t="s">
        <v>117</v>
      </c>
      <c r="D42" s="46"/>
      <c r="E42" s="46"/>
      <c r="F42" s="46"/>
      <c r="G42" s="46"/>
      <c r="H42" s="46"/>
      <c r="I42" s="144"/>
      <c r="J42" s="46"/>
      <c r="K42" s="50"/>
    </row>
    <row r="43" spans="2:11" s="1" customFormat="1" ht="6.95" customHeight="1">
      <c r="B43" s="45"/>
      <c r="C43" s="46"/>
      <c r="D43" s="46"/>
      <c r="E43" s="46"/>
      <c r="F43" s="46"/>
      <c r="G43" s="46"/>
      <c r="H43" s="46"/>
      <c r="I43" s="144"/>
      <c r="J43" s="46"/>
      <c r="K43" s="50"/>
    </row>
    <row r="44" spans="2:11" s="1" customFormat="1" ht="14.4" customHeight="1">
      <c r="B44" s="45"/>
      <c r="C44" s="39" t="s">
        <v>18</v>
      </c>
      <c r="D44" s="46"/>
      <c r="E44" s="46"/>
      <c r="F44" s="46"/>
      <c r="G44" s="46"/>
      <c r="H44" s="46"/>
      <c r="I44" s="144"/>
      <c r="J44" s="46"/>
      <c r="K44" s="50"/>
    </row>
    <row r="45" spans="2:11" s="1" customFormat="1" ht="16.5" customHeight="1">
      <c r="B45" s="45"/>
      <c r="C45" s="46"/>
      <c r="D45" s="46"/>
      <c r="E45" s="143" t="str">
        <f>E7</f>
        <v>K.ú. Vysoká Libeň - dokumentace II</v>
      </c>
      <c r="F45" s="39"/>
      <c r="G45" s="39"/>
      <c r="H45" s="39"/>
      <c r="I45" s="144"/>
      <c r="J45" s="46"/>
      <c r="K45" s="50"/>
    </row>
    <row r="46" spans="2:11" s="1" customFormat="1" ht="14.4" customHeight="1">
      <c r="B46" s="45"/>
      <c r="C46" s="39" t="s">
        <v>115</v>
      </c>
      <c r="D46" s="46"/>
      <c r="E46" s="46"/>
      <c r="F46" s="46"/>
      <c r="G46" s="46"/>
      <c r="H46" s="46"/>
      <c r="I46" s="144"/>
      <c r="J46" s="46"/>
      <c r="K46" s="50"/>
    </row>
    <row r="47" spans="2:11" s="1" customFormat="1" ht="17.25" customHeight="1">
      <c r="B47" s="45"/>
      <c r="C47" s="46"/>
      <c r="D47" s="46"/>
      <c r="E47" s="145" t="str">
        <f>E9</f>
        <v>SO-802 - SO 802 - LBK 83</v>
      </c>
      <c r="F47" s="46"/>
      <c r="G47" s="46"/>
      <c r="H47" s="46"/>
      <c r="I47" s="144"/>
      <c r="J47" s="46"/>
      <c r="K47" s="50"/>
    </row>
    <row r="48" spans="2:11" s="1" customFormat="1" ht="6.95" customHeight="1">
      <c r="B48" s="45"/>
      <c r="C48" s="46"/>
      <c r="D48" s="46"/>
      <c r="E48" s="46"/>
      <c r="F48" s="46"/>
      <c r="G48" s="46"/>
      <c r="H48" s="46"/>
      <c r="I48" s="144"/>
      <c r="J48" s="46"/>
      <c r="K48" s="50"/>
    </row>
    <row r="49" spans="2:11" s="1" customFormat="1" ht="18" customHeight="1">
      <c r="B49" s="45"/>
      <c r="C49" s="39" t="s">
        <v>25</v>
      </c>
      <c r="D49" s="46"/>
      <c r="E49" s="46"/>
      <c r="F49" s="34" t="str">
        <f>F12</f>
        <v xml:space="preserve"> </v>
      </c>
      <c r="G49" s="46"/>
      <c r="H49" s="46"/>
      <c r="I49" s="146" t="s">
        <v>27</v>
      </c>
      <c r="J49" s="147" t="str">
        <f>IF(J12="","",J12)</f>
        <v>27. 11. 2016</v>
      </c>
      <c r="K49" s="50"/>
    </row>
    <row r="50" spans="2:11" s="1" customFormat="1" ht="6.95" customHeight="1">
      <c r="B50" s="45"/>
      <c r="C50" s="46"/>
      <c r="D50" s="46"/>
      <c r="E50" s="46"/>
      <c r="F50" s="46"/>
      <c r="G50" s="46"/>
      <c r="H50" s="46"/>
      <c r="I50" s="144"/>
      <c r="J50" s="46"/>
      <c r="K50" s="50"/>
    </row>
    <row r="51" spans="2:11" s="1" customFormat="1" ht="13.5">
      <c r="B51" s="45"/>
      <c r="C51" s="39" t="s">
        <v>31</v>
      </c>
      <c r="D51" s="46"/>
      <c r="E51" s="46"/>
      <c r="F51" s="34" t="str">
        <f>E15</f>
        <v>ČR-Státní pozemkový úřad, Mělník</v>
      </c>
      <c r="G51" s="46"/>
      <c r="H51" s="46"/>
      <c r="I51" s="146" t="s">
        <v>37</v>
      </c>
      <c r="J51" s="43" t="str">
        <f>E21</f>
        <v>Artech spol. s r.o.</v>
      </c>
      <c r="K51" s="50"/>
    </row>
    <row r="52" spans="2:11" s="1" customFormat="1" ht="14.4" customHeight="1">
      <c r="B52" s="45"/>
      <c r="C52" s="39" t="s">
        <v>35</v>
      </c>
      <c r="D52" s="46"/>
      <c r="E52" s="46"/>
      <c r="F52" s="34" t="str">
        <f>IF(E18="","",E18)</f>
        <v/>
      </c>
      <c r="G52" s="46"/>
      <c r="H52" s="46"/>
      <c r="I52" s="144"/>
      <c r="J52" s="171"/>
      <c r="K52" s="50"/>
    </row>
    <row r="53" spans="2:11" s="1" customFormat="1" ht="10.3" customHeight="1">
      <c r="B53" s="45"/>
      <c r="C53" s="46"/>
      <c r="D53" s="46"/>
      <c r="E53" s="46"/>
      <c r="F53" s="46"/>
      <c r="G53" s="46"/>
      <c r="H53" s="46"/>
      <c r="I53" s="144"/>
      <c r="J53" s="46"/>
      <c r="K53" s="50"/>
    </row>
    <row r="54" spans="2:11" s="1" customFormat="1" ht="29.25" customHeight="1">
      <c r="B54" s="45"/>
      <c r="C54" s="172" t="s">
        <v>118</v>
      </c>
      <c r="D54" s="159"/>
      <c r="E54" s="159"/>
      <c r="F54" s="159"/>
      <c r="G54" s="159"/>
      <c r="H54" s="159"/>
      <c r="I54" s="173"/>
      <c r="J54" s="174" t="s">
        <v>119</v>
      </c>
      <c r="K54" s="175"/>
    </row>
    <row r="55" spans="2:11" s="1" customFormat="1" ht="10.3" customHeight="1">
      <c r="B55" s="45"/>
      <c r="C55" s="46"/>
      <c r="D55" s="46"/>
      <c r="E55" s="46"/>
      <c r="F55" s="46"/>
      <c r="G55" s="46"/>
      <c r="H55" s="46"/>
      <c r="I55" s="144"/>
      <c r="J55" s="46"/>
      <c r="K55" s="50"/>
    </row>
    <row r="56" spans="2:47" s="1" customFormat="1" ht="29.25" customHeight="1">
      <c r="B56" s="45"/>
      <c r="C56" s="176" t="s">
        <v>120</v>
      </c>
      <c r="D56" s="46"/>
      <c r="E56" s="46"/>
      <c r="F56" s="46"/>
      <c r="G56" s="46"/>
      <c r="H56" s="46"/>
      <c r="I56" s="144"/>
      <c r="J56" s="155">
        <f>J81</f>
        <v>0</v>
      </c>
      <c r="K56" s="50"/>
      <c r="AU56" s="23" t="s">
        <v>121</v>
      </c>
    </row>
    <row r="57" spans="2:11" s="7" customFormat="1" ht="24.95" customHeight="1">
      <c r="B57" s="177"/>
      <c r="C57" s="178"/>
      <c r="D57" s="179" t="s">
        <v>637</v>
      </c>
      <c r="E57" s="180"/>
      <c r="F57" s="180"/>
      <c r="G57" s="180"/>
      <c r="H57" s="180"/>
      <c r="I57" s="181"/>
      <c r="J57" s="182">
        <f>J82</f>
        <v>0</v>
      </c>
      <c r="K57" s="183"/>
    </row>
    <row r="58" spans="2:11" s="8" customFormat="1" ht="19.9" customHeight="1">
      <c r="B58" s="184"/>
      <c r="C58" s="185"/>
      <c r="D58" s="186" t="s">
        <v>638</v>
      </c>
      <c r="E58" s="187"/>
      <c r="F58" s="187"/>
      <c r="G58" s="187"/>
      <c r="H58" s="187"/>
      <c r="I58" s="188"/>
      <c r="J58" s="189">
        <f>J83</f>
        <v>0</v>
      </c>
      <c r="K58" s="190"/>
    </row>
    <row r="59" spans="2:11" s="8" customFormat="1" ht="19.9" customHeight="1">
      <c r="B59" s="184"/>
      <c r="C59" s="185"/>
      <c r="D59" s="186" t="s">
        <v>639</v>
      </c>
      <c r="E59" s="187"/>
      <c r="F59" s="187"/>
      <c r="G59" s="187"/>
      <c r="H59" s="187"/>
      <c r="I59" s="188"/>
      <c r="J59" s="189">
        <f>J101</f>
        <v>0</v>
      </c>
      <c r="K59" s="190"/>
    </row>
    <row r="60" spans="2:11" s="8" customFormat="1" ht="19.9" customHeight="1">
      <c r="B60" s="184"/>
      <c r="C60" s="185"/>
      <c r="D60" s="186" t="s">
        <v>640</v>
      </c>
      <c r="E60" s="187"/>
      <c r="F60" s="187"/>
      <c r="G60" s="187"/>
      <c r="H60" s="187"/>
      <c r="I60" s="188"/>
      <c r="J60" s="189">
        <f>J119</f>
        <v>0</v>
      </c>
      <c r="K60" s="190"/>
    </row>
    <row r="61" spans="2:11" s="8" customFormat="1" ht="19.9" customHeight="1">
      <c r="B61" s="184"/>
      <c r="C61" s="185"/>
      <c r="D61" s="186" t="s">
        <v>641</v>
      </c>
      <c r="E61" s="187"/>
      <c r="F61" s="187"/>
      <c r="G61" s="187"/>
      <c r="H61" s="187"/>
      <c r="I61" s="188"/>
      <c r="J61" s="189">
        <f>J137</f>
        <v>0</v>
      </c>
      <c r="K61" s="190"/>
    </row>
    <row r="62" spans="2:11" s="1" customFormat="1" ht="21.8" customHeight="1">
      <c r="B62" s="45"/>
      <c r="C62" s="46"/>
      <c r="D62" s="46"/>
      <c r="E62" s="46"/>
      <c r="F62" s="46"/>
      <c r="G62" s="46"/>
      <c r="H62" s="46"/>
      <c r="I62" s="144"/>
      <c r="J62" s="46"/>
      <c r="K62" s="50"/>
    </row>
    <row r="63" spans="2:11" s="1" customFormat="1" ht="6.95" customHeight="1">
      <c r="B63" s="66"/>
      <c r="C63" s="67"/>
      <c r="D63" s="67"/>
      <c r="E63" s="67"/>
      <c r="F63" s="67"/>
      <c r="G63" s="67"/>
      <c r="H63" s="67"/>
      <c r="I63" s="166"/>
      <c r="J63" s="67"/>
      <c r="K63" s="68"/>
    </row>
    <row r="67" spans="2:12" s="1" customFormat="1" ht="6.95" customHeight="1">
      <c r="B67" s="69"/>
      <c r="C67" s="70"/>
      <c r="D67" s="70"/>
      <c r="E67" s="70"/>
      <c r="F67" s="70"/>
      <c r="G67" s="70"/>
      <c r="H67" s="70"/>
      <c r="I67" s="169"/>
      <c r="J67" s="70"/>
      <c r="K67" s="70"/>
      <c r="L67" s="71"/>
    </row>
    <row r="68" spans="2:12" s="1" customFormat="1" ht="36.95" customHeight="1">
      <c r="B68" s="45"/>
      <c r="C68" s="72" t="s">
        <v>130</v>
      </c>
      <c r="D68" s="73"/>
      <c r="E68" s="73"/>
      <c r="F68" s="73"/>
      <c r="G68" s="73"/>
      <c r="H68" s="73"/>
      <c r="I68" s="191"/>
      <c r="J68" s="73"/>
      <c r="K68" s="73"/>
      <c r="L68" s="71"/>
    </row>
    <row r="69" spans="2:12" s="1" customFormat="1" ht="6.95" customHeight="1">
      <c r="B69" s="45"/>
      <c r="C69" s="73"/>
      <c r="D69" s="73"/>
      <c r="E69" s="73"/>
      <c r="F69" s="73"/>
      <c r="G69" s="73"/>
      <c r="H69" s="73"/>
      <c r="I69" s="191"/>
      <c r="J69" s="73"/>
      <c r="K69" s="73"/>
      <c r="L69" s="71"/>
    </row>
    <row r="70" spans="2:12" s="1" customFormat="1" ht="14.4" customHeight="1">
      <c r="B70" s="45"/>
      <c r="C70" s="75" t="s">
        <v>18</v>
      </c>
      <c r="D70" s="73"/>
      <c r="E70" s="73"/>
      <c r="F70" s="73"/>
      <c r="G70" s="73"/>
      <c r="H70" s="73"/>
      <c r="I70" s="191"/>
      <c r="J70" s="73"/>
      <c r="K70" s="73"/>
      <c r="L70" s="71"/>
    </row>
    <row r="71" spans="2:12" s="1" customFormat="1" ht="16.5" customHeight="1">
      <c r="B71" s="45"/>
      <c r="C71" s="73"/>
      <c r="D71" s="73"/>
      <c r="E71" s="192" t="str">
        <f>E7</f>
        <v>K.ú. Vysoká Libeň - dokumentace II</v>
      </c>
      <c r="F71" s="75"/>
      <c r="G71" s="75"/>
      <c r="H71" s="75"/>
      <c r="I71" s="191"/>
      <c r="J71" s="73"/>
      <c r="K71" s="73"/>
      <c r="L71" s="71"/>
    </row>
    <row r="72" spans="2:12" s="1" customFormat="1" ht="14.4" customHeight="1">
      <c r="B72" s="45"/>
      <c r="C72" s="75" t="s">
        <v>115</v>
      </c>
      <c r="D72" s="73"/>
      <c r="E72" s="73"/>
      <c r="F72" s="73"/>
      <c r="G72" s="73"/>
      <c r="H72" s="73"/>
      <c r="I72" s="191"/>
      <c r="J72" s="73"/>
      <c r="K72" s="73"/>
      <c r="L72" s="71"/>
    </row>
    <row r="73" spans="2:12" s="1" customFormat="1" ht="17.25" customHeight="1">
      <c r="B73" s="45"/>
      <c r="C73" s="73"/>
      <c r="D73" s="73"/>
      <c r="E73" s="81" t="str">
        <f>E9</f>
        <v>SO-802 - SO 802 - LBK 83</v>
      </c>
      <c r="F73" s="73"/>
      <c r="G73" s="73"/>
      <c r="H73" s="73"/>
      <c r="I73" s="191"/>
      <c r="J73" s="73"/>
      <c r="K73" s="73"/>
      <c r="L73" s="71"/>
    </row>
    <row r="74" spans="2:12" s="1" customFormat="1" ht="6.95" customHeight="1">
      <c r="B74" s="45"/>
      <c r="C74" s="73"/>
      <c r="D74" s="73"/>
      <c r="E74" s="73"/>
      <c r="F74" s="73"/>
      <c r="G74" s="73"/>
      <c r="H74" s="73"/>
      <c r="I74" s="191"/>
      <c r="J74" s="73"/>
      <c r="K74" s="73"/>
      <c r="L74" s="71"/>
    </row>
    <row r="75" spans="2:12" s="1" customFormat="1" ht="18" customHeight="1">
      <c r="B75" s="45"/>
      <c r="C75" s="75" t="s">
        <v>25</v>
      </c>
      <c r="D75" s="73"/>
      <c r="E75" s="73"/>
      <c r="F75" s="193" t="str">
        <f>F12</f>
        <v xml:space="preserve"> </v>
      </c>
      <c r="G75" s="73"/>
      <c r="H75" s="73"/>
      <c r="I75" s="194" t="s">
        <v>27</v>
      </c>
      <c r="J75" s="84" t="str">
        <f>IF(J12="","",J12)</f>
        <v>27. 11. 2016</v>
      </c>
      <c r="K75" s="73"/>
      <c r="L75" s="71"/>
    </row>
    <row r="76" spans="2:12" s="1" customFormat="1" ht="6.95" customHeight="1">
      <c r="B76" s="45"/>
      <c r="C76" s="73"/>
      <c r="D76" s="73"/>
      <c r="E76" s="73"/>
      <c r="F76" s="73"/>
      <c r="G76" s="73"/>
      <c r="H76" s="73"/>
      <c r="I76" s="191"/>
      <c r="J76" s="73"/>
      <c r="K76" s="73"/>
      <c r="L76" s="71"/>
    </row>
    <row r="77" spans="2:12" s="1" customFormat="1" ht="13.5">
      <c r="B77" s="45"/>
      <c r="C77" s="75" t="s">
        <v>31</v>
      </c>
      <c r="D77" s="73"/>
      <c r="E77" s="73"/>
      <c r="F77" s="193" t="str">
        <f>E15</f>
        <v>ČR-Státní pozemkový úřad, Mělník</v>
      </c>
      <c r="G77" s="73"/>
      <c r="H77" s="73"/>
      <c r="I77" s="194" t="s">
        <v>37</v>
      </c>
      <c r="J77" s="193" t="str">
        <f>E21</f>
        <v>Artech spol. s r.o.</v>
      </c>
      <c r="K77" s="73"/>
      <c r="L77" s="71"/>
    </row>
    <row r="78" spans="2:12" s="1" customFormat="1" ht="14.4" customHeight="1">
      <c r="B78" s="45"/>
      <c r="C78" s="75" t="s">
        <v>35</v>
      </c>
      <c r="D78" s="73"/>
      <c r="E78" s="73"/>
      <c r="F78" s="193" t="str">
        <f>IF(E18="","",E18)</f>
        <v/>
      </c>
      <c r="G78" s="73"/>
      <c r="H78" s="73"/>
      <c r="I78" s="191"/>
      <c r="J78" s="73"/>
      <c r="K78" s="73"/>
      <c r="L78" s="71"/>
    </row>
    <row r="79" spans="2:12" s="1" customFormat="1" ht="10.3" customHeight="1">
      <c r="B79" s="45"/>
      <c r="C79" s="73"/>
      <c r="D79" s="73"/>
      <c r="E79" s="73"/>
      <c r="F79" s="73"/>
      <c r="G79" s="73"/>
      <c r="H79" s="73"/>
      <c r="I79" s="191"/>
      <c r="J79" s="73"/>
      <c r="K79" s="73"/>
      <c r="L79" s="71"/>
    </row>
    <row r="80" spans="2:20" s="9" customFormat="1" ht="29.25" customHeight="1">
      <c r="B80" s="195"/>
      <c r="C80" s="196" t="s">
        <v>131</v>
      </c>
      <c r="D80" s="197" t="s">
        <v>62</v>
      </c>
      <c r="E80" s="197" t="s">
        <v>58</v>
      </c>
      <c r="F80" s="197" t="s">
        <v>132</v>
      </c>
      <c r="G80" s="197" t="s">
        <v>133</v>
      </c>
      <c r="H80" s="197" t="s">
        <v>134</v>
      </c>
      <c r="I80" s="198" t="s">
        <v>135</v>
      </c>
      <c r="J80" s="197" t="s">
        <v>119</v>
      </c>
      <c r="K80" s="199" t="s">
        <v>136</v>
      </c>
      <c r="L80" s="200"/>
      <c r="M80" s="101" t="s">
        <v>137</v>
      </c>
      <c r="N80" s="102" t="s">
        <v>47</v>
      </c>
      <c r="O80" s="102" t="s">
        <v>138</v>
      </c>
      <c r="P80" s="102" t="s">
        <v>139</v>
      </c>
      <c r="Q80" s="102" t="s">
        <v>140</v>
      </c>
      <c r="R80" s="102" t="s">
        <v>141</v>
      </c>
      <c r="S80" s="102" t="s">
        <v>142</v>
      </c>
      <c r="T80" s="103" t="s">
        <v>143</v>
      </c>
    </row>
    <row r="81" spans="2:63" s="1" customFormat="1" ht="29.25" customHeight="1">
      <c r="B81" s="45"/>
      <c r="C81" s="107" t="s">
        <v>120</v>
      </c>
      <c r="D81" s="73"/>
      <c r="E81" s="73"/>
      <c r="F81" s="73"/>
      <c r="G81" s="73"/>
      <c r="H81" s="73"/>
      <c r="I81" s="191"/>
      <c r="J81" s="201">
        <f>BK81</f>
        <v>0</v>
      </c>
      <c r="K81" s="73"/>
      <c r="L81" s="71"/>
      <c r="M81" s="104"/>
      <c r="N81" s="105"/>
      <c r="O81" s="105"/>
      <c r="P81" s="202">
        <f>P82</f>
        <v>0</v>
      </c>
      <c r="Q81" s="105"/>
      <c r="R81" s="202">
        <f>R82</f>
        <v>0.68756</v>
      </c>
      <c r="S81" s="105"/>
      <c r="T81" s="203">
        <f>T82</f>
        <v>0</v>
      </c>
      <c r="AT81" s="23" t="s">
        <v>76</v>
      </c>
      <c r="AU81" s="23" t="s">
        <v>121</v>
      </c>
      <c r="BK81" s="204">
        <f>BK82</f>
        <v>0</v>
      </c>
    </row>
    <row r="82" spans="2:63" s="10" customFormat="1" ht="37.4" customHeight="1">
      <c r="B82" s="205"/>
      <c r="C82" s="206"/>
      <c r="D82" s="207" t="s">
        <v>76</v>
      </c>
      <c r="E82" s="208" t="s">
        <v>144</v>
      </c>
      <c r="F82" s="208" t="s">
        <v>144</v>
      </c>
      <c r="G82" s="206"/>
      <c r="H82" s="206"/>
      <c r="I82" s="209"/>
      <c r="J82" s="210">
        <f>BK82</f>
        <v>0</v>
      </c>
      <c r="K82" s="206"/>
      <c r="L82" s="211"/>
      <c r="M82" s="212"/>
      <c r="N82" s="213"/>
      <c r="O82" s="213"/>
      <c r="P82" s="214">
        <f>P83+P101+P119+P137</f>
        <v>0</v>
      </c>
      <c r="Q82" s="213"/>
      <c r="R82" s="214">
        <f>R83+R101+R119+R137</f>
        <v>0.68756</v>
      </c>
      <c r="S82" s="213"/>
      <c r="T82" s="215">
        <f>T83+T101+T119+T137</f>
        <v>0</v>
      </c>
      <c r="AR82" s="216" t="s">
        <v>24</v>
      </c>
      <c r="AT82" s="217" t="s">
        <v>76</v>
      </c>
      <c r="AU82" s="217" t="s">
        <v>77</v>
      </c>
      <c r="AY82" s="216" t="s">
        <v>146</v>
      </c>
      <c r="BK82" s="218">
        <f>BK83+BK101+BK119+BK137</f>
        <v>0</v>
      </c>
    </row>
    <row r="83" spans="2:63" s="10" customFormat="1" ht="19.9" customHeight="1">
      <c r="B83" s="205"/>
      <c r="C83" s="206"/>
      <c r="D83" s="207" t="s">
        <v>76</v>
      </c>
      <c r="E83" s="219" t="s">
        <v>644</v>
      </c>
      <c r="F83" s="219" t="s">
        <v>645</v>
      </c>
      <c r="G83" s="206"/>
      <c r="H83" s="206"/>
      <c r="I83" s="209"/>
      <c r="J83" s="220">
        <f>BK83</f>
        <v>0</v>
      </c>
      <c r="K83" s="206"/>
      <c r="L83" s="211"/>
      <c r="M83" s="212"/>
      <c r="N83" s="213"/>
      <c r="O83" s="213"/>
      <c r="P83" s="214">
        <f>SUM(P84:P100)</f>
        <v>0</v>
      </c>
      <c r="Q83" s="213"/>
      <c r="R83" s="214">
        <f>SUM(R84:R100)</f>
        <v>0.61675</v>
      </c>
      <c r="S83" s="213"/>
      <c r="T83" s="215">
        <f>SUM(T84:T100)</f>
        <v>0</v>
      </c>
      <c r="AR83" s="216" t="s">
        <v>24</v>
      </c>
      <c r="AT83" s="217" t="s">
        <v>76</v>
      </c>
      <c r="AU83" s="217" t="s">
        <v>24</v>
      </c>
      <c r="AY83" s="216" t="s">
        <v>146</v>
      </c>
      <c r="BK83" s="218">
        <f>SUM(BK84:BK100)</f>
        <v>0</v>
      </c>
    </row>
    <row r="84" spans="2:65" s="1" customFormat="1" ht="25.5" customHeight="1">
      <c r="B84" s="45"/>
      <c r="C84" s="221" t="s">
        <v>24</v>
      </c>
      <c r="D84" s="221" t="s">
        <v>148</v>
      </c>
      <c r="E84" s="222" t="s">
        <v>370</v>
      </c>
      <c r="F84" s="223" t="s">
        <v>371</v>
      </c>
      <c r="G84" s="224" t="s">
        <v>181</v>
      </c>
      <c r="H84" s="225">
        <v>800</v>
      </c>
      <c r="I84" s="226"/>
      <c r="J84" s="227">
        <f>ROUND(I84*H84,2)</f>
        <v>0</v>
      </c>
      <c r="K84" s="223" t="s">
        <v>152</v>
      </c>
      <c r="L84" s="71"/>
      <c r="M84" s="228" t="s">
        <v>22</v>
      </c>
      <c r="N84" s="229" t="s">
        <v>48</v>
      </c>
      <c r="O84" s="46"/>
      <c r="P84" s="230">
        <f>O84*H84</f>
        <v>0</v>
      </c>
      <c r="Q84" s="230">
        <v>0</v>
      </c>
      <c r="R84" s="230">
        <f>Q84*H84</f>
        <v>0</v>
      </c>
      <c r="S84" s="230">
        <v>0</v>
      </c>
      <c r="T84" s="231">
        <f>S84*H84</f>
        <v>0</v>
      </c>
      <c r="AR84" s="23" t="s">
        <v>153</v>
      </c>
      <c r="AT84" s="23" t="s">
        <v>148</v>
      </c>
      <c r="AU84" s="23" t="s">
        <v>86</v>
      </c>
      <c r="AY84" s="23" t="s">
        <v>146</v>
      </c>
      <c r="BE84" s="232">
        <f>IF(N84="základní",J84,0)</f>
        <v>0</v>
      </c>
      <c r="BF84" s="232">
        <f>IF(N84="snížená",J84,0)</f>
        <v>0</v>
      </c>
      <c r="BG84" s="232">
        <f>IF(N84="zákl. přenesená",J84,0)</f>
        <v>0</v>
      </c>
      <c r="BH84" s="232">
        <f>IF(N84="sníž. přenesená",J84,0)</f>
        <v>0</v>
      </c>
      <c r="BI84" s="232">
        <f>IF(N84="nulová",J84,0)</f>
        <v>0</v>
      </c>
      <c r="BJ84" s="23" t="s">
        <v>24</v>
      </c>
      <c r="BK84" s="232">
        <f>ROUND(I84*H84,2)</f>
        <v>0</v>
      </c>
      <c r="BL84" s="23" t="s">
        <v>153</v>
      </c>
      <c r="BM84" s="23" t="s">
        <v>775</v>
      </c>
    </row>
    <row r="85" spans="2:65" s="1" customFormat="1" ht="16.5" customHeight="1">
      <c r="B85" s="45"/>
      <c r="C85" s="221" t="s">
        <v>86</v>
      </c>
      <c r="D85" s="221" t="s">
        <v>148</v>
      </c>
      <c r="E85" s="222" t="s">
        <v>776</v>
      </c>
      <c r="F85" s="223" t="s">
        <v>375</v>
      </c>
      <c r="G85" s="224" t="s">
        <v>151</v>
      </c>
      <c r="H85" s="225">
        <v>55</v>
      </c>
      <c r="I85" s="226"/>
      <c r="J85" s="227">
        <f>ROUND(I85*H85,2)</f>
        <v>0</v>
      </c>
      <c r="K85" s="223" t="s">
        <v>22</v>
      </c>
      <c r="L85" s="71"/>
      <c r="M85" s="228" t="s">
        <v>22</v>
      </c>
      <c r="N85" s="229" t="s">
        <v>48</v>
      </c>
      <c r="O85" s="46"/>
      <c r="P85" s="230">
        <f>O85*H85</f>
        <v>0</v>
      </c>
      <c r="Q85" s="230">
        <v>0</v>
      </c>
      <c r="R85" s="230">
        <f>Q85*H85</f>
        <v>0</v>
      </c>
      <c r="S85" s="230">
        <v>0</v>
      </c>
      <c r="T85" s="231">
        <f>S85*H85</f>
        <v>0</v>
      </c>
      <c r="AR85" s="23" t="s">
        <v>153</v>
      </c>
      <c r="AT85" s="23" t="s">
        <v>148</v>
      </c>
      <c r="AU85" s="23" t="s">
        <v>86</v>
      </c>
      <c r="AY85" s="23" t="s">
        <v>146</v>
      </c>
      <c r="BE85" s="232">
        <f>IF(N85="základní",J85,0)</f>
        <v>0</v>
      </c>
      <c r="BF85" s="232">
        <f>IF(N85="snížená",J85,0)</f>
        <v>0</v>
      </c>
      <c r="BG85" s="232">
        <f>IF(N85="zákl. přenesená",J85,0)</f>
        <v>0</v>
      </c>
      <c r="BH85" s="232">
        <f>IF(N85="sníž. přenesená",J85,0)</f>
        <v>0</v>
      </c>
      <c r="BI85" s="232">
        <f>IF(N85="nulová",J85,0)</f>
        <v>0</v>
      </c>
      <c r="BJ85" s="23" t="s">
        <v>24</v>
      </c>
      <c r="BK85" s="232">
        <f>ROUND(I85*H85,2)</f>
        <v>0</v>
      </c>
      <c r="BL85" s="23" t="s">
        <v>153</v>
      </c>
      <c r="BM85" s="23" t="s">
        <v>777</v>
      </c>
    </row>
    <row r="86" spans="2:65" s="1" customFormat="1" ht="25.5" customHeight="1">
      <c r="B86" s="45"/>
      <c r="C86" s="221" t="s">
        <v>162</v>
      </c>
      <c r="D86" s="221" t="s">
        <v>148</v>
      </c>
      <c r="E86" s="222" t="s">
        <v>778</v>
      </c>
      <c r="F86" s="223" t="s">
        <v>779</v>
      </c>
      <c r="G86" s="224" t="s">
        <v>700</v>
      </c>
      <c r="H86" s="225">
        <v>60</v>
      </c>
      <c r="I86" s="226"/>
      <c r="J86" s="227">
        <f>ROUND(I86*H86,2)</f>
        <v>0</v>
      </c>
      <c r="K86" s="223" t="s">
        <v>152</v>
      </c>
      <c r="L86" s="71"/>
      <c r="M86" s="228" t="s">
        <v>22</v>
      </c>
      <c r="N86" s="229" t="s">
        <v>48</v>
      </c>
      <c r="O86" s="46"/>
      <c r="P86" s="230">
        <f>O86*H86</f>
        <v>0</v>
      </c>
      <c r="Q86" s="230">
        <v>0</v>
      </c>
      <c r="R86" s="230">
        <f>Q86*H86</f>
        <v>0</v>
      </c>
      <c r="S86" s="230">
        <v>0</v>
      </c>
      <c r="T86" s="231">
        <f>S86*H86</f>
        <v>0</v>
      </c>
      <c r="AR86" s="23" t="s">
        <v>153</v>
      </c>
      <c r="AT86" s="23" t="s">
        <v>148</v>
      </c>
      <c r="AU86" s="23" t="s">
        <v>86</v>
      </c>
      <c r="AY86" s="23" t="s">
        <v>146</v>
      </c>
      <c r="BE86" s="232">
        <f>IF(N86="základní",J86,0)</f>
        <v>0</v>
      </c>
      <c r="BF86" s="232">
        <f>IF(N86="snížená",J86,0)</f>
        <v>0</v>
      </c>
      <c r="BG86" s="232">
        <f>IF(N86="zákl. přenesená",J86,0)</f>
        <v>0</v>
      </c>
      <c r="BH86" s="232">
        <f>IF(N86="sníž. přenesená",J86,0)</f>
        <v>0</v>
      </c>
      <c r="BI86" s="232">
        <f>IF(N86="nulová",J86,0)</f>
        <v>0</v>
      </c>
      <c r="BJ86" s="23" t="s">
        <v>24</v>
      </c>
      <c r="BK86" s="232">
        <f>ROUND(I86*H86,2)</f>
        <v>0</v>
      </c>
      <c r="BL86" s="23" t="s">
        <v>153</v>
      </c>
      <c r="BM86" s="23" t="s">
        <v>780</v>
      </c>
    </row>
    <row r="87" spans="2:65" s="1" customFormat="1" ht="25.5" customHeight="1">
      <c r="B87" s="45"/>
      <c r="C87" s="221" t="s">
        <v>153</v>
      </c>
      <c r="D87" s="221" t="s">
        <v>148</v>
      </c>
      <c r="E87" s="222" t="s">
        <v>378</v>
      </c>
      <c r="F87" s="223" t="s">
        <v>379</v>
      </c>
      <c r="G87" s="224" t="s">
        <v>286</v>
      </c>
      <c r="H87" s="225">
        <v>20</v>
      </c>
      <c r="I87" s="226"/>
      <c r="J87" s="227">
        <f>ROUND(I87*H87,2)</f>
        <v>0</v>
      </c>
      <c r="K87" s="223" t="s">
        <v>152</v>
      </c>
      <c r="L87" s="71"/>
      <c r="M87" s="228" t="s">
        <v>22</v>
      </c>
      <c r="N87" s="229" t="s">
        <v>48</v>
      </c>
      <c r="O87" s="46"/>
      <c r="P87" s="230">
        <f>O87*H87</f>
        <v>0</v>
      </c>
      <c r="Q87" s="230">
        <v>0</v>
      </c>
      <c r="R87" s="230">
        <f>Q87*H87</f>
        <v>0</v>
      </c>
      <c r="S87" s="230">
        <v>0</v>
      </c>
      <c r="T87" s="231">
        <f>S87*H87</f>
        <v>0</v>
      </c>
      <c r="AR87" s="23" t="s">
        <v>153</v>
      </c>
      <c r="AT87" s="23" t="s">
        <v>148</v>
      </c>
      <c r="AU87" s="23" t="s">
        <v>86</v>
      </c>
      <c r="AY87" s="23" t="s">
        <v>146</v>
      </c>
      <c r="BE87" s="232">
        <f>IF(N87="základní",J87,0)</f>
        <v>0</v>
      </c>
      <c r="BF87" s="232">
        <f>IF(N87="snížená",J87,0)</f>
        <v>0</v>
      </c>
      <c r="BG87" s="232">
        <f>IF(N87="zákl. přenesená",J87,0)</f>
        <v>0</v>
      </c>
      <c r="BH87" s="232">
        <f>IF(N87="sníž. přenesená",J87,0)</f>
        <v>0</v>
      </c>
      <c r="BI87" s="232">
        <f>IF(N87="nulová",J87,0)</f>
        <v>0</v>
      </c>
      <c r="BJ87" s="23" t="s">
        <v>24</v>
      </c>
      <c r="BK87" s="232">
        <f>ROUND(I87*H87,2)</f>
        <v>0</v>
      </c>
      <c r="BL87" s="23" t="s">
        <v>153</v>
      </c>
      <c r="BM87" s="23" t="s">
        <v>781</v>
      </c>
    </row>
    <row r="88" spans="2:65" s="1" customFormat="1" ht="25.5" customHeight="1">
      <c r="B88" s="45"/>
      <c r="C88" s="221" t="s">
        <v>172</v>
      </c>
      <c r="D88" s="221" t="s">
        <v>148</v>
      </c>
      <c r="E88" s="222" t="s">
        <v>381</v>
      </c>
      <c r="F88" s="223" t="s">
        <v>382</v>
      </c>
      <c r="G88" s="224" t="s">
        <v>286</v>
      </c>
      <c r="H88" s="225">
        <v>20</v>
      </c>
      <c r="I88" s="226"/>
      <c r="J88" s="227">
        <f>ROUND(I88*H88,2)</f>
        <v>0</v>
      </c>
      <c r="K88" s="223" t="s">
        <v>152</v>
      </c>
      <c r="L88" s="71"/>
      <c r="M88" s="228" t="s">
        <v>22</v>
      </c>
      <c r="N88" s="229" t="s">
        <v>48</v>
      </c>
      <c r="O88" s="46"/>
      <c r="P88" s="230">
        <f>O88*H88</f>
        <v>0</v>
      </c>
      <c r="Q88" s="230">
        <v>5E-05</v>
      </c>
      <c r="R88" s="230">
        <f>Q88*H88</f>
        <v>0.001</v>
      </c>
      <c r="S88" s="230">
        <v>0</v>
      </c>
      <c r="T88" s="231">
        <f>S88*H88</f>
        <v>0</v>
      </c>
      <c r="AR88" s="23" t="s">
        <v>153</v>
      </c>
      <c r="AT88" s="23" t="s">
        <v>148</v>
      </c>
      <c r="AU88" s="23" t="s">
        <v>86</v>
      </c>
      <c r="AY88" s="23" t="s">
        <v>146</v>
      </c>
      <c r="BE88" s="232">
        <f>IF(N88="základní",J88,0)</f>
        <v>0</v>
      </c>
      <c r="BF88" s="232">
        <f>IF(N88="snížená",J88,0)</f>
        <v>0</v>
      </c>
      <c r="BG88" s="232">
        <f>IF(N88="zákl. přenesená",J88,0)</f>
        <v>0</v>
      </c>
      <c r="BH88" s="232">
        <f>IF(N88="sníž. přenesená",J88,0)</f>
        <v>0</v>
      </c>
      <c r="BI88" s="232">
        <f>IF(N88="nulová",J88,0)</f>
        <v>0</v>
      </c>
      <c r="BJ88" s="23" t="s">
        <v>24</v>
      </c>
      <c r="BK88" s="232">
        <f>ROUND(I88*H88,2)</f>
        <v>0</v>
      </c>
      <c r="BL88" s="23" t="s">
        <v>153</v>
      </c>
      <c r="BM88" s="23" t="s">
        <v>782</v>
      </c>
    </row>
    <row r="89" spans="2:65" s="1" customFormat="1" ht="25.5" customHeight="1">
      <c r="B89" s="45"/>
      <c r="C89" s="221" t="s">
        <v>178</v>
      </c>
      <c r="D89" s="221" t="s">
        <v>148</v>
      </c>
      <c r="E89" s="222" t="s">
        <v>783</v>
      </c>
      <c r="F89" s="223" t="s">
        <v>784</v>
      </c>
      <c r="G89" s="224" t="s">
        <v>286</v>
      </c>
      <c r="H89" s="225">
        <v>25</v>
      </c>
      <c r="I89" s="226"/>
      <c r="J89" s="227">
        <f>ROUND(I89*H89,2)</f>
        <v>0</v>
      </c>
      <c r="K89" s="223" t="s">
        <v>152</v>
      </c>
      <c r="L89" s="71"/>
      <c r="M89" s="228" t="s">
        <v>22</v>
      </c>
      <c r="N89" s="229" t="s">
        <v>48</v>
      </c>
      <c r="O89" s="46"/>
      <c r="P89" s="230">
        <f>O89*H89</f>
        <v>0</v>
      </c>
      <c r="Q89" s="230">
        <v>0</v>
      </c>
      <c r="R89" s="230">
        <f>Q89*H89</f>
        <v>0</v>
      </c>
      <c r="S89" s="230">
        <v>0</v>
      </c>
      <c r="T89" s="231">
        <f>S89*H89</f>
        <v>0</v>
      </c>
      <c r="AR89" s="23" t="s">
        <v>153</v>
      </c>
      <c r="AT89" s="23" t="s">
        <v>148</v>
      </c>
      <c r="AU89" s="23" t="s">
        <v>86</v>
      </c>
      <c r="AY89" s="23" t="s">
        <v>146</v>
      </c>
      <c r="BE89" s="232">
        <f>IF(N89="základní",J89,0)</f>
        <v>0</v>
      </c>
      <c r="BF89" s="232">
        <f>IF(N89="snížená",J89,0)</f>
        <v>0</v>
      </c>
      <c r="BG89" s="232">
        <f>IF(N89="zákl. přenesená",J89,0)</f>
        <v>0</v>
      </c>
      <c r="BH89" s="232">
        <f>IF(N89="sníž. přenesená",J89,0)</f>
        <v>0</v>
      </c>
      <c r="BI89" s="232">
        <f>IF(N89="nulová",J89,0)</f>
        <v>0</v>
      </c>
      <c r="BJ89" s="23" t="s">
        <v>24</v>
      </c>
      <c r="BK89" s="232">
        <f>ROUND(I89*H89,2)</f>
        <v>0</v>
      </c>
      <c r="BL89" s="23" t="s">
        <v>153</v>
      </c>
      <c r="BM89" s="23" t="s">
        <v>785</v>
      </c>
    </row>
    <row r="90" spans="2:65" s="1" customFormat="1" ht="25.5" customHeight="1">
      <c r="B90" s="45"/>
      <c r="C90" s="221" t="s">
        <v>184</v>
      </c>
      <c r="D90" s="221" t="s">
        <v>148</v>
      </c>
      <c r="E90" s="222" t="s">
        <v>786</v>
      </c>
      <c r="F90" s="223" t="s">
        <v>787</v>
      </c>
      <c r="G90" s="224" t="s">
        <v>286</v>
      </c>
      <c r="H90" s="225">
        <v>25</v>
      </c>
      <c r="I90" s="226"/>
      <c r="J90" s="227">
        <f>ROUND(I90*H90,2)</f>
        <v>0</v>
      </c>
      <c r="K90" s="223" t="s">
        <v>152</v>
      </c>
      <c r="L90" s="71"/>
      <c r="M90" s="228" t="s">
        <v>22</v>
      </c>
      <c r="N90" s="229" t="s">
        <v>48</v>
      </c>
      <c r="O90" s="46"/>
      <c r="P90" s="230">
        <f>O90*H90</f>
        <v>0</v>
      </c>
      <c r="Q90" s="230">
        <v>0</v>
      </c>
      <c r="R90" s="230">
        <f>Q90*H90</f>
        <v>0</v>
      </c>
      <c r="S90" s="230">
        <v>0</v>
      </c>
      <c r="T90" s="231">
        <f>S90*H90</f>
        <v>0</v>
      </c>
      <c r="AR90" s="23" t="s">
        <v>153</v>
      </c>
      <c r="AT90" s="23" t="s">
        <v>148</v>
      </c>
      <c r="AU90" s="23" t="s">
        <v>86</v>
      </c>
      <c r="AY90" s="23" t="s">
        <v>146</v>
      </c>
      <c r="BE90" s="232">
        <f>IF(N90="základní",J90,0)</f>
        <v>0</v>
      </c>
      <c r="BF90" s="232">
        <f>IF(N90="snížená",J90,0)</f>
        <v>0</v>
      </c>
      <c r="BG90" s="232">
        <f>IF(N90="zákl. přenesená",J90,0)</f>
        <v>0</v>
      </c>
      <c r="BH90" s="232">
        <f>IF(N90="sníž. přenesená",J90,0)</f>
        <v>0</v>
      </c>
      <c r="BI90" s="232">
        <f>IF(N90="nulová",J90,0)</f>
        <v>0</v>
      </c>
      <c r="BJ90" s="23" t="s">
        <v>24</v>
      </c>
      <c r="BK90" s="232">
        <f>ROUND(I90*H90,2)</f>
        <v>0</v>
      </c>
      <c r="BL90" s="23" t="s">
        <v>153</v>
      </c>
      <c r="BM90" s="23" t="s">
        <v>788</v>
      </c>
    </row>
    <row r="91" spans="2:65" s="1" customFormat="1" ht="16.5" customHeight="1">
      <c r="B91" s="45"/>
      <c r="C91" s="257" t="s">
        <v>189</v>
      </c>
      <c r="D91" s="257" t="s">
        <v>185</v>
      </c>
      <c r="E91" s="258" t="s">
        <v>789</v>
      </c>
      <c r="F91" s="259" t="s">
        <v>790</v>
      </c>
      <c r="G91" s="260" t="s">
        <v>286</v>
      </c>
      <c r="H91" s="261">
        <v>25</v>
      </c>
      <c r="I91" s="262"/>
      <c r="J91" s="263">
        <f>ROUND(I91*H91,2)</f>
        <v>0</v>
      </c>
      <c r="K91" s="259" t="s">
        <v>22</v>
      </c>
      <c r="L91" s="264"/>
      <c r="M91" s="265" t="s">
        <v>22</v>
      </c>
      <c r="N91" s="266" t="s">
        <v>48</v>
      </c>
      <c r="O91" s="46"/>
      <c r="P91" s="230">
        <f>O91*H91</f>
        <v>0</v>
      </c>
      <c r="Q91" s="230">
        <v>0.0065</v>
      </c>
      <c r="R91" s="230">
        <f>Q91*H91</f>
        <v>0.1625</v>
      </c>
      <c r="S91" s="230">
        <v>0</v>
      </c>
      <c r="T91" s="231">
        <f>S91*H91</f>
        <v>0</v>
      </c>
      <c r="AR91" s="23" t="s">
        <v>189</v>
      </c>
      <c r="AT91" s="23" t="s">
        <v>185</v>
      </c>
      <c r="AU91" s="23" t="s">
        <v>86</v>
      </c>
      <c r="AY91" s="23" t="s">
        <v>146</v>
      </c>
      <c r="BE91" s="232">
        <f>IF(N91="základní",J91,0)</f>
        <v>0</v>
      </c>
      <c r="BF91" s="232">
        <f>IF(N91="snížená",J91,0)</f>
        <v>0</v>
      </c>
      <c r="BG91" s="232">
        <f>IF(N91="zákl. přenesená",J91,0)</f>
        <v>0</v>
      </c>
      <c r="BH91" s="232">
        <f>IF(N91="sníž. přenesená",J91,0)</f>
        <v>0</v>
      </c>
      <c r="BI91" s="232">
        <f>IF(N91="nulová",J91,0)</f>
        <v>0</v>
      </c>
      <c r="BJ91" s="23" t="s">
        <v>24</v>
      </c>
      <c r="BK91" s="232">
        <f>ROUND(I91*H91,2)</f>
        <v>0</v>
      </c>
      <c r="BL91" s="23" t="s">
        <v>153</v>
      </c>
      <c r="BM91" s="23" t="s">
        <v>791</v>
      </c>
    </row>
    <row r="92" spans="2:51" s="11" customFormat="1" ht="13.5">
      <c r="B92" s="236"/>
      <c r="C92" s="237"/>
      <c r="D92" s="233" t="s">
        <v>160</v>
      </c>
      <c r="E92" s="238" t="s">
        <v>22</v>
      </c>
      <c r="F92" s="239" t="s">
        <v>792</v>
      </c>
      <c r="G92" s="237"/>
      <c r="H92" s="240">
        <v>25</v>
      </c>
      <c r="I92" s="241"/>
      <c r="J92" s="237"/>
      <c r="K92" s="237"/>
      <c r="L92" s="242"/>
      <c r="M92" s="243"/>
      <c r="N92" s="244"/>
      <c r="O92" s="244"/>
      <c r="P92" s="244"/>
      <c r="Q92" s="244"/>
      <c r="R92" s="244"/>
      <c r="S92" s="244"/>
      <c r="T92" s="245"/>
      <c r="AT92" s="246" t="s">
        <v>160</v>
      </c>
      <c r="AU92" s="246" t="s">
        <v>86</v>
      </c>
      <c r="AV92" s="11" t="s">
        <v>86</v>
      </c>
      <c r="AW92" s="11" t="s">
        <v>40</v>
      </c>
      <c r="AX92" s="11" t="s">
        <v>24</v>
      </c>
      <c r="AY92" s="246" t="s">
        <v>146</v>
      </c>
    </row>
    <row r="93" spans="2:65" s="1" customFormat="1" ht="16.5" customHeight="1">
      <c r="B93" s="45"/>
      <c r="C93" s="221" t="s">
        <v>196</v>
      </c>
      <c r="D93" s="221" t="s">
        <v>148</v>
      </c>
      <c r="E93" s="222" t="s">
        <v>793</v>
      </c>
      <c r="F93" s="223" t="s">
        <v>794</v>
      </c>
      <c r="G93" s="224" t="s">
        <v>286</v>
      </c>
      <c r="H93" s="225">
        <v>25</v>
      </c>
      <c r="I93" s="226"/>
      <c r="J93" s="227">
        <f>ROUND(I93*H93,2)</f>
        <v>0</v>
      </c>
      <c r="K93" s="223" t="s">
        <v>152</v>
      </c>
      <c r="L93" s="71"/>
      <c r="M93" s="228" t="s">
        <v>22</v>
      </c>
      <c r="N93" s="229" t="s">
        <v>48</v>
      </c>
      <c r="O93" s="46"/>
      <c r="P93" s="230">
        <f>O93*H93</f>
        <v>0</v>
      </c>
      <c r="Q93" s="230">
        <v>5E-05</v>
      </c>
      <c r="R93" s="230">
        <f>Q93*H93</f>
        <v>0.00125</v>
      </c>
      <c r="S93" s="230">
        <v>0</v>
      </c>
      <c r="T93" s="231">
        <f>S93*H93</f>
        <v>0</v>
      </c>
      <c r="AR93" s="23" t="s">
        <v>153</v>
      </c>
      <c r="AT93" s="23" t="s">
        <v>148</v>
      </c>
      <c r="AU93" s="23" t="s">
        <v>86</v>
      </c>
      <c r="AY93" s="23" t="s">
        <v>146</v>
      </c>
      <c r="BE93" s="232">
        <f>IF(N93="základní",J93,0)</f>
        <v>0</v>
      </c>
      <c r="BF93" s="232">
        <f>IF(N93="snížená",J93,0)</f>
        <v>0</v>
      </c>
      <c r="BG93" s="232">
        <f>IF(N93="zákl. přenesená",J93,0)</f>
        <v>0</v>
      </c>
      <c r="BH93" s="232">
        <f>IF(N93="sníž. přenesená",J93,0)</f>
        <v>0</v>
      </c>
      <c r="BI93" s="232">
        <f>IF(N93="nulová",J93,0)</f>
        <v>0</v>
      </c>
      <c r="BJ93" s="23" t="s">
        <v>24</v>
      </c>
      <c r="BK93" s="232">
        <f>ROUND(I93*H93,2)</f>
        <v>0</v>
      </c>
      <c r="BL93" s="23" t="s">
        <v>153</v>
      </c>
      <c r="BM93" s="23" t="s">
        <v>795</v>
      </c>
    </row>
    <row r="94" spans="2:65" s="1" customFormat="1" ht="16.5" customHeight="1">
      <c r="B94" s="45"/>
      <c r="C94" s="257" t="s">
        <v>29</v>
      </c>
      <c r="D94" s="257" t="s">
        <v>185</v>
      </c>
      <c r="E94" s="258" t="s">
        <v>796</v>
      </c>
      <c r="F94" s="259" t="s">
        <v>797</v>
      </c>
      <c r="G94" s="260" t="s">
        <v>286</v>
      </c>
      <c r="H94" s="261">
        <v>25</v>
      </c>
      <c r="I94" s="262"/>
      <c r="J94" s="263">
        <f>ROUND(I94*H94,2)</f>
        <v>0</v>
      </c>
      <c r="K94" s="259" t="s">
        <v>22</v>
      </c>
      <c r="L94" s="264"/>
      <c r="M94" s="265" t="s">
        <v>22</v>
      </c>
      <c r="N94" s="266" t="s">
        <v>48</v>
      </c>
      <c r="O94" s="46"/>
      <c r="P94" s="230">
        <f>O94*H94</f>
        <v>0</v>
      </c>
      <c r="Q94" s="230">
        <v>0</v>
      </c>
      <c r="R94" s="230">
        <f>Q94*H94</f>
        <v>0</v>
      </c>
      <c r="S94" s="230">
        <v>0</v>
      </c>
      <c r="T94" s="231">
        <f>S94*H94</f>
        <v>0</v>
      </c>
      <c r="AR94" s="23" t="s">
        <v>189</v>
      </c>
      <c r="AT94" s="23" t="s">
        <v>185</v>
      </c>
      <c r="AU94" s="23" t="s">
        <v>86</v>
      </c>
      <c r="AY94" s="23" t="s">
        <v>146</v>
      </c>
      <c r="BE94" s="232">
        <f>IF(N94="základní",J94,0)</f>
        <v>0</v>
      </c>
      <c r="BF94" s="232">
        <f>IF(N94="snížená",J94,0)</f>
        <v>0</v>
      </c>
      <c r="BG94" s="232">
        <f>IF(N94="zákl. přenesená",J94,0)</f>
        <v>0</v>
      </c>
      <c r="BH94" s="232">
        <f>IF(N94="sníž. přenesená",J94,0)</f>
        <v>0</v>
      </c>
      <c r="BI94" s="232">
        <f>IF(N94="nulová",J94,0)</f>
        <v>0</v>
      </c>
      <c r="BJ94" s="23" t="s">
        <v>24</v>
      </c>
      <c r="BK94" s="232">
        <f>ROUND(I94*H94,2)</f>
        <v>0</v>
      </c>
      <c r="BL94" s="23" t="s">
        <v>153</v>
      </c>
      <c r="BM94" s="23" t="s">
        <v>798</v>
      </c>
    </row>
    <row r="95" spans="2:65" s="1" customFormat="1" ht="25.5" customHeight="1">
      <c r="B95" s="45"/>
      <c r="C95" s="221" t="s">
        <v>206</v>
      </c>
      <c r="D95" s="221" t="s">
        <v>148</v>
      </c>
      <c r="E95" s="222" t="s">
        <v>799</v>
      </c>
      <c r="F95" s="223" t="s">
        <v>800</v>
      </c>
      <c r="G95" s="224" t="s">
        <v>286</v>
      </c>
      <c r="H95" s="225">
        <v>25</v>
      </c>
      <c r="I95" s="226"/>
      <c r="J95" s="227">
        <f>ROUND(I95*H95,2)</f>
        <v>0</v>
      </c>
      <c r="K95" s="223" t="s">
        <v>152</v>
      </c>
      <c r="L95" s="71"/>
      <c r="M95" s="228" t="s">
        <v>22</v>
      </c>
      <c r="N95" s="229" t="s">
        <v>48</v>
      </c>
      <c r="O95" s="46"/>
      <c r="P95" s="230">
        <f>O95*H95</f>
        <v>0</v>
      </c>
      <c r="Q95" s="230">
        <v>0</v>
      </c>
      <c r="R95" s="230">
        <f>Q95*H95</f>
        <v>0</v>
      </c>
      <c r="S95" s="230">
        <v>0</v>
      </c>
      <c r="T95" s="231">
        <f>S95*H95</f>
        <v>0</v>
      </c>
      <c r="AR95" s="23" t="s">
        <v>153</v>
      </c>
      <c r="AT95" s="23" t="s">
        <v>148</v>
      </c>
      <c r="AU95" s="23" t="s">
        <v>86</v>
      </c>
      <c r="AY95" s="23" t="s">
        <v>146</v>
      </c>
      <c r="BE95" s="232">
        <f>IF(N95="základní",J95,0)</f>
        <v>0</v>
      </c>
      <c r="BF95" s="232">
        <f>IF(N95="snížená",J95,0)</f>
        <v>0</v>
      </c>
      <c r="BG95" s="232">
        <f>IF(N95="zákl. přenesená",J95,0)</f>
        <v>0</v>
      </c>
      <c r="BH95" s="232">
        <f>IF(N95="sníž. přenesená",J95,0)</f>
        <v>0</v>
      </c>
      <c r="BI95" s="232">
        <f>IF(N95="nulová",J95,0)</f>
        <v>0</v>
      </c>
      <c r="BJ95" s="23" t="s">
        <v>24</v>
      </c>
      <c r="BK95" s="232">
        <f>ROUND(I95*H95,2)</f>
        <v>0</v>
      </c>
      <c r="BL95" s="23" t="s">
        <v>153</v>
      </c>
      <c r="BM95" s="23" t="s">
        <v>801</v>
      </c>
    </row>
    <row r="96" spans="2:65" s="1" customFormat="1" ht="25.5" customHeight="1">
      <c r="B96" s="45"/>
      <c r="C96" s="221" t="s">
        <v>211</v>
      </c>
      <c r="D96" s="221" t="s">
        <v>148</v>
      </c>
      <c r="E96" s="222" t="s">
        <v>802</v>
      </c>
      <c r="F96" s="223" t="s">
        <v>803</v>
      </c>
      <c r="G96" s="224" t="s">
        <v>286</v>
      </c>
      <c r="H96" s="225">
        <v>25</v>
      </c>
      <c r="I96" s="226"/>
      <c r="J96" s="227">
        <f>ROUND(I96*H96,2)</f>
        <v>0</v>
      </c>
      <c r="K96" s="223" t="s">
        <v>152</v>
      </c>
      <c r="L96" s="71"/>
      <c r="M96" s="228" t="s">
        <v>22</v>
      </c>
      <c r="N96" s="229" t="s">
        <v>48</v>
      </c>
      <c r="O96" s="46"/>
      <c r="P96" s="230">
        <f>O96*H96</f>
        <v>0</v>
      </c>
      <c r="Q96" s="230">
        <v>0.00208</v>
      </c>
      <c r="R96" s="230">
        <f>Q96*H96</f>
        <v>0.052</v>
      </c>
      <c r="S96" s="230">
        <v>0</v>
      </c>
      <c r="T96" s="231">
        <f>S96*H96</f>
        <v>0</v>
      </c>
      <c r="AR96" s="23" t="s">
        <v>153</v>
      </c>
      <c r="AT96" s="23" t="s">
        <v>148</v>
      </c>
      <c r="AU96" s="23" t="s">
        <v>86</v>
      </c>
      <c r="AY96" s="23" t="s">
        <v>146</v>
      </c>
      <c r="BE96" s="232">
        <f>IF(N96="základní",J96,0)</f>
        <v>0</v>
      </c>
      <c r="BF96" s="232">
        <f>IF(N96="snížená",J96,0)</f>
        <v>0</v>
      </c>
      <c r="BG96" s="232">
        <f>IF(N96="zákl. přenesená",J96,0)</f>
        <v>0</v>
      </c>
      <c r="BH96" s="232">
        <f>IF(N96="sníž. přenesená",J96,0)</f>
        <v>0</v>
      </c>
      <c r="BI96" s="232">
        <f>IF(N96="nulová",J96,0)</f>
        <v>0</v>
      </c>
      <c r="BJ96" s="23" t="s">
        <v>24</v>
      </c>
      <c r="BK96" s="232">
        <f>ROUND(I96*H96,2)</f>
        <v>0</v>
      </c>
      <c r="BL96" s="23" t="s">
        <v>153</v>
      </c>
      <c r="BM96" s="23" t="s">
        <v>804</v>
      </c>
    </row>
    <row r="97" spans="2:65" s="1" customFormat="1" ht="25.5" customHeight="1">
      <c r="B97" s="45"/>
      <c r="C97" s="221" t="s">
        <v>216</v>
      </c>
      <c r="D97" s="221" t="s">
        <v>148</v>
      </c>
      <c r="E97" s="222" t="s">
        <v>805</v>
      </c>
      <c r="F97" s="223" t="s">
        <v>806</v>
      </c>
      <c r="G97" s="224" t="s">
        <v>181</v>
      </c>
      <c r="H97" s="225">
        <v>25</v>
      </c>
      <c r="I97" s="226"/>
      <c r="J97" s="227">
        <f>ROUND(I97*H97,2)</f>
        <v>0</v>
      </c>
      <c r="K97" s="223" t="s">
        <v>152</v>
      </c>
      <c r="L97" s="71"/>
      <c r="M97" s="228" t="s">
        <v>22</v>
      </c>
      <c r="N97" s="229" t="s">
        <v>48</v>
      </c>
      <c r="O97" s="46"/>
      <c r="P97" s="230">
        <f>O97*H97</f>
        <v>0</v>
      </c>
      <c r="Q97" s="230">
        <v>0</v>
      </c>
      <c r="R97" s="230">
        <f>Q97*H97</f>
        <v>0</v>
      </c>
      <c r="S97" s="230">
        <v>0</v>
      </c>
      <c r="T97" s="231">
        <f>S97*H97</f>
        <v>0</v>
      </c>
      <c r="AR97" s="23" t="s">
        <v>153</v>
      </c>
      <c r="AT97" s="23" t="s">
        <v>148</v>
      </c>
      <c r="AU97" s="23" t="s">
        <v>86</v>
      </c>
      <c r="AY97" s="23" t="s">
        <v>146</v>
      </c>
      <c r="BE97" s="232">
        <f>IF(N97="základní",J97,0)</f>
        <v>0</v>
      </c>
      <c r="BF97" s="232">
        <f>IF(N97="snížená",J97,0)</f>
        <v>0</v>
      </c>
      <c r="BG97" s="232">
        <f>IF(N97="zákl. přenesená",J97,0)</f>
        <v>0</v>
      </c>
      <c r="BH97" s="232">
        <f>IF(N97="sníž. přenesená",J97,0)</f>
        <v>0</v>
      </c>
      <c r="BI97" s="232">
        <f>IF(N97="nulová",J97,0)</f>
        <v>0</v>
      </c>
      <c r="BJ97" s="23" t="s">
        <v>24</v>
      </c>
      <c r="BK97" s="232">
        <f>ROUND(I97*H97,2)</f>
        <v>0</v>
      </c>
      <c r="BL97" s="23" t="s">
        <v>153</v>
      </c>
      <c r="BM97" s="23" t="s">
        <v>807</v>
      </c>
    </row>
    <row r="98" spans="2:65" s="1" customFormat="1" ht="16.5" customHeight="1">
      <c r="B98" s="45"/>
      <c r="C98" s="257" t="s">
        <v>227</v>
      </c>
      <c r="D98" s="257" t="s">
        <v>185</v>
      </c>
      <c r="E98" s="258" t="s">
        <v>808</v>
      </c>
      <c r="F98" s="259" t="s">
        <v>809</v>
      </c>
      <c r="G98" s="260" t="s">
        <v>151</v>
      </c>
      <c r="H98" s="261">
        <v>2</v>
      </c>
      <c r="I98" s="262"/>
      <c r="J98" s="263">
        <f>ROUND(I98*H98,2)</f>
        <v>0</v>
      </c>
      <c r="K98" s="259" t="s">
        <v>152</v>
      </c>
      <c r="L98" s="264"/>
      <c r="M98" s="265" t="s">
        <v>22</v>
      </c>
      <c r="N98" s="266" t="s">
        <v>48</v>
      </c>
      <c r="O98" s="46"/>
      <c r="P98" s="230">
        <f>O98*H98</f>
        <v>0</v>
      </c>
      <c r="Q98" s="230">
        <v>0.2</v>
      </c>
      <c r="R98" s="230">
        <f>Q98*H98</f>
        <v>0.4</v>
      </c>
      <c r="S98" s="230">
        <v>0</v>
      </c>
      <c r="T98" s="231">
        <f>S98*H98</f>
        <v>0</v>
      </c>
      <c r="AR98" s="23" t="s">
        <v>189</v>
      </c>
      <c r="AT98" s="23" t="s">
        <v>185</v>
      </c>
      <c r="AU98" s="23" t="s">
        <v>86</v>
      </c>
      <c r="AY98" s="23" t="s">
        <v>146</v>
      </c>
      <c r="BE98" s="232">
        <f>IF(N98="základní",J98,0)</f>
        <v>0</v>
      </c>
      <c r="BF98" s="232">
        <f>IF(N98="snížená",J98,0)</f>
        <v>0</v>
      </c>
      <c r="BG98" s="232">
        <f>IF(N98="zákl. přenesená",J98,0)</f>
        <v>0</v>
      </c>
      <c r="BH98" s="232">
        <f>IF(N98="sníž. přenesená",J98,0)</f>
        <v>0</v>
      </c>
      <c r="BI98" s="232">
        <f>IF(N98="nulová",J98,0)</f>
        <v>0</v>
      </c>
      <c r="BJ98" s="23" t="s">
        <v>24</v>
      </c>
      <c r="BK98" s="232">
        <f>ROUND(I98*H98,2)</f>
        <v>0</v>
      </c>
      <c r="BL98" s="23" t="s">
        <v>153</v>
      </c>
      <c r="BM98" s="23" t="s">
        <v>810</v>
      </c>
    </row>
    <row r="99" spans="2:51" s="11" customFormat="1" ht="13.5">
      <c r="B99" s="236"/>
      <c r="C99" s="237"/>
      <c r="D99" s="233" t="s">
        <v>160</v>
      </c>
      <c r="E99" s="238" t="s">
        <v>22</v>
      </c>
      <c r="F99" s="239" t="s">
        <v>811</v>
      </c>
      <c r="G99" s="237"/>
      <c r="H99" s="240">
        <v>2</v>
      </c>
      <c r="I99" s="241"/>
      <c r="J99" s="237"/>
      <c r="K99" s="237"/>
      <c r="L99" s="242"/>
      <c r="M99" s="243"/>
      <c r="N99" s="244"/>
      <c r="O99" s="244"/>
      <c r="P99" s="244"/>
      <c r="Q99" s="244"/>
      <c r="R99" s="244"/>
      <c r="S99" s="244"/>
      <c r="T99" s="245"/>
      <c r="AT99" s="246" t="s">
        <v>160</v>
      </c>
      <c r="AU99" s="246" t="s">
        <v>86</v>
      </c>
      <c r="AV99" s="11" t="s">
        <v>86</v>
      </c>
      <c r="AW99" s="11" t="s">
        <v>40</v>
      </c>
      <c r="AX99" s="11" t="s">
        <v>24</v>
      </c>
      <c r="AY99" s="246" t="s">
        <v>146</v>
      </c>
    </row>
    <row r="100" spans="2:65" s="1" customFormat="1" ht="25.5" customHeight="1">
      <c r="B100" s="45"/>
      <c r="C100" s="221" t="s">
        <v>10</v>
      </c>
      <c r="D100" s="221" t="s">
        <v>148</v>
      </c>
      <c r="E100" s="222" t="s">
        <v>679</v>
      </c>
      <c r="F100" s="223" t="s">
        <v>680</v>
      </c>
      <c r="G100" s="224" t="s">
        <v>241</v>
      </c>
      <c r="H100" s="225">
        <v>0.217</v>
      </c>
      <c r="I100" s="226"/>
      <c r="J100" s="227">
        <f>ROUND(I100*H100,2)</f>
        <v>0</v>
      </c>
      <c r="K100" s="223" t="s">
        <v>152</v>
      </c>
      <c r="L100" s="71"/>
      <c r="M100" s="228" t="s">
        <v>22</v>
      </c>
      <c r="N100" s="229" t="s">
        <v>48</v>
      </c>
      <c r="O100" s="46"/>
      <c r="P100" s="230">
        <f>O100*H100</f>
        <v>0</v>
      </c>
      <c r="Q100" s="230">
        <v>0</v>
      </c>
      <c r="R100" s="230">
        <f>Q100*H100</f>
        <v>0</v>
      </c>
      <c r="S100" s="230">
        <v>0</v>
      </c>
      <c r="T100" s="231">
        <f>S100*H100</f>
        <v>0</v>
      </c>
      <c r="AR100" s="23" t="s">
        <v>153</v>
      </c>
      <c r="AT100" s="23" t="s">
        <v>148</v>
      </c>
      <c r="AU100" s="23" t="s">
        <v>86</v>
      </c>
      <c r="AY100" s="23" t="s">
        <v>146</v>
      </c>
      <c r="BE100" s="232">
        <f>IF(N100="základní",J100,0)</f>
        <v>0</v>
      </c>
      <c r="BF100" s="232">
        <f>IF(N100="snížená",J100,0)</f>
        <v>0</v>
      </c>
      <c r="BG100" s="232">
        <f>IF(N100="zákl. přenesená",J100,0)</f>
        <v>0</v>
      </c>
      <c r="BH100" s="232">
        <f>IF(N100="sníž. přenesená",J100,0)</f>
        <v>0</v>
      </c>
      <c r="BI100" s="232">
        <f>IF(N100="nulová",J100,0)</f>
        <v>0</v>
      </c>
      <c r="BJ100" s="23" t="s">
        <v>24</v>
      </c>
      <c r="BK100" s="232">
        <f>ROUND(I100*H100,2)</f>
        <v>0</v>
      </c>
      <c r="BL100" s="23" t="s">
        <v>153</v>
      </c>
      <c r="BM100" s="23" t="s">
        <v>812</v>
      </c>
    </row>
    <row r="101" spans="2:63" s="10" customFormat="1" ht="29.85" customHeight="1">
      <c r="B101" s="205"/>
      <c r="C101" s="206"/>
      <c r="D101" s="207" t="s">
        <v>76</v>
      </c>
      <c r="E101" s="219" t="s">
        <v>682</v>
      </c>
      <c r="F101" s="219" t="s">
        <v>683</v>
      </c>
      <c r="G101" s="206"/>
      <c r="H101" s="206"/>
      <c r="I101" s="209"/>
      <c r="J101" s="220">
        <f>BK101</f>
        <v>0</v>
      </c>
      <c r="K101" s="206"/>
      <c r="L101" s="211"/>
      <c r="M101" s="212"/>
      <c r="N101" s="213"/>
      <c r="O101" s="213"/>
      <c r="P101" s="214">
        <f>SUM(P102:P118)</f>
        <v>0</v>
      </c>
      <c r="Q101" s="213"/>
      <c r="R101" s="214">
        <f>SUM(R102:R118)</f>
        <v>0.040909999999999995</v>
      </c>
      <c r="S101" s="213"/>
      <c r="T101" s="215">
        <f>SUM(T102:T118)</f>
        <v>0</v>
      </c>
      <c r="AR101" s="216" t="s">
        <v>24</v>
      </c>
      <c r="AT101" s="217" t="s">
        <v>76</v>
      </c>
      <c r="AU101" s="217" t="s">
        <v>24</v>
      </c>
      <c r="AY101" s="216" t="s">
        <v>146</v>
      </c>
      <c r="BK101" s="218">
        <f>SUM(BK102:BK118)</f>
        <v>0</v>
      </c>
    </row>
    <row r="102" spans="2:65" s="1" customFormat="1" ht="25.5" customHeight="1">
      <c r="B102" s="45"/>
      <c r="C102" s="221" t="s">
        <v>238</v>
      </c>
      <c r="D102" s="221" t="s">
        <v>148</v>
      </c>
      <c r="E102" s="222" t="s">
        <v>786</v>
      </c>
      <c r="F102" s="223" t="s">
        <v>787</v>
      </c>
      <c r="G102" s="224" t="s">
        <v>286</v>
      </c>
      <c r="H102" s="225">
        <v>4</v>
      </c>
      <c r="I102" s="226"/>
      <c r="J102" s="227">
        <f>ROUND(I102*H102,2)</f>
        <v>0</v>
      </c>
      <c r="K102" s="223" t="s">
        <v>152</v>
      </c>
      <c r="L102" s="71"/>
      <c r="M102" s="228" t="s">
        <v>22</v>
      </c>
      <c r="N102" s="229" t="s">
        <v>48</v>
      </c>
      <c r="O102" s="46"/>
      <c r="P102" s="230">
        <f>O102*H102</f>
        <v>0</v>
      </c>
      <c r="Q102" s="230">
        <v>0</v>
      </c>
      <c r="R102" s="230">
        <f>Q102*H102</f>
        <v>0</v>
      </c>
      <c r="S102" s="230">
        <v>0</v>
      </c>
      <c r="T102" s="231">
        <f>S102*H102</f>
        <v>0</v>
      </c>
      <c r="AR102" s="23" t="s">
        <v>153</v>
      </c>
      <c r="AT102" s="23" t="s">
        <v>148</v>
      </c>
      <c r="AU102" s="23" t="s">
        <v>86</v>
      </c>
      <c r="AY102" s="23" t="s">
        <v>146</v>
      </c>
      <c r="BE102" s="232">
        <f>IF(N102="základní",J102,0)</f>
        <v>0</v>
      </c>
      <c r="BF102" s="232">
        <f>IF(N102="snížená",J102,0)</f>
        <v>0</v>
      </c>
      <c r="BG102" s="232">
        <f>IF(N102="zákl. přenesená",J102,0)</f>
        <v>0</v>
      </c>
      <c r="BH102" s="232">
        <f>IF(N102="sníž. přenesená",J102,0)</f>
        <v>0</v>
      </c>
      <c r="BI102" s="232">
        <f>IF(N102="nulová",J102,0)</f>
        <v>0</v>
      </c>
      <c r="BJ102" s="23" t="s">
        <v>24</v>
      </c>
      <c r="BK102" s="232">
        <f>ROUND(I102*H102,2)</f>
        <v>0</v>
      </c>
      <c r="BL102" s="23" t="s">
        <v>153</v>
      </c>
      <c r="BM102" s="23" t="s">
        <v>813</v>
      </c>
    </row>
    <row r="103" spans="2:65" s="1" customFormat="1" ht="16.5" customHeight="1">
      <c r="B103" s="45"/>
      <c r="C103" s="257" t="s">
        <v>244</v>
      </c>
      <c r="D103" s="257" t="s">
        <v>185</v>
      </c>
      <c r="E103" s="258" t="s">
        <v>789</v>
      </c>
      <c r="F103" s="259" t="s">
        <v>790</v>
      </c>
      <c r="G103" s="260" t="s">
        <v>286</v>
      </c>
      <c r="H103" s="261">
        <v>4</v>
      </c>
      <c r="I103" s="262"/>
      <c r="J103" s="263">
        <f>ROUND(I103*H103,2)</f>
        <v>0</v>
      </c>
      <c r="K103" s="259" t="s">
        <v>22</v>
      </c>
      <c r="L103" s="264"/>
      <c r="M103" s="265" t="s">
        <v>22</v>
      </c>
      <c r="N103" s="266" t="s">
        <v>48</v>
      </c>
      <c r="O103" s="46"/>
      <c r="P103" s="230">
        <f>O103*H103</f>
        <v>0</v>
      </c>
      <c r="Q103" s="230">
        <v>0.0065</v>
      </c>
      <c r="R103" s="230">
        <f>Q103*H103</f>
        <v>0.026</v>
      </c>
      <c r="S103" s="230">
        <v>0</v>
      </c>
      <c r="T103" s="231">
        <f>S103*H103</f>
        <v>0</v>
      </c>
      <c r="AR103" s="23" t="s">
        <v>189</v>
      </c>
      <c r="AT103" s="23" t="s">
        <v>185</v>
      </c>
      <c r="AU103" s="23" t="s">
        <v>86</v>
      </c>
      <c r="AY103" s="23" t="s">
        <v>146</v>
      </c>
      <c r="BE103" s="232">
        <f>IF(N103="základní",J103,0)</f>
        <v>0</v>
      </c>
      <c r="BF103" s="232">
        <f>IF(N103="snížená",J103,0)</f>
        <v>0</v>
      </c>
      <c r="BG103" s="232">
        <f>IF(N103="zákl. přenesená",J103,0)</f>
        <v>0</v>
      </c>
      <c r="BH103" s="232">
        <f>IF(N103="sníž. přenesená",J103,0)</f>
        <v>0</v>
      </c>
      <c r="BI103" s="232">
        <f>IF(N103="nulová",J103,0)</f>
        <v>0</v>
      </c>
      <c r="BJ103" s="23" t="s">
        <v>24</v>
      </c>
      <c r="BK103" s="232">
        <f>ROUND(I103*H103,2)</f>
        <v>0</v>
      </c>
      <c r="BL103" s="23" t="s">
        <v>153</v>
      </c>
      <c r="BM103" s="23" t="s">
        <v>814</v>
      </c>
    </row>
    <row r="104" spans="2:51" s="11" customFormat="1" ht="13.5">
      <c r="B104" s="236"/>
      <c r="C104" s="237"/>
      <c r="D104" s="233" t="s">
        <v>160</v>
      </c>
      <c r="E104" s="238" t="s">
        <v>22</v>
      </c>
      <c r="F104" s="239" t="s">
        <v>815</v>
      </c>
      <c r="G104" s="237"/>
      <c r="H104" s="240">
        <v>4</v>
      </c>
      <c r="I104" s="241"/>
      <c r="J104" s="237"/>
      <c r="K104" s="237"/>
      <c r="L104" s="242"/>
      <c r="M104" s="243"/>
      <c r="N104" s="244"/>
      <c r="O104" s="244"/>
      <c r="P104" s="244"/>
      <c r="Q104" s="244"/>
      <c r="R104" s="244"/>
      <c r="S104" s="244"/>
      <c r="T104" s="245"/>
      <c r="AT104" s="246" t="s">
        <v>160</v>
      </c>
      <c r="AU104" s="246" t="s">
        <v>86</v>
      </c>
      <c r="AV104" s="11" t="s">
        <v>86</v>
      </c>
      <c r="AW104" s="11" t="s">
        <v>40</v>
      </c>
      <c r="AX104" s="11" t="s">
        <v>24</v>
      </c>
      <c r="AY104" s="246" t="s">
        <v>146</v>
      </c>
    </row>
    <row r="105" spans="2:65" s="1" customFormat="1" ht="16.5" customHeight="1">
      <c r="B105" s="45"/>
      <c r="C105" s="221" t="s">
        <v>250</v>
      </c>
      <c r="D105" s="221" t="s">
        <v>148</v>
      </c>
      <c r="E105" s="222" t="s">
        <v>816</v>
      </c>
      <c r="F105" s="223" t="s">
        <v>817</v>
      </c>
      <c r="G105" s="224" t="s">
        <v>690</v>
      </c>
      <c r="H105" s="225">
        <v>16</v>
      </c>
      <c r="I105" s="226"/>
      <c r="J105" s="227">
        <f>ROUND(I105*H105,2)</f>
        <v>0</v>
      </c>
      <c r="K105" s="223" t="s">
        <v>22</v>
      </c>
      <c r="L105" s="71"/>
      <c r="M105" s="228" t="s">
        <v>22</v>
      </c>
      <c r="N105" s="229" t="s">
        <v>48</v>
      </c>
      <c r="O105" s="46"/>
      <c r="P105" s="230">
        <f>O105*H105</f>
        <v>0</v>
      </c>
      <c r="Q105" s="230">
        <v>0</v>
      </c>
      <c r="R105" s="230">
        <f>Q105*H105</f>
        <v>0</v>
      </c>
      <c r="S105" s="230">
        <v>0</v>
      </c>
      <c r="T105" s="231">
        <f>S105*H105</f>
        <v>0</v>
      </c>
      <c r="AR105" s="23" t="s">
        <v>153</v>
      </c>
      <c r="AT105" s="23" t="s">
        <v>148</v>
      </c>
      <c r="AU105" s="23" t="s">
        <v>86</v>
      </c>
      <c r="AY105" s="23" t="s">
        <v>146</v>
      </c>
      <c r="BE105" s="232">
        <f>IF(N105="základní",J105,0)</f>
        <v>0</v>
      </c>
      <c r="BF105" s="232">
        <f>IF(N105="snížená",J105,0)</f>
        <v>0</v>
      </c>
      <c r="BG105" s="232">
        <f>IF(N105="zákl. přenesená",J105,0)</f>
        <v>0</v>
      </c>
      <c r="BH105" s="232">
        <f>IF(N105="sníž. přenesená",J105,0)</f>
        <v>0</v>
      </c>
      <c r="BI105" s="232">
        <f>IF(N105="nulová",J105,0)</f>
        <v>0</v>
      </c>
      <c r="BJ105" s="23" t="s">
        <v>24</v>
      </c>
      <c r="BK105" s="232">
        <f>ROUND(I105*H105,2)</f>
        <v>0</v>
      </c>
      <c r="BL105" s="23" t="s">
        <v>153</v>
      </c>
      <c r="BM105" s="23" t="s">
        <v>818</v>
      </c>
    </row>
    <row r="106" spans="2:65" s="1" customFormat="1" ht="16.5" customHeight="1">
      <c r="B106" s="45"/>
      <c r="C106" s="221" t="s">
        <v>255</v>
      </c>
      <c r="D106" s="221" t="s">
        <v>148</v>
      </c>
      <c r="E106" s="222" t="s">
        <v>793</v>
      </c>
      <c r="F106" s="223" t="s">
        <v>794</v>
      </c>
      <c r="G106" s="224" t="s">
        <v>286</v>
      </c>
      <c r="H106" s="225">
        <v>7</v>
      </c>
      <c r="I106" s="226"/>
      <c r="J106" s="227">
        <f>ROUND(I106*H106,2)</f>
        <v>0</v>
      </c>
      <c r="K106" s="223" t="s">
        <v>152</v>
      </c>
      <c r="L106" s="71"/>
      <c r="M106" s="228" t="s">
        <v>22</v>
      </c>
      <c r="N106" s="229" t="s">
        <v>48</v>
      </c>
      <c r="O106" s="46"/>
      <c r="P106" s="230">
        <f>O106*H106</f>
        <v>0</v>
      </c>
      <c r="Q106" s="230">
        <v>5E-05</v>
      </c>
      <c r="R106" s="230">
        <f>Q106*H106</f>
        <v>0.00035</v>
      </c>
      <c r="S106" s="230">
        <v>0</v>
      </c>
      <c r="T106" s="231">
        <f>S106*H106</f>
        <v>0</v>
      </c>
      <c r="AR106" s="23" t="s">
        <v>153</v>
      </c>
      <c r="AT106" s="23" t="s">
        <v>148</v>
      </c>
      <c r="AU106" s="23" t="s">
        <v>86</v>
      </c>
      <c r="AY106" s="23" t="s">
        <v>146</v>
      </c>
      <c r="BE106" s="232">
        <f>IF(N106="základní",J106,0)</f>
        <v>0</v>
      </c>
      <c r="BF106" s="232">
        <f>IF(N106="snížená",J106,0)</f>
        <v>0</v>
      </c>
      <c r="BG106" s="232">
        <f>IF(N106="zákl. přenesená",J106,0)</f>
        <v>0</v>
      </c>
      <c r="BH106" s="232">
        <f>IF(N106="sníž. přenesená",J106,0)</f>
        <v>0</v>
      </c>
      <c r="BI106" s="232">
        <f>IF(N106="nulová",J106,0)</f>
        <v>0</v>
      </c>
      <c r="BJ106" s="23" t="s">
        <v>24</v>
      </c>
      <c r="BK106" s="232">
        <f>ROUND(I106*H106,2)</f>
        <v>0</v>
      </c>
      <c r="BL106" s="23" t="s">
        <v>153</v>
      </c>
      <c r="BM106" s="23" t="s">
        <v>819</v>
      </c>
    </row>
    <row r="107" spans="2:51" s="11" customFormat="1" ht="13.5">
      <c r="B107" s="236"/>
      <c r="C107" s="237"/>
      <c r="D107" s="233" t="s">
        <v>160</v>
      </c>
      <c r="E107" s="238" t="s">
        <v>22</v>
      </c>
      <c r="F107" s="239" t="s">
        <v>820</v>
      </c>
      <c r="G107" s="237"/>
      <c r="H107" s="240">
        <v>7</v>
      </c>
      <c r="I107" s="241"/>
      <c r="J107" s="237"/>
      <c r="K107" s="237"/>
      <c r="L107" s="242"/>
      <c r="M107" s="243"/>
      <c r="N107" s="244"/>
      <c r="O107" s="244"/>
      <c r="P107" s="244"/>
      <c r="Q107" s="244"/>
      <c r="R107" s="244"/>
      <c r="S107" s="244"/>
      <c r="T107" s="245"/>
      <c r="AT107" s="246" t="s">
        <v>160</v>
      </c>
      <c r="AU107" s="246" t="s">
        <v>86</v>
      </c>
      <c r="AV107" s="11" t="s">
        <v>86</v>
      </c>
      <c r="AW107" s="11" t="s">
        <v>40</v>
      </c>
      <c r="AX107" s="11" t="s">
        <v>24</v>
      </c>
      <c r="AY107" s="246" t="s">
        <v>146</v>
      </c>
    </row>
    <row r="108" spans="2:65" s="1" customFormat="1" ht="16.5" customHeight="1">
      <c r="B108" s="45"/>
      <c r="C108" s="257" t="s">
        <v>260</v>
      </c>
      <c r="D108" s="257" t="s">
        <v>185</v>
      </c>
      <c r="E108" s="258" t="s">
        <v>796</v>
      </c>
      <c r="F108" s="259" t="s">
        <v>797</v>
      </c>
      <c r="G108" s="260" t="s">
        <v>286</v>
      </c>
      <c r="H108" s="261">
        <v>7</v>
      </c>
      <c r="I108" s="262"/>
      <c r="J108" s="263">
        <f>ROUND(I108*H108,2)</f>
        <v>0</v>
      </c>
      <c r="K108" s="259" t="s">
        <v>22</v>
      </c>
      <c r="L108" s="264"/>
      <c r="M108" s="265" t="s">
        <v>22</v>
      </c>
      <c r="N108" s="266" t="s">
        <v>48</v>
      </c>
      <c r="O108" s="46"/>
      <c r="P108" s="230">
        <f>O108*H108</f>
        <v>0</v>
      </c>
      <c r="Q108" s="230">
        <v>0</v>
      </c>
      <c r="R108" s="230">
        <f>Q108*H108</f>
        <v>0</v>
      </c>
      <c r="S108" s="230">
        <v>0</v>
      </c>
      <c r="T108" s="231">
        <f>S108*H108</f>
        <v>0</v>
      </c>
      <c r="AR108" s="23" t="s">
        <v>189</v>
      </c>
      <c r="AT108" s="23" t="s">
        <v>185</v>
      </c>
      <c r="AU108" s="23" t="s">
        <v>86</v>
      </c>
      <c r="AY108" s="23" t="s">
        <v>146</v>
      </c>
      <c r="BE108" s="232">
        <f>IF(N108="základní",J108,0)</f>
        <v>0</v>
      </c>
      <c r="BF108" s="232">
        <f>IF(N108="snížená",J108,0)</f>
        <v>0</v>
      </c>
      <c r="BG108" s="232">
        <f>IF(N108="zákl. přenesená",J108,0)</f>
        <v>0</v>
      </c>
      <c r="BH108" s="232">
        <f>IF(N108="sníž. přenesená",J108,0)</f>
        <v>0</v>
      </c>
      <c r="BI108" s="232">
        <f>IF(N108="nulová",J108,0)</f>
        <v>0</v>
      </c>
      <c r="BJ108" s="23" t="s">
        <v>24</v>
      </c>
      <c r="BK108" s="232">
        <f>ROUND(I108*H108,2)</f>
        <v>0</v>
      </c>
      <c r="BL108" s="23" t="s">
        <v>153</v>
      </c>
      <c r="BM108" s="23" t="s">
        <v>821</v>
      </c>
    </row>
    <row r="109" spans="2:65" s="1" customFormat="1" ht="25.5" customHeight="1">
      <c r="B109" s="45"/>
      <c r="C109" s="221" t="s">
        <v>9</v>
      </c>
      <c r="D109" s="221" t="s">
        <v>148</v>
      </c>
      <c r="E109" s="222" t="s">
        <v>802</v>
      </c>
      <c r="F109" s="223" t="s">
        <v>803</v>
      </c>
      <c r="G109" s="224" t="s">
        <v>286</v>
      </c>
      <c r="H109" s="225">
        <v>7</v>
      </c>
      <c r="I109" s="226"/>
      <c r="J109" s="227">
        <f>ROUND(I109*H109,2)</f>
        <v>0</v>
      </c>
      <c r="K109" s="223" t="s">
        <v>152</v>
      </c>
      <c r="L109" s="71"/>
      <c r="M109" s="228" t="s">
        <v>22</v>
      </c>
      <c r="N109" s="229" t="s">
        <v>48</v>
      </c>
      <c r="O109" s="46"/>
      <c r="P109" s="230">
        <f>O109*H109</f>
        <v>0</v>
      </c>
      <c r="Q109" s="230">
        <v>0.00208</v>
      </c>
      <c r="R109" s="230">
        <f>Q109*H109</f>
        <v>0.014559999999999998</v>
      </c>
      <c r="S109" s="230">
        <v>0</v>
      </c>
      <c r="T109" s="231">
        <f>S109*H109</f>
        <v>0</v>
      </c>
      <c r="AR109" s="23" t="s">
        <v>153</v>
      </c>
      <c r="AT109" s="23" t="s">
        <v>148</v>
      </c>
      <c r="AU109" s="23" t="s">
        <v>86</v>
      </c>
      <c r="AY109" s="23" t="s">
        <v>146</v>
      </c>
      <c r="BE109" s="232">
        <f>IF(N109="základní",J109,0)</f>
        <v>0</v>
      </c>
      <c r="BF109" s="232">
        <f>IF(N109="snížená",J109,0)</f>
        <v>0</v>
      </c>
      <c r="BG109" s="232">
        <f>IF(N109="zákl. přenesená",J109,0)</f>
        <v>0</v>
      </c>
      <c r="BH109" s="232">
        <f>IF(N109="sníž. přenesená",J109,0)</f>
        <v>0</v>
      </c>
      <c r="BI109" s="232">
        <f>IF(N109="nulová",J109,0)</f>
        <v>0</v>
      </c>
      <c r="BJ109" s="23" t="s">
        <v>24</v>
      </c>
      <c r="BK109" s="232">
        <f>ROUND(I109*H109,2)</f>
        <v>0</v>
      </c>
      <c r="BL109" s="23" t="s">
        <v>153</v>
      </c>
      <c r="BM109" s="23" t="s">
        <v>822</v>
      </c>
    </row>
    <row r="110" spans="2:51" s="11" customFormat="1" ht="13.5">
      <c r="B110" s="236"/>
      <c r="C110" s="237"/>
      <c r="D110" s="233" t="s">
        <v>160</v>
      </c>
      <c r="E110" s="238" t="s">
        <v>22</v>
      </c>
      <c r="F110" s="239" t="s">
        <v>820</v>
      </c>
      <c r="G110" s="237"/>
      <c r="H110" s="240">
        <v>7</v>
      </c>
      <c r="I110" s="241"/>
      <c r="J110" s="237"/>
      <c r="K110" s="237"/>
      <c r="L110" s="242"/>
      <c r="M110" s="243"/>
      <c r="N110" s="244"/>
      <c r="O110" s="244"/>
      <c r="P110" s="244"/>
      <c r="Q110" s="244"/>
      <c r="R110" s="244"/>
      <c r="S110" s="244"/>
      <c r="T110" s="245"/>
      <c r="AT110" s="246" t="s">
        <v>160</v>
      </c>
      <c r="AU110" s="246" t="s">
        <v>86</v>
      </c>
      <c r="AV110" s="11" t="s">
        <v>86</v>
      </c>
      <c r="AW110" s="11" t="s">
        <v>40</v>
      </c>
      <c r="AX110" s="11" t="s">
        <v>24</v>
      </c>
      <c r="AY110" s="246" t="s">
        <v>146</v>
      </c>
    </row>
    <row r="111" spans="2:65" s="1" customFormat="1" ht="25.5" customHeight="1">
      <c r="B111" s="45"/>
      <c r="C111" s="221" t="s">
        <v>268</v>
      </c>
      <c r="D111" s="221" t="s">
        <v>148</v>
      </c>
      <c r="E111" s="222" t="s">
        <v>823</v>
      </c>
      <c r="F111" s="223" t="s">
        <v>824</v>
      </c>
      <c r="G111" s="224" t="s">
        <v>700</v>
      </c>
      <c r="H111" s="225">
        <v>25</v>
      </c>
      <c r="I111" s="226"/>
      <c r="J111" s="227">
        <f>ROUND(I111*H111,2)</f>
        <v>0</v>
      </c>
      <c r="K111" s="223" t="s">
        <v>152</v>
      </c>
      <c r="L111" s="71"/>
      <c r="M111" s="228" t="s">
        <v>22</v>
      </c>
      <c r="N111" s="229" t="s">
        <v>48</v>
      </c>
      <c r="O111" s="46"/>
      <c r="P111" s="230">
        <f>O111*H111</f>
        <v>0</v>
      </c>
      <c r="Q111" s="230">
        <v>0</v>
      </c>
      <c r="R111" s="230">
        <f>Q111*H111</f>
        <v>0</v>
      </c>
      <c r="S111" s="230">
        <v>0</v>
      </c>
      <c r="T111" s="231">
        <f>S111*H111</f>
        <v>0</v>
      </c>
      <c r="AR111" s="23" t="s">
        <v>153</v>
      </c>
      <c r="AT111" s="23" t="s">
        <v>148</v>
      </c>
      <c r="AU111" s="23" t="s">
        <v>86</v>
      </c>
      <c r="AY111" s="23" t="s">
        <v>146</v>
      </c>
      <c r="BE111" s="232">
        <f>IF(N111="základní",J111,0)</f>
        <v>0</v>
      </c>
      <c r="BF111" s="232">
        <f>IF(N111="snížená",J111,0)</f>
        <v>0</v>
      </c>
      <c r="BG111" s="232">
        <f>IF(N111="zákl. přenesená",J111,0)</f>
        <v>0</v>
      </c>
      <c r="BH111" s="232">
        <f>IF(N111="sníž. přenesená",J111,0)</f>
        <v>0</v>
      </c>
      <c r="BI111" s="232">
        <f>IF(N111="nulová",J111,0)</f>
        <v>0</v>
      </c>
      <c r="BJ111" s="23" t="s">
        <v>24</v>
      </c>
      <c r="BK111" s="232">
        <f>ROUND(I111*H111,2)</f>
        <v>0</v>
      </c>
      <c r="BL111" s="23" t="s">
        <v>153</v>
      </c>
      <c r="BM111" s="23" t="s">
        <v>825</v>
      </c>
    </row>
    <row r="112" spans="2:51" s="11" customFormat="1" ht="13.5">
      <c r="B112" s="236"/>
      <c r="C112" s="237"/>
      <c r="D112" s="233" t="s">
        <v>160</v>
      </c>
      <c r="E112" s="237"/>
      <c r="F112" s="239" t="s">
        <v>826</v>
      </c>
      <c r="G112" s="237"/>
      <c r="H112" s="240">
        <v>25</v>
      </c>
      <c r="I112" s="241"/>
      <c r="J112" s="237"/>
      <c r="K112" s="237"/>
      <c r="L112" s="242"/>
      <c r="M112" s="243"/>
      <c r="N112" s="244"/>
      <c r="O112" s="244"/>
      <c r="P112" s="244"/>
      <c r="Q112" s="244"/>
      <c r="R112" s="244"/>
      <c r="S112" s="244"/>
      <c r="T112" s="245"/>
      <c r="AT112" s="246" t="s">
        <v>160</v>
      </c>
      <c r="AU112" s="246" t="s">
        <v>86</v>
      </c>
      <c r="AV112" s="11" t="s">
        <v>86</v>
      </c>
      <c r="AW112" s="11" t="s">
        <v>6</v>
      </c>
      <c r="AX112" s="11" t="s">
        <v>24</v>
      </c>
      <c r="AY112" s="246" t="s">
        <v>146</v>
      </c>
    </row>
    <row r="113" spans="2:65" s="1" customFormat="1" ht="16.5" customHeight="1">
      <c r="B113" s="45"/>
      <c r="C113" s="221" t="s">
        <v>272</v>
      </c>
      <c r="D113" s="221" t="s">
        <v>148</v>
      </c>
      <c r="E113" s="222" t="s">
        <v>703</v>
      </c>
      <c r="F113" s="223" t="s">
        <v>704</v>
      </c>
      <c r="G113" s="224" t="s">
        <v>151</v>
      </c>
      <c r="H113" s="225">
        <v>22.5</v>
      </c>
      <c r="I113" s="226"/>
      <c r="J113" s="227">
        <f>ROUND(I113*H113,2)</f>
        <v>0</v>
      </c>
      <c r="K113" s="223" t="s">
        <v>152</v>
      </c>
      <c r="L113" s="71"/>
      <c r="M113" s="228" t="s">
        <v>22</v>
      </c>
      <c r="N113" s="229" t="s">
        <v>48</v>
      </c>
      <c r="O113" s="46"/>
      <c r="P113" s="230">
        <f>O113*H113</f>
        <v>0</v>
      </c>
      <c r="Q113" s="230">
        <v>0</v>
      </c>
      <c r="R113" s="230">
        <f>Q113*H113</f>
        <v>0</v>
      </c>
      <c r="S113" s="230">
        <v>0</v>
      </c>
      <c r="T113" s="231">
        <f>S113*H113</f>
        <v>0</v>
      </c>
      <c r="AR113" s="23" t="s">
        <v>153</v>
      </c>
      <c r="AT113" s="23" t="s">
        <v>148</v>
      </c>
      <c r="AU113" s="23" t="s">
        <v>86</v>
      </c>
      <c r="AY113" s="23" t="s">
        <v>146</v>
      </c>
      <c r="BE113" s="232">
        <f>IF(N113="základní",J113,0)</f>
        <v>0</v>
      </c>
      <c r="BF113" s="232">
        <f>IF(N113="snížená",J113,0)</f>
        <v>0</v>
      </c>
      <c r="BG113" s="232">
        <f>IF(N113="zákl. přenesená",J113,0)</f>
        <v>0</v>
      </c>
      <c r="BH113" s="232">
        <f>IF(N113="sníž. přenesená",J113,0)</f>
        <v>0</v>
      </c>
      <c r="BI113" s="232">
        <f>IF(N113="nulová",J113,0)</f>
        <v>0</v>
      </c>
      <c r="BJ113" s="23" t="s">
        <v>24</v>
      </c>
      <c r="BK113" s="232">
        <f>ROUND(I113*H113,2)</f>
        <v>0</v>
      </c>
      <c r="BL113" s="23" t="s">
        <v>153</v>
      </c>
      <c r="BM113" s="23" t="s">
        <v>827</v>
      </c>
    </row>
    <row r="114" spans="2:51" s="11" customFormat="1" ht="13.5">
      <c r="B114" s="236"/>
      <c r="C114" s="237"/>
      <c r="D114" s="233" t="s">
        <v>160</v>
      </c>
      <c r="E114" s="238" t="s">
        <v>22</v>
      </c>
      <c r="F114" s="239" t="s">
        <v>828</v>
      </c>
      <c r="G114" s="237"/>
      <c r="H114" s="240">
        <v>22.5</v>
      </c>
      <c r="I114" s="241"/>
      <c r="J114" s="237"/>
      <c r="K114" s="237"/>
      <c r="L114" s="242"/>
      <c r="M114" s="243"/>
      <c r="N114" s="244"/>
      <c r="O114" s="244"/>
      <c r="P114" s="244"/>
      <c r="Q114" s="244"/>
      <c r="R114" s="244"/>
      <c r="S114" s="244"/>
      <c r="T114" s="245"/>
      <c r="AT114" s="246" t="s">
        <v>160</v>
      </c>
      <c r="AU114" s="246" t="s">
        <v>86</v>
      </c>
      <c r="AV114" s="11" t="s">
        <v>86</v>
      </c>
      <c r="AW114" s="11" t="s">
        <v>40</v>
      </c>
      <c r="AX114" s="11" t="s">
        <v>24</v>
      </c>
      <c r="AY114" s="246" t="s">
        <v>146</v>
      </c>
    </row>
    <row r="115" spans="2:65" s="1" customFormat="1" ht="16.5" customHeight="1">
      <c r="B115" s="45"/>
      <c r="C115" s="221" t="s">
        <v>277</v>
      </c>
      <c r="D115" s="221" t="s">
        <v>148</v>
      </c>
      <c r="E115" s="222" t="s">
        <v>707</v>
      </c>
      <c r="F115" s="223" t="s">
        <v>708</v>
      </c>
      <c r="G115" s="224" t="s">
        <v>151</v>
      </c>
      <c r="H115" s="225">
        <v>27.55</v>
      </c>
      <c r="I115" s="226"/>
      <c r="J115" s="227">
        <f>ROUND(I115*H115,2)</f>
        <v>0</v>
      </c>
      <c r="K115" s="223" t="s">
        <v>152</v>
      </c>
      <c r="L115" s="71"/>
      <c r="M115" s="228" t="s">
        <v>22</v>
      </c>
      <c r="N115" s="229" t="s">
        <v>48</v>
      </c>
      <c r="O115" s="46"/>
      <c r="P115" s="230">
        <f>O115*H115</f>
        <v>0</v>
      </c>
      <c r="Q115" s="230">
        <v>0</v>
      </c>
      <c r="R115" s="230">
        <f>Q115*H115</f>
        <v>0</v>
      </c>
      <c r="S115" s="230">
        <v>0</v>
      </c>
      <c r="T115" s="231">
        <f>S115*H115</f>
        <v>0</v>
      </c>
      <c r="AR115" s="23" t="s">
        <v>153</v>
      </c>
      <c r="AT115" s="23" t="s">
        <v>148</v>
      </c>
      <c r="AU115" s="23" t="s">
        <v>86</v>
      </c>
      <c r="AY115" s="23" t="s">
        <v>146</v>
      </c>
      <c r="BE115" s="232">
        <f>IF(N115="základní",J115,0)</f>
        <v>0</v>
      </c>
      <c r="BF115" s="232">
        <f>IF(N115="snížená",J115,0)</f>
        <v>0</v>
      </c>
      <c r="BG115" s="232">
        <f>IF(N115="zákl. přenesená",J115,0)</f>
        <v>0</v>
      </c>
      <c r="BH115" s="232">
        <f>IF(N115="sníž. přenesená",J115,0)</f>
        <v>0</v>
      </c>
      <c r="BI115" s="232">
        <f>IF(N115="nulová",J115,0)</f>
        <v>0</v>
      </c>
      <c r="BJ115" s="23" t="s">
        <v>24</v>
      </c>
      <c r="BK115" s="232">
        <f>ROUND(I115*H115,2)</f>
        <v>0</v>
      </c>
      <c r="BL115" s="23" t="s">
        <v>153</v>
      </c>
      <c r="BM115" s="23" t="s">
        <v>829</v>
      </c>
    </row>
    <row r="116" spans="2:65" s="1" customFormat="1" ht="25.5" customHeight="1">
      <c r="B116" s="45"/>
      <c r="C116" s="221" t="s">
        <v>283</v>
      </c>
      <c r="D116" s="221" t="s">
        <v>148</v>
      </c>
      <c r="E116" s="222" t="s">
        <v>710</v>
      </c>
      <c r="F116" s="223" t="s">
        <v>711</v>
      </c>
      <c r="G116" s="224" t="s">
        <v>151</v>
      </c>
      <c r="H116" s="225">
        <v>90</v>
      </c>
      <c r="I116" s="226"/>
      <c r="J116" s="227">
        <f>ROUND(I116*H116,2)</f>
        <v>0</v>
      </c>
      <c r="K116" s="223" t="s">
        <v>152</v>
      </c>
      <c r="L116" s="71"/>
      <c r="M116" s="228" t="s">
        <v>22</v>
      </c>
      <c r="N116" s="229" t="s">
        <v>48</v>
      </c>
      <c r="O116" s="46"/>
      <c r="P116" s="230">
        <f>O116*H116</f>
        <v>0</v>
      </c>
      <c r="Q116" s="230">
        <v>0</v>
      </c>
      <c r="R116" s="230">
        <f>Q116*H116</f>
        <v>0</v>
      </c>
      <c r="S116" s="230">
        <v>0</v>
      </c>
      <c r="T116" s="231">
        <f>S116*H116</f>
        <v>0</v>
      </c>
      <c r="AR116" s="23" t="s">
        <v>153</v>
      </c>
      <c r="AT116" s="23" t="s">
        <v>148</v>
      </c>
      <c r="AU116" s="23" t="s">
        <v>86</v>
      </c>
      <c r="AY116" s="23" t="s">
        <v>146</v>
      </c>
      <c r="BE116" s="232">
        <f>IF(N116="základní",J116,0)</f>
        <v>0</v>
      </c>
      <c r="BF116" s="232">
        <f>IF(N116="snížená",J116,0)</f>
        <v>0</v>
      </c>
      <c r="BG116" s="232">
        <f>IF(N116="zákl. přenesená",J116,0)</f>
        <v>0</v>
      </c>
      <c r="BH116" s="232">
        <f>IF(N116="sníž. přenesená",J116,0)</f>
        <v>0</v>
      </c>
      <c r="BI116" s="232">
        <f>IF(N116="nulová",J116,0)</f>
        <v>0</v>
      </c>
      <c r="BJ116" s="23" t="s">
        <v>24</v>
      </c>
      <c r="BK116" s="232">
        <f>ROUND(I116*H116,2)</f>
        <v>0</v>
      </c>
      <c r="BL116" s="23" t="s">
        <v>153</v>
      </c>
      <c r="BM116" s="23" t="s">
        <v>830</v>
      </c>
    </row>
    <row r="117" spans="2:51" s="11" customFormat="1" ht="13.5">
      <c r="B117" s="236"/>
      <c r="C117" s="237"/>
      <c r="D117" s="233" t="s">
        <v>160</v>
      </c>
      <c r="E117" s="237"/>
      <c r="F117" s="239" t="s">
        <v>831</v>
      </c>
      <c r="G117" s="237"/>
      <c r="H117" s="240">
        <v>90</v>
      </c>
      <c r="I117" s="241"/>
      <c r="J117" s="237"/>
      <c r="K117" s="237"/>
      <c r="L117" s="242"/>
      <c r="M117" s="243"/>
      <c r="N117" s="244"/>
      <c r="O117" s="244"/>
      <c r="P117" s="244"/>
      <c r="Q117" s="244"/>
      <c r="R117" s="244"/>
      <c r="S117" s="244"/>
      <c r="T117" s="245"/>
      <c r="AT117" s="246" t="s">
        <v>160</v>
      </c>
      <c r="AU117" s="246" t="s">
        <v>86</v>
      </c>
      <c r="AV117" s="11" t="s">
        <v>86</v>
      </c>
      <c r="AW117" s="11" t="s">
        <v>6</v>
      </c>
      <c r="AX117" s="11" t="s">
        <v>24</v>
      </c>
      <c r="AY117" s="246" t="s">
        <v>146</v>
      </c>
    </row>
    <row r="118" spans="2:65" s="1" customFormat="1" ht="25.5" customHeight="1">
      <c r="B118" s="45"/>
      <c r="C118" s="221" t="s">
        <v>289</v>
      </c>
      <c r="D118" s="221" t="s">
        <v>148</v>
      </c>
      <c r="E118" s="222" t="s">
        <v>679</v>
      </c>
      <c r="F118" s="223" t="s">
        <v>680</v>
      </c>
      <c r="G118" s="224" t="s">
        <v>241</v>
      </c>
      <c r="H118" s="225">
        <v>0.041</v>
      </c>
      <c r="I118" s="226"/>
      <c r="J118" s="227">
        <f>ROUND(I118*H118,2)</f>
        <v>0</v>
      </c>
      <c r="K118" s="223" t="s">
        <v>152</v>
      </c>
      <c r="L118" s="71"/>
      <c r="M118" s="228" t="s">
        <v>22</v>
      </c>
      <c r="N118" s="229" t="s">
        <v>48</v>
      </c>
      <c r="O118" s="46"/>
      <c r="P118" s="230">
        <f>O118*H118</f>
        <v>0</v>
      </c>
      <c r="Q118" s="230">
        <v>0</v>
      </c>
      <c r="R118" s="230">
        <f>Q118*H118</f>
        <v>0</v>
      </c>
      <c r="S118" s="230">
        <v>0</v>
      </c>
      <c r="T118" s="231">
        <f>S118*H118</f>
        <v>0</v>
      </c>
      <c r="AR118" s="23" t="s">
        <v>153</v>
      </c>
      <c r="AT118" s="23" t="s">
        <v>148</v>
      </c>
      <c r="AU118" s="23" t="s">
        <v>86</v>
      </c>
      <c r="AY118" s="23" t="s">
        <v>146</v>
      </c>
      <c r="BE118" s="232">
        <f>IF(N118="základní",J118,0)</f>
        <v>0</v>
      </c>
      <c r="BF118" s="232">
        <f>IF(N118="snížená",J118,0)</f>
        <v>0</v>
      </c>
      <c r="BG118" s="232">
        <f>IF(N118="zákl. přenesená",J118,0)</f>
        <v>0</v>
      </c>
      <c r="BH118" s="232">
        <f>IF(N118="sníž. přenesená",J118,0)</f>
        <v>0</v>
      </c>
      <c r="BI118" s="232">
        <f>IF(N118="nulová",J118,0)</f>
        <v>0</v>
      </c>
      <c r="BJ118" s="23" t="s">
        <v>24</v>
      </c>
      <c r="BK118" s="232">
        <f>ROUND(I118*H118,2)</f>
        <v>0</v>
      </c>
      <c r="BL118" s="23" t="s">
        <v>153</v>
      </c>
      <c r="BM118" s="23" t="s">
        <v>832</v>
      </c>
    </row>
    <row r="119" spans="2:63" s="10" customFormat="1" ht="29.85" customHeight="1">
      <c r="B119" s="205"/>
      <c r="C119" s="206"/>
      <c r="D119" s="207" t="s">
        <v>76</v>
      </c>
      <c r="E119" s="219" t="s">
        <v>717</v>
      </c>
      <c r="F119" s="219" t="s">
        <v>718</v>
      </c>
      <c r="G119" s="206"/>
      <c r="H119" s="206"/>
      <c r="I119" s="209"/>
      <c r="J119" s="220">
        <f>BK119</f>
        <v>0</v>
      </c>
      <c r="K119" s="206"/>
      <c r="L119" s="211"/>
      <c r="M119" s="212"/>
      <c r="N119" s="213"/>
      <c r="O119" s="213"/>
      <c r="P119" s="214">
        <f>SUM(P120:P136)</f>
        <v>0</v>
      </c>
      <c r="Q119" s="213"/>
      <c r="R119" s="214">
        <f>SUM(R120:R136)</f>
        <v>0.023649999999999997</v>
      </c>
      <c r="S119" s="213"/>
      <c r="T119" s="215">
        <f>SUM(T120:T136)</f>
        <v>0</v>
      </c>
      <c r="AR119" s="216" t="s">
        <v>24</v>
      </c>
      <c r="AT119" s="217" t="s">
        <v>76</v>
      </c>
      <c r="AU119" s="217" t="s">
        <v>24</v>
      </c>
      <c r="AY119" s="216" t="s">
        <v>146</v>
      </c>
      <c r="BK119" s="218">
        <f>SUM(BK120:BK136)</f>
        <v>0</v>
      </c>
    </row>
    <row r="120" spans="2:65" s="1" customFormat="1" ht="25.5" customHeight="1">
      <c r="B120" s="45"/>
      <c r="C120" s="221" t="s">
        <v>293</v>
      </c>
      <c r="D120" s="221" t="s">
        <v>148</v>
      </c>
      <c r="E120" s="222" t="s">
        <v>786</v>
      </c>
      <c r="F120" s="223" t="s">
        <v>787</v>
      </c>
      <c r="G120" s="224" t="s">
        <v>286</v>
      </c>
      <c r="H120" s="225">
        <v>2</v>
      </c>
      <c r="I120" s="226"/>
      <c r="J120" s="227">
        <f>ROUND(I120*H120,2)</f>
        <v>0</v>
      </c>
      <c r="K120" s="223" t="s">
        <v>152</v>
      </c>
      <c r="L120" s="71"/>
      <c r="M120" s="228" t="s">
        <v>22</v>
      </c>
      <c r="N120" s="229" t="s">
        <v>48</v>
      </c>
      <c r="O120" s="46"/>
      <c r="P120" s="230">
        <f>O120*H120</f>
        <v>0</v>
      </c>
      <c r="Q120" s="230">
        <v>0</v>
      </c>
      <c r="R120" s="230">
        <f>Q120*H120</f>
        <v>0</v>
      </c>
      <c r="S120" s="230">
        <v>0</v>
      </c>
      <c r="T120" s="231">
        <f>S120*H120</f>
        <v>0</v>
      </c>
      <c r="AR120" s="23" t="s">
        <v>153</v>
      </c>
      <c r="AT120" s="23" t="s">
        <v>148</v>
      </c>
      <c r="AU120" s="23" t="s">
        <v>86</v>
      </c>
      <c r="AY120" s="23" t="s">
        <v>146</v>
      </c>
      <c r="BE120" s="232">
        <f>IF(N120="základní",J120,0)</f>
        <v>0</v>
      </c>
      <c r="BF120" s="232">
        <f>IF(N120="snížená",J120,0)</f>
        <v>0</v>
      </c>
      <c r="BG120" s="232">
        <f>IF(N120="zákl. přenesená",J120,0)</f>
        <v>0</v>
      </c>
      <c r="BH120" s="232">
        <f>IF(N120="sníž. přenesená",J120,0)</f>
        <v>0</v>
      </c>
      <c r="BI120" s="232">
        <f>IF(N120="nulová",J120,0)</f>
        <v>0</v>
      </c>
      <c r="BJ120" s="23" t="s">
        <v>24</v>
      </c>
      <c r="BK120" s="232">
        <f>ROUND(I120*H120,2)</f>
        <v>0</v>
      </c>
      <c r="BL120" s="23" t="s">
        <v>153</v>
      </c>
      <c r="BM120" s="23" t="s">
        <v>833</v>
      </c>
    </row>
    <row r="121" spans="2:65" s="1" customFormat="1" ht="16.5" customHeight="1">
      <c r="B121" s="45"/>
      <c r="C121" s="257" t="s">
        <v>298</v>
      </c>
      <c r="D121" s="257" t="s">
        <v>185</v>
      </c>
      <c r="E121" s="258" t="s">
        <v>789</v>
      </c>
      <c r="F121" s="259" t="s">
        <v>790</v>
      </c>
      <c r="G121" s="260" t="s">
        <v>286</v>
      </c>
      <c r="H121" s="261">
        <v>2</v>
      </c>
      <c r="I121" s="262"/>
      <c r="J121" s="263">
        <f>ROUND(I121*H121,2)</f>
        <v>0</v>
      </c>
      <c r="K121" s="259" t="s">
        <v>22</v>
      </c>
      <c r="L121" s="264"/>
      <c r="M121" s="265" t="s">
        <v>22</v>
      </c>
      <c r="N121" s="266" t="s">
        <v>48</v>
      </c>
      <c r="O121" s="46"/>
      <c r="P121" s="230">
        <f>O121*H121</f>
        <v>0</v>
      </c>
      <c r="Q121" s="230">
        <v>0.0065</v>
      </c>
      <c r="R121" s="230">
        <f>Q121*H121</f>
        <v>0.013</v>
      </c>
      <c r="S121" s="230">
        <v>0</v>
      </c>
      <c r="T121" s="231">
        <f>S121*H121</f>
        <v>0</v>
      </c>
      <c r="AR121" s="23" t="s">
        <v>189</v>
      </c>
      <c r="AT121" s="23" t="s">
        <v>185</v>
      </c>
      <c r="AU121" s="23" t="s">
        <v>86</v>
      </c>
      <c r="AY121" s="23" t="s">
        <v>146</v>
      </c>
      <c r="BE121" s="232">
        <f>IF(N121="základní",J121,0)</f>
        <v>0</v>
      </c>
      <c r="BF121" s="232">
        <f>IF(N121="snížená",J121,0)</f>
        <v>0</v>
      </c>
      <c r="BG121" s="232">
        <f>IF(N121="zákl. přenesená",J121,0)</f>
        <v>0</v>
      </c>
      <c r="BH121" s="232">
        <f>IF(N121="sníž. přenesená",J121,0)</f>
        <v>0</v>
      </c>
      <c r="BI121" s="232">
        <f>IF(N121="nulová",J121,0)</f>
        <v>0</v>
      </c>
      <c r="BJ121" s="23" t="s">
        <v>24</v>
      </c>
      <c r="BK121" s="232">
        <f>ROUND(I121*H121,2)</f>
        <v>0</v>
      </c>
      <c r="BL121" s="23" t="s">
        <v>153</v>
      </c>
      <c r="BM121" s="23" t="s">
        <v>834</v>
      </c>
    </row>
    <row r="122" spans="2:51" s="11" customFormat="1" ht="13.5">
      <c r="B122" s="236"/>
      <c r="C122" s="237"/>
      <c r="D122" s="233" t="s">
        <v>160</v>
      </c>
      <c r="E122" s="238" t="s">
        <v>22</v>
      </c>
      <c r="F122" s="239" t="s">
        <v>835</v>
      </c>
      <c r="G122" s="237"/>
      <c r="H122" s="240">
        <v>2</v>
      </c>
      <c r="I122" s="241"/>
      <c r="J122" s="237"/>
      <c r="K122" s="237"/>
      <c r="L122" s="242"/>
      <c r="M122" s="243"/>
      <c r="N122" s="244"/>
      <c r="O122" s="244"/>
      <c r="P122" s="244"/>
      <c r="Q122" s="244"/>
      <c r="R122" s="244"/>
      <c r="S122" s="244"/>
      <c r="T122" s="245"/>
      <c r="AT122" s="246" t="s">
        <v>160</v>
      </c>
      <c r="AU122" s="246" t="s">
        <v>86</v>
      </c>
      <c r="AV122" s="11" t="s">
        <v>86</v>
      </c>
      <c r="AW122" s="11" t="s">
        <v>40</v>
      </c>
      <c r="AX122" s="11" t="s">
        <v>24</v>
      </c>
      <c r="AY122" s="246" t="s">
        <v>146</v>
      </c>
    </row>
    <row r="123" spans="2:65" s="1" customFormat="1" ht="16.5" customHeight="1">
      <c r="B123" s="45"/>
      <c r="C123" s="221" t="s">
        <v>303</v>
      </c>
      <c r="D123" s="221" t="s">
        <v>148</v>
      </c>
      <c r="E123" s="222" t="s">
        <v>816</v>
      </c>
      <c r="F123" s="223" t="s">
        <v>817</v>
      </c>
      <c r="G123" s="224" t="s">
        <v>690</v>
      </c>
      <c r="H123" s="225">
        <v>16</v>
      </c>
      <c r="I123" s="226"/>
      <c r="J123" s="227">
        <f>ROUND(I123*H123,2)</f>
        <v>0</v>
      </c>
      <c r="K123" s="223" t="s">
        <v>22</v>
      </c>
      <c r="L123" s="71"/>
      <c r="M123" s="228" t="s">
        <v>22</v>
      </c>
      <c r="N123" s="229" t="s">
        <v>48</v>
      </c>
      <c r="O123" s="46"/>
      <c r="P123" s="230">
        <f>O123*H123</f>
        <v>0</v>
      </c>
      <c r="Q123" s="230">
        <v>0</v>
      </c>
      <c r="R123" s="230">
        <f>Q123*H123</f>
        <v>0</v>
      </c>
      <c r="S123" s="230">
        <v>0</v>
      </c>
      <c r="T123" s="231">
        <f>S123*H123</f>
        <v>0</v>
      </c>
      <c r="AR123" s="23" t="s">
        <v>153</v>
      </c>
      <c r="AT123" s="23" t="s">
        <v>148</v>
      </c>
      <c r="AU123" s="23" t="s">
        <v>86</v>
      </c>
      <c r="AY123" s="23" t="s">
        <v>146</v>
      </c>
      <c r="BE123" s="232">
        <f>IF(N123="základní",J123,0)</f>
        <v>0</v>
      </c>
      <c r="BF123" s="232">
        <f>IF(N123="snížená",J123,0)</f>
        <v>0</v>
      </c>
      <c r="BG123" s="232">
        <f>IF(N123="zákl. přenesená",J123,0)</f>
        <v>0</v>
      </c>
      <c r="BH123" s="232">
        <f>IF(N123="sníž. přenesená",J123,0)</f>
        <v>0</v>
      </c>
      <c r="BI123" s="232">
        <f>IF(N123="nulová",J123,0)</f>
        <v>0</v>
      </c>
      <c r="BJ123" s="23" t="s">
        <v>24</v>
      </c>
      <c r="BK123" s="232">
        <f>ROUND(I123*H123,2)</f>
        <v>0</v>
      </c>
      <c r="BL123" s="23" t="s">
        <v>153</v>
      </c>
      <c r="BM123" s="23" t="s">
        <v>836</v>
      </c>
    </row>
    <row r="124" spans="2:65" s="1" customFormat="1" ht="16.5" customHeight="1">
      <c r="B124" s="45"/>
      <c r="C124" s="221" t="s">
        <v>309</v>
      </c>
      <c r="D124" s="221" t="s">
        <v>148</v>
      </c>
      <c r="E124" s="222" t="s">
        <v>793</v>
      </c>
      <c r="F124" s="223" t="s">
        <v>794</v>
      </c>
      <c r="G124" s="224" t="s">
        <v>286</v>
      </c>
      <c r="H124" s="225">
        <v>5</v>
      </c>
      <c r="I124" s="226"/>
      <c r="J124" s="227">
        <f>ROUND(I124*H124,2)</f>
        <v>0</v>
      </c>
      <c r="K124" s="223" t="s">
        <v>152</v>
      </c>
      <c r="L124" s="71"/>
      <c r="M124" s="228" t="s">
        <v>22</v>
      </c>
      <c r="N124" s="229" t="s">
        <v>48</v>
      </c>
      <c r="O124" s="46"/>
      <c r="P124" s="230">
        <f>O124*H124</f>
        <v>0</v>
      </c>
      <c r="Q124" s="230">
        <v>5E-05</v>
      </c>
      <c r="R124" s="230">
        <f>Q124*H124</f>
        <v>0.00025</v>
      </c>
      <c r="S124" s="230">
        <v>0</v>
      </c>
      <c r="T124" s="231">
        <f>S124*H124</f>
        <v>0</v>
      </c>
      <c r="AR124" s="23" t="s">
        <v>153</v>
      </c>
      <c r="AT124" s="23" t="s">
        <v>148</v>
      </c>
      <c r="AU124" s="23" t="s">
        <v>86</v>
      </c>
      <c r="AY124" s="23" t="s">
        <v>146</v>
      </c>
      <c r="BE124" s="232">
        <f>IF(N124="základní",J124,0)</f>
        <v>0</v>
      </c>
      <c r="BF124" s="232">
        <f>IF(N124="snížená",J124,0)</f>
        <v>0</v>
      </c>
      <c r="BG124" s="232">
        <f>IF(N124="zákl. přenesená",J124,0)</f>
        <v>0</v>
      </c>
      <c r="BH124" s="232">
        <f>IF(N124="sníž. přenesená",J124,0)</f>
        <v>0</v>
      </c>
      <c r="BI124" s="232">
        <f>IF(N124="nulová",J124,0)</f>
        <v>0</v>
      </c>
      <c r="BJ124" s="23" t="s">
        <v>24</v>
      </c>
      <c r="BK124" s="232">
        <f>ROUND(I124*H124,2)</f>
        <v>0</v>
      </c>
      <c r="BL124" s="23" t="s">
        <v>153</v>
      </c>
      <c r="BM124" s="23" t="s">
        <v>837</v>
      </c>
    </row>
    <row r="125" spans="2:51" s="11" customFormat="1" ht="13.5">
      <c r="B125" s="236"/>
      <c r="C125" s="237"/>
      <c r="D125" s="233" t="s">
        <v>160</v>
      </c>
      <c r="E125" s="238" t="s">
        <v>22</v>
      </c>
      <c r="F125" s="239" t="s">
        <v>838</v>
      </c>
      <c r="G125" s="237"/>
      <c r="H125" s="240">
        <v>5</v>
      </c>
      <c r="I125" s="241"/>
      <c r="J125" s="237"/>
      <c r="K125" s="237"/>
      <c r="L125" s="242"/>
      <c r="M125" s="243"/>
      <c r="N125" s="244"/>
      <c r="O125" s="244"/>
      <c r="P125" s="244"/>
      <c r="Q125" s="244"/>
      <c r="R125" s="244"/>
      <c r="S125" s="244"/>
      <c r="T125" s="245"/>
      <c r="AT125" s="246" t="s">
        <v>160</v>
      </c>
      <c r="AU125" s="246" t="s">
        <v>86</v>
      </c>
      <c r="AV125" s="11" t="s">
        <v>86</v>
      </c>
      <c r="AW125" s="11" t="s">
        <v>40</v>
      </c>
      <c r="AX125" s="11" t="s">
        <v>24</v>
      </c>
      <c r="AY125" s="246" t="s">
        <v>146</v>
      </c>
    </row>
    <row r="126" spans="2:65" s="1" customFormat="1" ht="16.5" customHeight="1">
      <c r="B126" s="45"/>
      <c r="C126" s="257" t="s">
        <v>317</v>
      </c>
      <c r="D126" s="257" t="s">
        <v>185</v>
      </c>
      <c r="E126" s="258" t="s">
        <v>796</v>
      </c>
      <c r="F126" s="259" t="s">
        <v>797</v>
      </c>
      <c r="G126" s="260" t="s">
        <v>286</v>
      </c>
      <c r="H126" s="261">
        <v>5</v>
      </c>
      <c r="I126" s="262"/>
      <c r="J126" s="263">
        <f>ROUND(I126*H126,2)</f>
        <v>0</v>
      </c>
      <c r="K126" s="259" t="s">
        <v>22</v>
      </c>
      <c r="L126" s="264"/>
      <c r="M126" s="265" t="s">
        <v>22</v>
      </c>
      <c r="N126" s="266" t="s">
        <v>48</v>
      </c>
      <c r="O126" s="46"/>
      <c r="P126" s="230">
        <f>O126*H126</f>
        <v>0</v>
      </c>
      <c r="Q126" s="230">
        <v>0</v>
      </c>
      <c r="R126" s="230">
        <f>Q126*H126</f>
        <v>0</v>
      </c>
      <c r="S126" s="230">
        <v>0</v>
      </c>
      <c r="T126" s="231">
        <f>S126*H126</f>
        <v>0</v>
      </c>
      <c r="AR126" s="23" t="s">
        <v>189</v>
      </c>
      <c r="AT126" s="23" t="s">
        <v>185</v>
      </c>
      <c r="AU126" s="23" t="s">
        <v>86</v>
      </c>
      <c r="AY126" s="23" t="s">
        <v>146</v>
      </c>
      <c r="BE126" s="232">
        <f>IF(N126="základní",J126,0)</f>
        <v>0</v>
      </c>
      <c r="BF126" s="232">
        <f>IF(N126="snížená",J126,0)</f>
        <v>0</v>
      </c>
      <c r="BG126" s="232">
        <f>IF(N126="zákl. přenesená",J126,0)</f>
        <v>0</v>
      </c>
      <c r="BH126" s="232">
        <f>IF(N126="sníž. přenesená",J126,0)</f>
        <v>0</v>
      </c>
      <c r="BI126" s="232">
        <f>IF(N126="nulová",J126,0)</f>
        <v>0</v>
      </c>
      <c r="BJ126" s="23" t="s">
        <v>24</v>
      </c>
      <c r="BK126" s="232">
        <f>ROUND(I126*H126,2)</f>
        <v>0</v>
      </c>
      <c r="BL126" s="23" t="s">
        <v>153</v>
      </c>
      <c r="BM126" s="23" t="s">
        <v>839</v>
      </c>
    </row>
    <row r="127" spans="2:65" s="1" customFormat="1" ht="25.5" customHeight="1">
      <c r="B127" s="45"/>
      <c r="C127" s="221" t="s">
        <v>322</v>
      </c>
      <c r="D127" s="221" t="s">
        <v>148</v>
      </c>
      <c r="E127" s="222" t="s">
        <v>802</v>
      </c>
      <c r="F127" s="223" t="s">
        <v>803</v>
      </c>
      <c r="G127" s="224" t="s">
        <v>286</v>
      </c>
      <c r="H127" s="225">
        <v>5</v>
      </c>
      <c r="I127" s="226"/>
      <c r="J127" s="227">
        <f>ROUND(I127*H127,2)</f>
        <v>0</v>
      </c>
      <c r="K127" s="223" t="s">
        <v>152</v>
      </c>
      <c r="L127" s="71"/>
      <c r="M127" s="228" t="s">
        <v>22</v>
      </c>
      <c r="N127" s="229" t="s">
        <v>48</v>
      </c>
      <c r="O127" s="46"/>
      <c r="P127" s="230">
        <f>O127*H127</f>
        <v>0</v>
      </c>
      <c r="Q127" s="230">
        <v>0.00208</v>
      </c>
      <c r="R127" s="230">
        <f>Q127*H127</f>
        <v>0.0104</v>
      </c>
      <c r="S127" s="230">
        <v>0</v>
      </c>
      <c r="T127" s="231">
        <f>S127*H127</f>
        <v>0</v>
      </c>
      <c r="AR127" s="23" t="s">
        <v>153</v>
      </c>
      <c r="AT127" s="23" t="s">
        <v>148</v>
      </c>
      <c r="AU127" s="23" t="s">
        <v>86</v>
      </c>
      <c r="AY127" s="23" t="s">
        <v>146</v>
      </c>
      <c r="BE127" s="232">
        <f>IF(N127="základní",J127,0)</f>
        <v>0</v>
      </c>
      <c r="BF127" s="232">
        <f>IF(N127="snížená",J127,0)</f>
        <v>0</v>
      </c>
      <c r="BG127" s="232">
        <f>IF(N127="zákl. přenesená",J127,0)</f>
        <v>0</v>
      </c>
      <c r="BH127" s="232">
        <f>IF(N127="sníž. přenesená",J127,0)</f>
        <v>0</v>
      </c>
      <c r="BI127" s="232">
        <f>IF(N127="nulová",J127,0)</f>
        <v>0</v>
      </c>
      <c r="BJ127" s="23" t="s">
        <v>24</v>
      </c>
      <c r="BK127" s="232">
        <f>ROUND(I127*H127,2)</f>
        <v>0</v>
      </c>
      <c r="BL127" s="23" t="s">
        <v>153</v>
      </c>
      <c r="BM127" s="23" t="s">
        <v>840</v>
      </c>
    </row>
    <row r="128" spans="2:51" s="11" customFormat="1" ht="13.5">
      <c r="B128" s="236"/>
      <c r="C128" s="237"/>
      <c r="D128" s="233" t="s">
        <v>160</v>
      </c>
      <c r="E128" s="238" t="s">
        <v>22</v>
      </c>
      <c r="F128" s="239" t="s">
        <v>838</v>
      </c>
      <c r="G128" s="237"/>
      <c r="H128" s="240">
        <v>5</v>
      </c>
      <c r="I128" s="241"/>
      <c r="J128" s="237"/>
      <c r="K128" s="237"/>
      <c r="L128" s="242"/>
      <c r="M128" s="243"/>
      <c r="N128" s="244"/>
      <c r="O128" s="244"/>
      <c r="P128" s="244"/>
      <c r="Q128" s="244"/>
      <c r="R128" s="244"/>
      <c r="S128" s="244"/>
      <c r="T128" s="245"/>
      <c r="AT128" s="246" t="s">
        <v>160</v>
      </c>
      <c r="AU128" s="246" t="s">
        <v>86</v>
      </c>
      <c r="AV128" s="11" t="s">
        <v>86</v>
      </c>
      <c r="AW128" s="11" t="s">
        <v>40</v>
      </c>
      <c r="AX128" s="11" t="s">
        <v>24</v>
      </c>
      <c r="AY128" s="246" t="s">
        <v>146</v>
      </c>
    </row>
    <row r="129" spans="2:65" s="1" customFormat="1" ht="25.5" customHeight="1">
      <c r="B129" s="45"/>
      <c r="C129" s="221" t="s">
        <v>327</v>
      </c>
      <c r="D129" s="221" t="s">
        <v>148</v>
      </c>
      <c r="E129" s="222" t="s">
        <v>823</v>
      </c>
      <c r="F129" s="223" t="s">
        <v>824</v>
      </c>
      <c r="G129" s="224" t="s">
        <v>700</v>
      </c>
      <c r="H129" s="225">
        <v>25</v>
      </c>
      <c r="I129" s="226"/>
      <c r="J129" s="227">
        <f>ROUND(I129*H129,2)</f>
        <v>0</v>
      </c>
      <c r="K129" s="223" t="s">
        <v>152</v>
      </c>
      <c r="L129" s="71"/>
      <c r="M129" s="228" t="s">
        <v>22</v>
      </c>
      <c r="N129" s="229" t="s">
        <v>48</v>
      </c>
      <c r="O129" s="46"/>
      <c r="P129" s="230">
        <f>O129*H129</f>
        <v>0</v>
      </c>
      <c r="Q129" s="230">
        <v>0</v>
      </c>
      <c r="R129" s="230">
        <f>Q129*H129</f>
        <v>0</v>
      </c>
      <c r="S129" s="230">
        <v>0</v>
      </c>
      <c r="T129" s="231">
        <f>S129*H129</f>
        <v>0</v>
      </c>
      <c r="AR129" s="23" t="s">
        <v>153</v>
      </c>
      <c r="AT129" s="23" t="s">
        <v>148</v>
      </c>
      <c r="AU129" s="23" t="s">
        <v>86</v>
      </c>
      <c r="AY129" s="23" t="s">
        <v>146</v>
      </c>
      <c r="BE129" s="232">
        <f>IF(N129="základní",J129,0)</f>
        <v>0</v>
      </c>
      <c r="BF129" s="232">
        <f>IF(N129="snížená",J129,0)</f>
        <v>0</v>
      </c>
      <c r="BG129" s="232">
        <f>IF(N129="zákl. přenesená",J129,0)</f>
        <v>0</v>
      </c>
      <c r="BH129" s="232">
        <f>IF(N129="sníž. přenesená",J129,0)</f>
        <v>0</v>
      </c>
      <c r="BI129" s="232">
        <f>IF(N129="nulová",J129,0)</f>
        <v>0</v>
      </c>
      <c r="BJ129" s="23" t="s">
        <v>24</v>
      </c>
      <c r="BK129" s="232">
        <f>ROUND(I129*H129,2)</f>
        <v>0</v>
      </c>
      <c r="BL129" s="23" t="s">
        <v>153</v>
      </c>
      <c r="BM129" s="23" t="s">
        <v>841</v>
      </c>
    </row>
    <row r="130" spans="2:51" s="11" customFormat="1" ht="13.5">
      <c r="B130" s="236"/>
      <c r="C130" s="237"/>
      <c r="D130" s="233" t="s">
        <v>160</v>
      </c>
      <c r="E130" s="237"/>
      <c r="F130" s="239" t="s">
        <v>826</v>
      </c>
      <c r="G130" s="237"/>
      <c r="H130" s="240">
        <v>25</v>
      </c>
      <c r="I130" s="241"/>
      <c r="J130" s="237"/>
      <c r="K130" s="237"/>
      <c r="L130" s="242"/>
      <c r="M130" s="243"/>
      <c r="N130" s="244"/>
      <c r="O130" s="244"/>
      <c r="P130" s="244"/>
      <c r="Q130" s="244"/>
      <c r="R130" s="244"/>
      <c r="S130" s="244"/>
      <c r="T130" s="245"/>
      <c r="AT130" s="246" t="s">
        <v>160</v>
      </c>
      <c r="AU130" s="246" t="s">
        <v>86</v>
      </c>
      <c r="AV130" s="11" t="s">
        <v>86</v>
      </c>
      <c r="AW130" s="11" t="s">
        <v>6</v>
      </c>
      <c r="AX130" s="11" t="s">
        <v>24</v>
      </c>
      <c r="AY130" s="246" t="s">
        <v>146</v>
      </c>
    </row>
    <row r="131" spans="2:65" s="1" customFormat="1" ht="16.5" customHeight="1">
      <c r="B131" s="45"/>
      <c r="C131" s="221" t="s">
        <v>334</v>
      </c>
      <c r="D131" s="221" t="s">
        <v>148</v>
      </c>
      <c r="E131" s="222" t="s">
        <v>703</v>
      </c>
      <c r="F131" s="223" t="s">
        <v>704</v>
      </c>
      <c r="G131" s="224" t="s">
        <v>151</v>
      </c>
      <c r="H131" s="225">
        <v>7.5</v>
      </c>
      <c r="I131" s="226"/>
      <c r="J131" s="227">
        <f>ROUND(I131*H131,2)</f>
        <v>0</v>
      </c>
      <c r="K131" s="223" t="s">
        <v>152</v>
      </c>
      <c r="L131" s="71"/>
      <c r="M131" s="228" t="s">
        <v>22</v>
      </c>
      <c r="N131" s="229" t="s">
        <v>48</v>
      </c>
      <c r="O131" s="46"/>
      <c r="P131" s="230">
        <f>O131*H131</f>
        <v>0</v>
      </c>
      <c r="Q131" s="230">
        <v>0</v>
      </c>
      <c r="R131" s="230">
        <f>Q131*H131</f>
        <v>0</v>
      </c>
      <c r="S131" s="230">
        <v>0</v>
      </c>
      <c r="T131" s="231">
        <f>S131*H131</f>
        <v>0</v>
      </c>
      <c r="AR131" s="23" t="s">
        <v>153</v>
      </c>
      <c r="AT131" s="23" t="s">
        <v>148</v>
      </c>
      <c r="AU131" s="23" t="s">
        <v>86</v>
      </c>
      <c r="AY131" s="23" t="s">
        <v>146</v>
      </c>
      <c r="BE131" s="232">
        <f>IF(N131="základní",J131,0)</f>
        <v>0</v>
      </c>
      <c r="BF131" s="232">
        <f>IF(N131="snížená",J131,0)</f>
        <v>0</v>
      </c>
      <c r="BG131" s="232">
        <f>IF(N131="zákl. přenesená",J131,0)</f>
        <v>0</v>
      </c>
      <c r="BH131" s="232">
        <f>IF(N131="sníž. přenesená",J131,0)</f>
        <v>0</v>
      </c>
      <c r="BI131" s="232">
        <f>IF(N131="nulová",J131,0)</f>
        <v>0</v>
      </c>
      <c r="BJ131" s="23" t="s">
        <v>24</v>
      </c>
      <c r="BK131" s="232">
        <f>ROUND(I131*H131,2)</f>
        <v>0</v>
      </c>
      <c r="BL131" s="23" t="s">
        <v>153</v>
      </c>
      <c r="BM131" s="23" t="s">
        <v>842</v>
      </c>
    </row>
    <row r="132" spans="2:51" s="11" customFormat="1" ht="13.5">
      <c r="B132" s="236"/>
      <c r="C132" s="237"/>
      <c r="D132" s="233" t="s">
        <v>160</v>
      </c>
      <c r="E132" s="238" t="s">
        <v>22</v>
      </c>
      <c r="F132" s="239" t="s">
        <v>843</v>
      </c>
      <c r="G132" s="237"/>
      <c r="H132" s="240">
        <v>7.5</v>
      </c>
      <c r="I132" s="241"/>
      <c r="J132" s="237"/>
      <c r="K132" s="237"/>
      <c r="L132" s="242"/>
      <c r="M132" s="243"/>
      <c r="N132" s="244"/>
      <c r="O132" s="244"/>
      <c r="P132" s="244"/>
      <c r="Q132" s="244"/>
      <c r="R132" s="244"/>
      <c r="S132" s="244"/>
      <c r="T132" s="245"/>
      <c r="AT132" s="246" t="s">
        <v>160</v>
      </c>
      <c r="AU132" s="246" t="s">
        <v>86</v>
      </c>
      <c r="AV132" s="11" t="s">
        <v>86</v>
      </c>
      <c r="AW132" s="11" t="s">
        <v>40</v>
      </c>
      <c r="AX132" s="11" t="s">
        <v>24</v>
      </c>
      <c r="AY132" s="246" t="s">
        <v>146</v>
      </c>
    </row>
    <row r="133" spans="2:65" s="1" customFormat="1" ht="16.5" customHeight="1">
      <c r="B133" s="45"/>
      <c r="C133" s="221" t="s">
        <v>340</v>
      </c>
      <c r="D133" s="221" t="s">
        <v>148</v>
      </c>
      <c r="E133" s="222" t="s">
        <v>707</v>
      </c>
      <c r="F133" s="223" t="s">
        <v>708</v>
      </c>
      <c r="G133" s="224" t="s">
        <v>151</v>
      </c>
      <c r="H133" s="225">
        <v>7.5</v>
      </c>
      <c r="I133" s="226"/>
      <c r="J133" s="227">
        <f>ROUND(I133*H133,2)</f>
        <v>0</v>
      </c>
      <c r="K133" s="223" t="s">
        <v>152</v>
      </c>
      <c r="L133" s="71"/>
      <c r="M133" s="228" t="s">
        <v>22</v>
      </c>
      <c r="N133" s="229" t="s">
        <v>48</v>
      </c>
      <c r="O133" s="46"/>
      <c r="P133" s="230">
        <f>O133*H133</f>
        <v>0</v>
      </c>
      <c r="Q133" s="230">
        <v>0</v>
      </c>
      <c r="R133" s="230">
        <f>Q133*H133</f>
        <v>0</v>
      </c>
      <c r="S133" s="230">
        <v>0</v>
      </c>
      <c r="T133" s="231">
        <f>S133*H133</f>
        <v>0</v>
      </c>
      <c r="AR133" s="23" t="s">
        <v>153</v>
      </c>
      <c r="AT133" s="23" t="s">
        <v>148</v>
      </c>
      <c r="AU133" s="23" t="s">
        <v>86</v>
      </c>
      <c r="AY133" s="23" t="s">
        <v>146</v>
      </c>
      <c r="BE133" s="232">
        <f>IF(N133="základní",J133,0)</f>
        <v>0</v>
      </c>
      <c r="BF133" s="232">
        <f>IF(N133="snížená",J133,0)</f>
        <v>0</v>
      </c>
      <c r="BG133" s="232">
        <f>IF(N133="zákl. přenesená",J133,0)</f>
        <v>0</v>
      </c>
      <c r="BH133" s="232">
        <f>IF(N133="sníž. přenesená",J133,0)</f>
        <v>0</v>
      </c>
      <c r="BI133" s="232">
        <f>IF(N133="nulová",J133,0)</f>
        <v>0</v>
      </c>
      <c r="BJ133" s="23" t="s">
        <v>24</v>
      </c>
      <c r="BK133" s="232">
        <f>ROUND(I133*H133,2)</f>
        <v>0</v>
      </c>
      <c r="BL133" s="23" t="s">
        <v>153</v>
      </c>
      <c r="BM133" s="23" t="s">
        <v>844</v>
      </c>
    </row>
    <row r="134" spans="2:65" s="1" customFormat="1" ht="25.5" customHeight="1">
      <c r="B134" s="45"/>
      <c r="C134" s="221" t="s">
        <v>346</v>
      </c>
      <c r="D134" s="221" t="s">
        <v>148</v>
      </c>
      <c r="E134" s="222" t="s">
        <v>710</v>
      </c>
      <c r="F134" s="223" t="s">
        <v>711</v>
      </c>
      <c r="G134" s="224" t="s">
        <v>151</v>
      </c>
      <c r="H134" s="225">
        <v>30</v>
      </c>
      <c r="I134" s="226"/>
      <c r="J134" s="227">
        <f>ROUND(I134*H134,2)</f>
        <v>0</v>
      </c>
      <c r="K134" s="223" t="s">
        <v>152</v>
      </c>
      <c r="L134" s="71"/>
      <c r="M134" s="228" t="s">
        <v>22</v>
      </c>
      <c r="N134" s="229" t="s">
        <v>48</v>
      </c>
      <c r="O134" s="46"/>
      <c r="P134" s="230">
        <f>O134*H134</f>
        <v>0</v>
      </c>
      <c r="Q134" s="230">
        <v>0</v>
      </c>
      <c r="R134" s="230">
        <f>Q134*H134</f>
        <v>0</v>
      </c>
      <c r="S134" s="230">
        <v>0</v>
      </c>
      <c r="T134" s="231">
        <f>S134*H134</f>
        <v>0</v>
      </c>
      <c r="AR134" s="23" t="s">
        <v>153</v>
      </c>
      <c r="AT134" s="23" t="s">
        <v>148</v>
      </c>
      <c r="AU134" s="23" t="s">
        <v>86</v>
      </c>
      <c r="AY134" s="23" t="s">
        <v>146</v>
      </c>
      <c r="BE134" s="232">
        <f>IF(N134="základní",J134,0)</f>
        <v>0</v>
      </c>
      <c r="BF134" s="232">
        <f>IF(N134="snížená",J134,0)</f>
        <v>0</v>
      </c>
      <c r="BG134" s="232">
        <f>IF(N134="zákl. přenesená",J134,0)</f>
        <v>0</v>
      </c>
      <c r="BH134" s="232">
        <f>IF(N134="sníž. přenesená",J134,0)</f>
        <v>0</v>
      </c>
      <c r="BI134" s="232">
        <f>IF(N134="nulová",J134,0)</f>
        <v>0</v>
      </c>
      <c r="BJ134" s="23" t="s">
        <v>24</v>
      </c>
      <c r="BK134" s="232">
        <f>ROUND(I134*H134,2)</f>
        <v>0</v>
      </c>
      <c r="BL134" s="23" t="s">
        <v>153</v>
      </c>
      <c r="BM134" s="23" t="s">
        <v>845</v>
      </c>
    </row>
    <row r="135" spans="2:51" s="11" customFormat="1" ht="13.5">
      <c r="B135" s="236"/>
      <c r="C135" s="237"/>
      <c r="D135" s="233" t="s">
        <v>160</v>
      </c>
      <c r="E135" s="237"/>
      <c r="F135" s="239" t="s">
        <v>846</v>
      </c>
      <c r="G135" s="237"/>
      <c r="H135" s="240">
        <v>30</v>
      </c>
      <c r="I135" s="241"/>
      <c r="J135" s="237"/>
      <c r="K135" s="237"/>
      <c r="L135" s="242"/>
      <c r="M135" s="243"/>
      <c r="N135" s="244"/>
      <c r="O135" s="244"/>
      <c r="P135" s="244"/>
      <c r="Q135" s="244"/>
      <c r="R135" s="244"/>
      <c r="S135" s="244"/>
      <c r="T135" s="245"/>
      <c r="AT135" s="246" t="s">
        <v>160</v>
      </c>
      <c r="AU135" s="246" t="s">
        <v>86</v>
      </c>
      <c r="AV135" s="11" t="s">
        <v>86</v>
      </c>
      <c r="AW135" s="11" t="s">
        <v>6</v>
      </c>
      <c r="AX135" s="11" t="s">
        <v>24</v>
      </c>
      <c r="AY135" s="246" t="s">
        <v>146</v>
      </c>
    </row>
    <row r="136" spans="2:65" s="1" customFormat="1" ht="25.5" customHeight="1">
      <c r="B136" s="45"/>
      <c r="C136" s="221" t="s">
        <v>352</v>
      </c>
      <c r="D136" s="221" t="s">
        <v>148</v>
      </c>
      <c r="E136" s="222" t="s">
        <v>679</v>
      </c>
      <c r="F136" s="223" t="s">
        <v>680</v>
      </c>
      <c r="G136" s="224" t="s">
        <v>241</v>
      </c>
      <c r="H136" s="225">
        <v>0.024</v>
      </c>
      <c r="I136" s="226"/>
      <c r="J136" s="227">
        <f>ROUND(I136*H136,2)</f>
        <v>0</v>
      </c>
      <c r="K136" s="223" t="s">
        <v>152</v>
      </c>
      <c r="L136" s="71"/>
      <c r="M136" s="228" t="s">
        <v>22</v>
      </c>
      <c r="N136" s="229" t="s">
        <v>48</v>
      </c>
      <c r="O136" s="46"/>
      <c r="P136" s="230">
        <f>O136*H136</f>
        <v>0</v>
      </c>
      <c r="Q136" s="230">
        <v>0</v>
      </c>
      <c r="R136" s="230">
        <f>Q136*H136</f>
        <v>0</v>
      </c>
      <c r="S136" s="230">
        <v>0</v>
      </c>
      <c r="T136" s="231">
        <f>S136*H136</f>
        <v>0</v>
      </c>
      <c r="AR136" s="23" t="s">
        <v>153</v>
      </c>
      <c r="AT136" s="23" t="s">
        <v>148</v>
      </c>
      <c r="AU136" s="23" t="s">
        <v>86</v>
      </c>
      <c r="AY136" s="23" t="s">
        <v>146</v>
      </c>
      <c r="BE136" s="232">
        <f>IF(N136="základní",J136,0)</f>
        <v>0</v>
      </c>
      <c r="BF136" s="232">
        <f>IF(N136="snížená",J136,0)</f>
        <v>0</v>
      </c>
      <c r="BG136" s="232">
        <f>IF(N136="zákl. přenesená",J136,0)</f>
        <v>0</v>
      </c>
      <c r="BH136" s="232">
        <f>IF(N136="sníž. přenesená",J136,0)</f>
        <v>0</v>
      </c>
      <c r="BI136" s="232">
        <f>IF(N136="nulová",J136,0)</f>
        <v>0</v>
      </c>
      <c r="BJ136" s="23" t="s">
        <v>24</v>
      </c>
      <c r="BK136" s="232">
        <f>ROUND(I136*H136,2)</f>
        <v>0</v>
      </c>
      <c r="BL136" s="23" t="s">
        <v>153</v>
      </c>
      <c r="BM136" s="23" t="s">
        <v>847</v>
      </c>
    </row>
    <row r="137" spans="2:63" s="10" customFormat="1" ht="29.85" customHeight="1">
      <c r="B137" s="205"/>
      <c r="C137" s="206"/>
      <c r="D137" s="207" t="s">
        <v>76</v>
      </c>
      <c r="E137" s="219" t="s">
        <v>731</v>
      </c>
      <c r="F137" s="219" t="s">
        <v>732</v>
      </c>
      <c r="G137" s="206"/>
      <c r="H137" s="206"/>
      <c r="I137" s="209"/>
      <c r="J137" s="220">
        <f>BK137</f>
        <v>0</v>
      </c>
      <c r="K137" s="206"/>
      <c r="L137" s="211"/>
      <c r="M137" s="212"/>
      <c r="N137" s="213"/>
      <c r="O137" s="213"/>
      <c r="P137" s="214">
        <f>SUM(P138:P149)</f>
        <v>0</v>
      </c>
      <c r="Q137" s="213"/>
      <c r="R137" s="214">
        <f>SUM(R138:R149)</f>
        <v>0.00625</v>
      </c>
      <c r="S137" s="213"/>
      <c r="T137" s="215">
        <f>SUM(T138:T149)</f>
        <v>0</v>
      </c>
      <c r="AR137" s="216" t="s">
        <v>24</v>
      </c>
      <c r="AT137" s="217" t="s">
        <v>76</v>
      </c>
      <c r="AU137" s="217" t="s">
        <v>24</v>
      </c>
      <c r="AY137" s="216" t="s">
        <v>146</v>
      </c>
      <c r="BK137" s="218">
        <f>SUM(BK138:BK149)</f>
        <v>0</v>
      </c>
    </row>
    <row r="138" spans="2:65" s="1" customFormat="1" ht="25.5" customHeight="1">
      <c r="B138" s="45"/>
      <c r="C138" s="221" t="s">
        <v>357</v>
      </c>
      <c r="D138" s="221" t="s">
        <v>148</v>
      </c>
      <c r="E138" s="222" t="s">
        <v>778</v>
      </c>
      <c r="F138" s="223" t="s">
        <v>779</v>
      </c>
      <c r="G138" s="224" t="s">
        <v>700</v>
      </c>
      <c r="H138" s="225">
        <v>60</v>
      </c>
      <c r="I138" s="226"/>
      <c r="J138" s="227">
        <f>ROUND(I138*H138,2)</f>
        <v>0</v>
      </c>
      <c r="K138" s="223" t="s">
        <v>152</v>
      </c>
      <c r="L138" s="71"/>
      <c r="M138" s="228" t="s">
        <v>22</v>
      </c>
      <c r="N138" s="229" t="s">
        <v>48</v>
      </c>
      <c r="O138" s="46"/>
      <c r="P138" s="230">
        <f>O138*H138</f>
        <v>0</v>
      </c>
      <c r="Q138" s="230">
        <v>0</v>
      </c>
      <c r="R138" s="230">
        <f>Q138*H138</f>
        <v>0</v>
      </c>
      <c r="S138" s="230">
        <v>0</v>
      </c>
      <c r="T138" s="231">
        <f>S138*H138</f>
        <v>0</v>
      </c>
      <c r="AR138" s="23" t="s">
        <v>153</v>
      </c>
      <c r="AT138" s="23" t="s">
        <v>148</v>
      </c>
      <c r="AU138" s="23" t="s">
        <v>86</v>
      </c>
      <c r="AY138" s="23" t="s">
        <v>146</v>
      </c>
      <c r="BE138" s="232">
        <f>IF(N138="základní",J138,0)</f>
        <v>0</v>
      </c>
      <c r="BF138" s="232">
        <f>IF(N138="snížená",J138,0)</f>
        <v>0</v>
      </c>
      <c r="BG138" s="232">
        <f>IF(N138="zákl. přenesená",J138,0)</f>
        <v>0</v>
      </c>
      <c r="BH138" s="232">
        <f>IF(N138="sníž. přenesená",J138,0)</f>
        <v>0</v>
      </c>
      <c r="BI138" s="232">
        <f>IF(N138="nulová",J138,0)</f>
        <v>0</v>
      </c>
      <c r="BJ138" s="23" t="s">
        <v>24</v>
      </c>
      <c r="BK138" s="232">
        <f>ROUND(I138*H138,2)</f>
        <v>0</v>
      </c>
      <c r="BL138" s="23" t="s">
        <v>153</v>
      </c>
      <c r="BM138" s="23" t="s">
        <v>848</v>
      </c>
    </row>
    <row r="139" spans="2:65" s="1" customFormat="1" ht="16.5" customHeight="1">
      <c r="B139" s="45"/>
      <c r="C139" s="221" t="s">
        <v>361</v>
      </c>
      <c r="D139" s="221" t="s">
        <v>148</v>
      </c>
      <c r="E139" s="222" t="s">
        <v>849</v>
      </c>
      <c r="F139" s="223" t="s">
        <v>850</v>
      </c>
      <c r="G139" s="224" t="s">
        <v>286</v>
      </c>
      <c r="H139" s="225">
        <v>25</v>
      </c>
      <c r="I139" s="226"/>
      <c r="J139" s="227">
        <f>ROUND(I139*H139,2)</f>
        <v>0</v>
      </c>
      <c r="K139" s="223" t="s">
        <v>152</v>
      </c>
      <c r="L139" s="71"/>
      <c r="M139" s="228" t="s">
        <v>22</v>
      </c>
      <c r="N139" s="229" t="s">
        <v>48</v>
      </c>
      <c r="O139" s="46"/>
      <c r="P139" s="230">
        <f>O139*H139</f>
        <v>0</v>
      </c>
      <c r="Q139" s="230">
        <v>0</v>
      </c>
      <c r="R139" s="230">
        <f>Q139*H139</f>
        <v>0</v>
      </c>
      <c r="S139" s="230">
        <v>0</v>
      </c>
      <c r="T139" s="231">
        <f>S139*H139</f>
        <v>0</v>
      </c>
      <c r="AR139" s="23" t="s">
        <v>153</v>
      </c>
      <c r="AT139" s="23" t="s">
        <v>148</v>
      </c>
      <c r="AU139" s="23" t="s">
        <v>86</v>
      </c>
      <c r="AY139" s="23" t="s">
        <v>146</v>
      </c>
      <c r="BE139" s="232">
        <f>IF(N139="základní",J139,0)</f>
        <v>0</v>
      </c>
      <c r="BF139" s="232">
        <f>IF(N139="snížená",J139,0)</f>
        <v>0</v>
      </c>
      <c r="BG139" s="232">
        <f>IF(N139="zákl. přenesená",J139,0)</f>
        <v>0</v>
      </c>
      <c r="BH139" s="232">
        <f>IF(N139="sníž. přenesená",J139,0)</f>
        <v>0</v>
      </c>
      <c r="BI139" s="232">
        <f>IF(N139="nulová",J139,0)</f>
        <v>0</v>
      </c>
      <c r="BJ139" s="23" t="s">
        <v>24</v>
      </c>
      <c r="BK139" s="232">
        <f>ROUND(I139*H139,2)</f>
        <v>0</v>
      </c>
      <c r="BL139" s="23" t="s">
        <v>153</v>
      </c>
      <c r="BM139" s="23" t="s">
        <v>851</v>
      </c>
    </row>
    <row r="140" spans="2:65" s="1" customFormat="1" ht="25.5" customHeight="1">
      <c r="B140" s="45"/>
      <c r="C140" s="221" t="s">
        <v>529</v>
      </c>
      <c r="D140" s="221" t="s">
        <v>148</v>
      </c>
      <c r="E140" s="222" t="s">
        <v>852</v>
      </c>
      <c r="F140" s="223" t="s">
        <v>853</v>
      </c>
      <c r="G140" s="224" t="s">
        <v>286</v>
      </c>
      <c r="H140" s="225">
        <v>25</v>
      </c>
      <c r="I140" s="226"/>
      <c r="J140" s="227">
        <f>ROUND(I140*H140,2)</f>
        <v>0</v>
      </c>
      <c r="K140" s="223" t="s">
        <v>152</v>
      </c>
      <c r="L140" s="71"/>
      <c r="M140" s="228" t="s">
        <v>22</v>
      </c>
      <c r="N140" s="229" t="s">
        <v>48</v>
      </c>
      <c r="O140" s="46"/>
      <c r="P140" s="230">
        <f>O140*H140</f>
        <v>0</v>
      </c>
      <c r="Q140" s="230">
        <v>0</v>
      </c>
      <c r="R140" s="230">
        <f>Q140*H140</f>
        <v>0</v>
      </c>
      <c r="S140" s="230">
        <v>0</v>
      </c>
      <c r="T140" s="231">
        <f>S140*H140</f>
        <v>0</v>
      </c>
      <c r="AR140" s="23" t="s">
        <v>153</v>
      </c>
      <c r="AT140" s="23" t="s">
        <v>148</v>
      </c>
      <c r="AU140" s="23" t="s">
        <v>86</v>
      </c>
      <c r="AY140" s="23" t="s">
        <v>146</v>
      </c>
      <c r="BE140" s="232">
        <f>IF(N140="základní",J140,0)</f>
        <v>0</v>
      </c>
      <c r="BF140" s="232">
        <f>IF(N140="snížená",J140,0)</f>
        <v>0</v>
      </c>
      <c r="BG140" s="232">
        <f>IF(N140="zákl. přenesená",J140,0)</f>
        <v>0</v>
      </c>
      <c r="BH140" s="232">
        <f>IF(N140="sníž. přenesená",J140,0)</f>
        <v>0</v>
      </c>
      <c r="BI140" s="232">
        <f>IF(N140="nulová",J140,0)</f>
        <v>0</v>
      </c>
      <c r="BJ140" s="23" t="s">
        <v>24</v>
      </c>
      <c r="BK140" s="232">
        <f>ROUND(I140*H140,2)</f>
        <v>0</v>
      </c>
      <c r="BL140" s="23" t="s">
        <v>153</v>
      </c>
      <c r="BM140" s="23" t="s">
        <v>854</v>
      </c>
    </row>
    <row r="141" spans="2:65" s="1" customFormat="1" ht="25.5" customHeight="1">
      <c r="B141" s="45"/>
      <c r="C141" s="221" t="s">
        <v>531</v>
      </c>
      <c r="D141" s="221" t="s">
        <v>148</v>
      </c>
      <c r="E141" s="222" t="s">
        <v>855</v>
      </c>
      <c r="F141" s="223" t="s">
        <v>856</v>
      </c>
      <c r="G141" s="224" t="s">
        <v>286</v>
      </c>
      <c r="H141" s="225">
        <v>25</v>
      </c>
      <c r="I141" s="226"/>
      <c r="J141" s="227">
        <f>ROUND(I141*H141,2)</f>
        <v>0</v>
      </c>
      <c r="K141" s="223" t="s">
        <v>22</v>
      </c>
      <c r="L141" s="71"/>
      <c r="M141" s="228" t="s">
        <v>22</v>
      </c>
      <c r="N141" s="229" t="s">
        <v>48</v>
      </c>
      <c r="O141" s="46"/>
      <c r="P141" s="230">
        <f>O141*H141</f>
        <v>0</v>
      </c>
      <c r="Q141" s="230">
        <v>0.00025</v>
      </c>
      <c r="R141" s="230">
        <f>Q141*H141</f>
        <v>0.00625</v>
      </c>
      <c r="S141" s="230">
        <v>0</v>
      </c>
      <c r="T141" s="231">
        <f>S141*H141</f>
        <v>0</v>
      </c>
      <c r="AR141" s="23" t="s">
        <v>153</v>
      </c>
      <c r="AT141" s="23" t="s">
        <v>148</v>
      </c>
      <c r="AU141" s="23" t="s">
        <v>86</v>
      </c>
      <c r="AY141" s="23" t="s">
        <v>146</v>
      </c>
      <c r="BE141" s="232">
        <f>IF(N141="základní",J141,0)</f>
        <v>0</v>
      </c>
      <c r="BF141" s="232">
        <f>IF(N141="snížená",J141,0)</f>
        <v>0</v>
      </c>
      <c r="BG141" s="232">
        <f>IF(N141="zákl. přenesená",J141,0)</f>
        <v>0</v>
      </c>
      <c r="BH141" s="232">
        <f>IF(N141="sníž. přenesená",J141,0)</f>
        <v>0</v>
      </c>
      <c r="BI141" s="232">
        <f>IF(N141="nulová",J141,0)</f>
        <v>0</v>
      </c>
      <c r="BJ141" s="23" t="s">
        <v>24</v>
      </c>
      <c r="BK141" s="232">
        <f>ROUND(I141*H141,2)</f>
        <v>0</v>
      </c>
      <c r="BL141" s="23" t="s">
        <v>153</v>
      </c>
      <c r="BM141" s="23" t="s">
        <v>857</v>
      </c>
    </row>
    <row r="142" spans="2:65" s="1" customFormat="1" ht="25.5" customHeight="1">
      <c r="B142" s="45"/>
      <c r="C142" s="221" t="s">
        <v>533</v>
      </c>
      <c r="D142" s="221" t="s">
        <v>148</v>
      </c>
      <c r="E142" s="222" t="s">
        <v>823</v>
      </c>
      <c r="F142" s="223" t="s">
        <v>824</v>
      </c>
      <c r="G142" s="224" t="s">
        <v>700</v>
      </c>
      <c r="H142" s="225">
        <v>25</v>
      </c>
      <c r="I142" s="226"/>
      <c r="J142" s="227">
        <f>ROUND(I142*H142,2)</f>
        <v>0</v>
      </c>
      <c r="K142" s="223" t="s">
        <v>152</v>
      </c>
      <c r="L142" s="71"/>
      <c r="M142" s="228" t="s">
        <v>22</v>
      </c>
      <c r="N142" s="229" t="s">
        <v>48</v>
      </c>
      <c r="O142" s="46"/>
      <c r="P142" s="230">
        <f>O142*H142</f>
        <v>0</v>
      </c>
      <c r="Q142" s="230">
        <v>0</v>
      </c>
      <c r="R142" s="230">
        <f>Q142*H142</f>
        <v>0</v>
      </c>
      <c r="S142" s="230">
        <v>0</v>
      </c>
      <c r="T142" s="231">
        <f>S142*H142</f>
        <v>0</v>
      </c>
      <c r="AR142" s="23" t="s">
        <v>153</v>
      </c>
      <c r="AT142" s="23" t="s">
        <v>148</v>
      </c>
      <c r="AU142" s="23" t="s">
        <v>86</v>
      </c>
      <c r="AY142" s="23" t="s">
        <v>146</v>
      </c>
      <c r="BE142" s="232">
        <f>IF(N142="základní",J142,0)</f>
        <v>0</v>
      </c>
      <c r="BF142" s="232">
        <f>IF(N142="snížená",J142,0)</f>
        <v>0</v>
      </c>
      <c r="BG142" s="232">
        <f>IF(N142="zákl. přenesená",J142,0)</f>
        <v>0</v>
      </c>
      <c r="BH142" s="232">
        <f>IF(N142="sníž. přenesená",J142,0)</f>
        <v>0</v>
      </c>
      <c r="BI142" s="232">
        <f>IF(N142="nulová",J142,0)</f>
        <v>0</v>
      </c>
      <c r="BJ142" s="23" t="s">
        <v>24</v>
      </c>
      <c r="BK142" s="232">
        <f>ROUND(I142*H142,2)</f>
        <v>0</v>
      </c>
      <c r="BL142" s="23" t="s">
        <v>153</v>
      </c>
      <c r="BM142" s="23" t="s">
        <v>858</v>
      </c>
    </row>
    <row r="143" spans="2:51" s="11" customFormat="1" ht="13.5">
      <c r="B143" s="236"/>
      <c r="C143" s="237"/>
      <c r="D143" s="233" t="s">
        <v>160</v>
      </c>
      <c r="E143" s="237"/>
      <c r="F143" s="239" t="s">
        <v>826</v>
      </c>
      <c r="G143" s="237"/>
      <c r="H143" s="240">
        <v>25</v>
      </c>
      <c r="I143" s="241"/>
      <c r="J143" s="237"/>
      <c r="K143" s="237"/>
      <c r="L143" s="242"/>
      <c r="M143" s="243"/>
      <c r="N143" s="244"/>
      <c r="O143" s="244"/>
      <c r="P143" s="244"/>
      <c r="Q143" s="244"/>
      <c r="R143" s="244"/>
      <c r="S143" s="244"/>
      <c r="T143" s="245"/>
      <c r="AT143" s="246" t="s">
        <v>160</v>
      </c>
      <c r="AU143" s="246" t="s">
        <v>86</v>
      </c>
      <c r="AV143" s="11" t="s">
        <v>86</v>
      </c>
      <c r="AW143" s="11" t="s">
        <v>6</v>
      </c>
      <c r="AX143" s="11" t="s">
        <v>24</v>
      </c>
      <c r="AY143" s="246" t="s">
        <v>146</v>
      </c>
    </row>
    <row r="144" spans="2:65" s="1" customFormat="1" ht="16.5" customHeight="1">
      <c r="B144" s="45"/>
      <c r="C144" s="221" t="s">
        <v>535</v>
      </c>
      <c r="D144" s="221" t="s">
        <v>148</v>
      </c>
      <c r="E144" s="222" t="s">
        <v>703</v>
      </c>
      <c r="F144" s="223" t="s">
        <v>704</v>
      </c>
      <c r="G144" s="224" t="s">
        <v>151</v>
      </c>
      <c r="H144" s="225">
        <v>7.5</v>
      </c>
      <c r="I144" s="226"/>
      <c r="J144" s="227">
        <f>ROUND(I144*H144,2)</f>
        <v>0</v>
      </c>
      <c r="K144" s="223" t="s">
        <v>152</v>
      </c>
      <c r="L144" s="71"/>
      <c r="M144" s="228" t="s">
        <v>22</v>
      </c>
      <c r="N144" s="229" t="s">
        <v>48</v>
      </c>
      <c r="O144" s="46"/>
      <c r="P144" s="230">
        <f>O144*H144</f>
        <v>0</v>
      </c>
      <c r="Q144" s="230">
        <v>0</v>
      </c>
      <c r="R144" s="230">
        <f>Q144*H144</f>
        <v>0</v>
      </c>
      <c r="S144" s="230">
        <v>0</v>
      </c>
      <c r="T144" s="231">
        <f>S144*H144</f>
        <v>0</v>
      </c>
      <c r="AR144" s="23" t="s">
        <v>153</v>
      </c>
      <c r="AT144" s="23" t="s">
        <v>148</v>
      </c>
      <c r="AU144" s="23" t="s">
        <v>86</v>
      </c>
      <c r="AY144" s="23" t="s">
        <v>146</v>
      </c>
      <c r="BE144" s="232">
        <f>IF(N144="základní",J144,0)</f>
        <v>0</v>
      </c>
      <c r="BF144" s="232">
        <f>IF(N144="snížená",J144,0)</f>
        <v>0</v>
      </c>
      <c r="BG144" s="232">
        <f>IF(N144="zákl. přenesená",J144,0)</f>
        <v>0</v>
      </c>
      <c r="BH144" s="232">
        <f>IF(N144="sníž. přenesená",J144,0)</f>
        <v>0</v>
      </c>
      <c r="BI144" s="232">
        <f>IF(N144="nulová",J144,0)</f>
        <v>0</v>
      </c>
      <c r="BJ144" s="23" t="s">
        <v>24</v>
      </c>
      <c r="BK144" s="232">
        <f>ROUND(I144*H144,2)</f>
        <v>0</v>
      </c>
      <c r="BL144" s="23" t="s">
        <v>153</v>
      </c>
      <c r="BM144" s="23" t="s">
        <v>859</v>
      </c>
    </row>
    <row r="145" spans="2:51" s="11" customFormat="1" ht="13.5">
      <c r="B145" s="236"/>
      <c r="C145" s="237"/>
      <c r="D145" s="233" t="s">
        <v>160</v>
      </c>
      <c r="E145" s="238" t="s">
        <v>22</v>
      </c>
      <c r="F145" s="239" t="s">
        <v>843</v>
      </c>
      <c r="G145" s="237"/>
      <c r="H145" s="240">
        <v>7.5</v>
      </c>
      <c r="I145" s="241"/>
      <c r="J145" s="237"/>
      <c r="K145" s="237"/>
      <c r="L145" s="242"/>
      <c r="M145" s="243"/>
      <c r="N145" s="244"/>
      <c r="O145" s="244"/>
      <c r="P145" s="244"/>
      <c r="Q145" s="244"/>
      <c r="R145" s="244"/>
      <c r="S145" s="244"/>
      <c r="T145" s="245"/>
      <c r="AT145" s="246" t="s">
        <v>160</v>
      </c>
      <c r="AU145" s="246" t="s">
        <v>86</v>
      </c>
      <c r="AV145" s="11" t="s">
        <v>86</v>
      </c>
      <c r="AW145" s="11" t="s">
        <v>40</v>
      </c>
      <c r="AX145" s="11" t="s">
        <v>24</v>
      </c>
      <c r="AY145" s="246" t="s">
        <v>146</v>
      </c>
    </row>
    <row r="146" spans="2:65" s="1" customFormat="1" ht="16.5" customHeight="1">
      <c r="B146" s="45"/>
      <c r="C146" s="221" t="s">
        <v>745</v>
      </c>
      <c r="D146" s="221" t="s">
        <v>148</v>
      </c>
      <c r="E146" s="222" t="s">
        <v>707</v>
      </c>
      <c r="F146" s="223" t="s">
        <v>708</v>
      </c>
      <c r="G146" s="224" t="s">
        <v>151</v>
      </c>
      <c r="H146" s="225">
        <v>7.5</v>
      </c>
      <c r="I146" s="226"/>
      <c r="J146" s="227">
        <f>ROUND(I146*H146,2)</f>
        <v>0</v>
      </c>
      <c r="K146" s="223" t="s">
        <v>152</v>
      </c>
      <c r="L146" s="71"/>
      <c r="M146" s="228" t="s">
        <v>22</v>
      </c>
      <c r="N146" s="229" t="s">
        <v>48</v>
      </c>
      <c r="O146" s="46"/>
      <c r="P146" s="230">
        <f>O146*H146</f>
        <v>0</v>
      </c>
      <c r="Q146" s="230">
        <v>0</v>
      </c>
      <c r="R146" s="230">
        <f>Q146*H146</f>
        <v>0</v>
      </c>
      <c r="S146" s="230">
        <v>0</v>
      </c>
      <c r="T146" s="231">
        <f>S146*H146</f>
        <v>0</v>
      </c>
      <c r="AR146" s="23" t="s">
        <v>153</v>
      </c>
      <c r="AT146" s="23" t="s">
        <v>148</v>
      </c>
      <c r="AU146" s="23" t="s">
        <v>86</v>
      </c>
      <c r="AY146" s="23" t="s">
        <v>146</v>
      </c>
      <c r="BE146" s="232">
        <f>IF(N146="základní",J146,0)</f>
        <v>0</v>
      </c>
      <c r="BF146" s="232">
        <f>IF(N146="snížená",J146,0)</f>
        <v>0</v>
      </c>
      <c r="BG146" s="232">
        <f>IF(N146="zákl. přenesená",J146,0)</f>
        <v>0</v>
      </c>
      <c r="BH146" s="232">
        <f>IF(N146="sníž. přenesená",J146,0)</f>
        <v>0</v>
      </c>
      <c r="BI146" s="232">
        <f>IF(N146="nulová",J146,0)</f>
        <v>0</v>
      </c>
      <c r="BJ146" s="23" t="s">
        <v>24</v>
      </c>
      <c r="BK146" s="232">
        <f>ROUND(I146*H146,2)</f>
        <v>0</v>
      </c>
      <c r="BL146" s="23" t="s">
        <v>153</v>
      </c>
      <c r="BM146" s="23" t="s">
        <v>860</v>
      </c>
    </row>
    <row r="147" spans="2:65" s="1" customFormat="1" ht="25.5" customHeight="1">
      <c r="B147" s="45"/>
      <c r="C147" s="221" t="s">
        <v>747</v>
      </c>
      <c r="D147" s="221" t="s">
        <v>148</v>
      </c>
      <c r="E147" s="222" t="s">
        <v>710</v>
      </c>
      <c r="F147" s="223" t="s">
        <v>711</v>
      </c>
      <c r="G147" s="224" t="s">
        <v>151</v>
      </c>
      <c r="H147" s="225">
        <v>30</v>
      </c>
      <c r="I147" s="226"/>
      <c r="J147" s="227">
        <f>ROUND(I147*H147,2)</f>
        <v>0</v>
      </c>
      <c r="K147" s="223" t="s">
        <v>152</v>
      </c>
      <c r="L147" s="71"/>
      <c r="M147" s="228" t="s">
        <v>22</v>
      </c>
      <c r="N147" s="229" t="s">
        <v>48</v>
      </c>
      <c r="O147" s="46"/>
      <c r="P147" s="230">
        <f>O147*H147</f>
        <v>0</v>
      </c>
      <c r="Q147" s="230">
        <v>0</v>
      </c>
      <c r="R147" s="230">
        <f>Q147*H147</f>
        <v>0</v>
      </c>
      <c r="S147" s="230">
        <v>0</v>
      </c>
      <c r="T147" s="231">
        <f>S147*H147</f>
        <v>0</v>
      </c>
      <c r="AR147" s="23" t="s">
        <v>153</v>
      </c>
      <c r="AT147" s="23" t="s">
        <v>148</v>
      </c>
      <c r="AU147" s="23" t="s">
        <v>86</v>
      </c>
      <c r="AY147" s="23" t="s">
        <v>146</v>
      </c>
      <c r="BE147" s="232">
        <f>IF(N147="základní",J147,0)</f>
        <v>0</v>
      </c>
      <c r="BF147" s="232">
        <f>IF(N147="snížená",J147,0)</f>
        <v>0</v>
      </c>
      <c r="BG147" s="232">
        <f>IF(N147="zákl. přenesená",J147,0)</f>
        <v>0</v>
      </c>
      <c r="BH147" s="232">
        <f>IF(N147="sníž. přenesená",J147,0)</f>
        <v>0</v>
      </c>
      <c r="BI147" s="232">
        <f>IF(N147="nulová",J147,0)</f>
        <v>0</v>
      </c>
      <c r="BJ147" s="23" t="s">
        <v>24</v>
      </c>
      <c r="BK147" s="232">
        <f>ROUND(I147*H147,2)</f>
        <v>0</v>
      </c>
      <c r="BL147" s="23" t="s">
        <v>153</v>
      </c>
      <c r="BM147" s="23" t="s">
        <v>861</v>
      </c>
    </row>
    <row r="148" spans="2:51" s="11" customFormat="1" ht="13.5">
      <c r="B148" s="236"/>
      <c r="C148" s="237"/>
      <c r="D148" s="233" t="s">
        <v>160</v>
      </c>
      <c r="E148" s="237"/>
      <c r="F148" s="239" t="s">
        <v>846</v>
      </c>
      <c r="G148" s="237"/>
      <c r="H148" s="240">
        <v>30</v>
      </c>
      <c r="I148" s="241"/>
      <c r="J148" s="237"/>
      <c r="K148" s="237"/>
      <c r="L148" s="242"/>
      <c r="M148" s="243"/>
      <c r="N148" s="244"/>
      <c r="O148" s="244"/>
      <c r="P148" s="244"/>
      <c r="Q148" s="244"/>
      <c r="R148" s="244"/>
      <c r="S148" s="244"/>
      <c r="T148" s="245"/>
      <c r="AT148" s="246" t="s">
        <v>160</v>
      </c>
      <c r="AU148" s="246" t="s">
        <v>86</v>
      </c>
      <c r="AV148" s="11" t="s">
        <v>86</v>
      </c>
      <c r="AW148" s="11" t="s">
        <v>6</v>
      </c>
      <c r="AX148" s="11" t="s">
        <v>24</v>
      </c>
      <c r="AY148" s="246" t="s">
        <v>146</v>
      </c>
    </row>
    <row r="149" spans="2:65" s="1" customFormat="1" ht="25.5" customHeight="1">
      <c r="B149" s="45"/>
      <c r="C149" s="221" t="s">
        <v>749</v>
      </c>
      <c r="D149" s="221" t="s">
        <v>148</v>
      </c>
      <c r="E149" s="222" t="s">
        <v>679</v>
      </c>
      <c r="F149" s="223" t="s">
        <v>680</v>
      </c>
      <c r="G149" s="224" t="s">
        <v>241</v>
      </c>
      <c r="H149" s="225">
        <v>0.006</v>
      </c>
      <c r="I149" s="226"/>
      <c r="J149" s="227">
        <f>ROUND(I149*H149,2)</f>
        <v>0</v>
      </c>
      <c r="K149" s="223" t="s">
        <v>152</v>
      </c>
      <c r="L149" s="71"/>
      <c r="M149" s="228" t="s">
        <v>22</v>
      </c>
      <c r="N149" s="284" t="s">
        <v>48</v>
      </c>
      <c r="O149" s="279"/>
      <c r="P149" s="285">
        <f>O149*H149</f>
        <v>0</v>
      </c>
      <c r="Q149" s="285">
        <v>0</v>
      </c>
      <c r="R149" s="285">
        <f>Q149*H149</f>
        <v>0</v>
      </c>
      <c r="S149" s="285">
        <v>0</v>
      </c>
      <c r="T149" s="286">
        <f>S149*H149</f>
        <v>0</v>
      </c>
      <c r="AR149" s="23" t="s">
        <v>153</v>
      </c>
      <c r="AT149" s="23" t="s">
        <v>148</v>
      </c>
      <c r="AU149" s="23" t="s">
        <v>86</v>
      </c>
      <c r="AY149" s="23" t="s">
        <v>146</v>
      </c>
      <c r="BE149" s="232">
        <f>IF(N149="základní",J149,0)</f>
        <v>0</v>
      </c>
      <c r="BF149" s="232">
        <f>IF(N149="snížená",J149,0)</f>
        <v>0</v>
      </c>
      <c r="BG149" s="232">
        <f>IF(N149="zákl. přenesená",J149,0)</f>
        <v>0</v>
      </c>
      <c r="BH149" s="232">
        <f>IF(N149="sníž. přenesená",J149,0)</f>
        <v>0</v>
      </c>
      <c r="BI149" s="232">
        <f>IF(N149="nulová",J149,0)</f>
        <v>0</v>
      </c>
      <c r="BJ149" s="23" t="s">
        <v>24</v>
      </c>
      <c r="BK149" s="232">
        <f>ROUND(I149*H149,2)</f>
        <v>0</v>
      </c>
      <c r="BL149" s="23" t="s">
        <v>153</v>
      </c>
      <c r="BM149" s="23" t="s">
        <v>862</v>
      </c>
    </row>
    <row r="150" spans="2:12" s="1" customFormat="1" ht="6.95" customHeight="1">
      <c r="B150" s="66"/>
      <c r="C150" s="67"/>
      <c r="D150" s="67"/>
      <c r="E150" s="67"/>
      <c r="F150" s="67"/>
      <c r="G150" s="67"/>
      <c r="H150" s="67"/>
      <c r="I150" s="166"/>
      <c r="J150" s="67"/>
      <c r="K150" s="67"/>
      <c r="L150" s="71"/>
    </row>
  </sheetData>
  <sheetProtection password="CC35" sheet="1" objects="1" scenarios="1" formatColumns="0" formatRows="0" autoFilter="0"/>
  <autoFilter ref="C80:K149"/>
  <mergeCells count="10">
    <mergeCell ref="E7:H7"/>
    <mergeCell ref="E9:H9"/>
    <mergeCell ref="E24:H24"/>
    <mergeCell ref="E45:H45"/>
    <mergeCell ref="E47:H47"/>
    <mergeCell ref="J51:J52"/>
    <mergeCell ref="E71:H71"/>
    <mergeCell ref="E73:H73"/>
    <mergeCell ref="G1:H1"/>
    <mergeCell ref="L2:V2"/>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87" customWidth="1"/>
    <col min="2" max="2" width="1.66796875" style="287" customWidth="1"/>
    <col min="3" max="4" width="5" style="287" customWidth="1"/>
    <col min="5" max="5" width="11.66015625" style="287" customWidth="1"/>
    <col min="6" max="6" width="9.16015625" style="287" customWidth="1"/>
    <col min="7" max="7" width="5" style="287" customWidth="1"/>
    <col min="8" max="8" width="77.83203125" style="287" customWidth="1"/>
    <col min="9" max="10" width="20" style="287" customWidth="1"/>
    <col min="11" max="11" width="1.66796875" style="287" customWidth="1"/>
  </cols>
  <sheetData>
    <row r="1" ht="37.5" customHeight="1"/>
    <row r="2" spans="2:11" ht="7.5" customHeight="1">
      <c r="B2" s="288"/>
      <c r="C2" s="289"/>
      <c r="D2" s="289"/>
      <c r="E2" s="289"/>
      <c r="F2" s="289"/>
      <c r="G2" s="289"/>
      <c r="H2" s="289"/>
      <c r="I2" s="289"/>
      <c r="J2" s="289"/>
      <c r="K2" s="290"/>
    </row>
    <row r="3" spans="2:11" s="14" customFormat="1" ht="45" customHeight="1">
      <c r="B3" s="291"/>
      <c r="C3" s="292" t="s">
        <v>863</v>
      </c>
      <c r="D3" s="292"/>
      <c r="E3" s="292"/>
      <c r="F3" s="292"/>
      <c r="G3" s="292"/>
      <c r="H3" s="292"/>
      <c r="I3" s="292"/>
      <c r="J3" s="292"/>
      <c r="K3" s="293"/>
    </row>
    <row r="4" spans="2:11" ht="25.5" customHeight="1">
      <c r="B4" s="294"/>
      <c r="C4" s="295" t="s">
        <v>864</v>
      </c>
      <c r="D4" s="295"/>
      <c r="E4" s="295"/>
      <c r="F4" s="295"/>
      <c r="G4" s="295"/>
      <c r="H4" s="295"/>
      <c r="I4" s="295"/>
      <c r="J4" s="295"/>
      <c r="K4" s="296"/>
    </row>
    <row r="5" spans="2:11" ht="5.25" customHeight="1">
      <c r="B5" s="294"/>
      <c r="C5" s="297"/>
      <c r="D5" s="297"/>
      <c r="E5" s="297"/>
      <c r="F5" s="297"/>
      <c r="G5" s="297"/>
      <c r="H5" s="297"/>
      <c r="I5" s="297"/>
      <c r="J5" s="297"/>
      <c r="K5" s="296"/>
    </row>
    <row r="6" spans="2:11" ht="15" customHeight="1">
      <c r="B6" s="294"/>
      <c r="C6" s="298" t="s">
        <v>865</v>
      </c>
      <c r="D6" s="298"/>
      <c r="E6" s="298"/>
      <c r="F6" s="298"/>
      <c r="G6" s="298"/>
      <c r="H6" s="298"/>
      <c r="I6" s="298"/>
      <c r="J6" s="298"/>
      <c r="K6" s="296"/>
    </row>
    <row r="7" spans="2:11" ht="15" customHeight="1">
      <c r="B7" s="299"/>
      <c r="C7" s="298" t="s">
        <v>866</v>
      </c>
      <c r="D7" s="298"/>
      <c r="E7" s="298"/>
      <c r="F7" s="298"/>
      <c r="G7" s="298"/>
      <c r="H7" s="298"/>
      <c r="I7" s="298"/>
      <c r="J7" s="298"/>
      <c r="K7" s="296"/>
    </row>
    <row r="8" spans="2:11" ht="12.75" customHeight="1">
      <c r="B8" s="299"/>
      <c r="C8" s="298"/>
      <c r="D8" s="298"/>
      <c r="E8" s="298"/>
      <c r="F8" s="298"/>
      <c r="G8" s="298"/>
      <c r="H8" s="298"/>
      <c r="I8" s="298"/>
      <c r="J8" s="298"/>
      <c r="K8" s="296"/>
    </row>
    <row r="9" spans="2:11" ht="15" customHeight="1">
      <c r="B9" s="299"/>
      <c r="C9" s="298" t="s">
        <v>867</v>
      </c>
      <c r="D9" s="298"/>
      <c r="E9" s="298"/>
      <c r="F9" s="298"/>
      <c r="G9" s="298"/>
      <c r="H9" s="298"/>
      <c r="I9" s="298"/>
      <c r="J9" s="298"/>
      <c r="K9" s="296"/>
    </row>
    <row r="10" spans="2:11" ht="15" customHeight="1">
      <c r="B10" s="299"/>
      <c r="C10" s="298"/>
      <c r="D10" s="298" t="s">
        <v>868</v>
      </c>
      <c r="E10" s="298"/>
      <c r="F10" s="298"/>
      <c r="G10" s="298"/>
      <c r="H10" s="298"/>
      <c r="I10" s="298"/>
      <c r="J10" s="298"/>
      <c r="K10" s="296"/>
    </row>
    <row r="11" spans="2:11" ht="15" customHeight="1">
      <c r="B11" s="299"/>
      <c r="C11" s="300"/>
      <c r="D11" s="298" t="s">
        <v>869</v>
      </c>
      <c r="E11" s="298"/>
      <c r="F11" s="298"/>
      <c r="G11" s="298"/>
      <c r="H11" s="298"/>
      <c r="I11" s="298"/>
      <c r="J11" s="298"/>
      <c r="K11" s="296"/>
    </row>
    <row r="12" spans="2:11" ht="12.75" customHeight="1">
      <c r="B12" s="299"/>
      <c r="C12" s="300"/>
      <c r="D12" s="300"/>
      <c r="E12" s="300"/>
      <c r="F12" s="300"/>
      <c r="G12" s="300"/>
      <c r="H12" s="300"/>
      <c r="I12" s="300"/>
      <c r="J12" s="300"/>
      <c r="K12" s="296"/>
    </row>
    <row r="13" spans="2:11" ht="15" customHeight="1">
      <c r="B13" s="299"/>
      <c r="C13" s="300"/>
      <c r="D13" s="298" t="s">
        <v>870</v>
      </c>
      <c r="E13" s="298"/>
      <c r="F13" s="298"/>
      <c r="G13" s="298"/>
      <c r="H13" s="298"/>
      <c r="I13" s="298"/>
      <c r="J13" s="298"/>
      <c r="K13" s="296"/>
    </row>
    <row r="14" spans="2:11" ht="15" customHeight="1">
      <c r="B14" s="299"/>
      <c r="C14" s="300"/>
      <c r="D14" s="298" t="s">
        <v>871</v>
      </c>
      <c r="E14" s="298"/>
      <c r="F14" s="298"/>
      <c r="G14" s="298"/>
      <c r="H14" s="298"/>
      <c r="I14" s="298"/>
      <c r="J14" s="298"/>
      <c r="K14" s="296"/>
    </row>
    <row r="15" spans="2:11" ht="15" customHeight="1">
      <c r="B15" s="299"/>
      <c r="C15" s="300"/>
      <c r="D15" s="298" t="s">
        <v>872</v>
      </c>
      <c r="E15" s="298"/>
      <c r="F15" s="298"/>
      <c r="G15" s="298"/>
      <c r="H15" s="298"/>
      <c r="I15" s="298"/>
      <c r="J15" s="298"/>
      <c r="K15" s="296"/>
    </row>
    <row r="16" spans="2:11" ht="15" customHeight="1">
      <c r="B16" s="299"/>
      <c r="C16" s="300"/>
      <c r="D16" s="300"/>
      <c r="E16" s="301" t="s">
        <v>84</v>
      </c>
      <c r="F16" s="298" t="s">
        <v>873</v>
      </c>
      <c r="G16" s="298"/>
      <c r="H16" s="298"/>
      <c r="I16" s="298"/>
      <c r="J16" s="298"/>
      <c r="K16" s="296"/>
    </row>
    <row r="17" spans="2:11" ht="15" customHeight="1">
      <c r="B17" s="299"/>
      <c r="C17" s="300"/>
      <c r="D17" s="300"/>
      <c r="E17" s="301" t="s">
        <v>874</v>
      </c>
      <c r="F17" s="298" t="s">
        <v>875</v>
      </c>
      <c r="G17" s="298"/>
      <c r="H17" s="298"/>
      <c r="I17" s="298"/>
      <c r="J17" s="298"/>
      <c r="K17" s="296"/>
    </row>
    <row r="18" spans="2:11" ht="15" customHeight="1">
      <c r="B18" s="299"/>
      <c r="C18" s="300"/>
      <c r="D18" s="300"/>
      <c r="E18" s="301" t="s">
        <v>876</v>
      </c>
      <c r="F18" s="298" t="s">
        <v>877</v>
      </c>
      <c r="G18" s="298"/>
      <c r="H18" s="298"/>
      <c r="I18" s="298"/>
      <c r="J18" s="298"/>
      <c r="K18" s="296"/>
    </row>
    <row r="19" spans="2:11" ht="15" customHeight="1">
      <c r="B19" s="299"/>
      <c r="C19" s="300"/>
      <c r="D19" s="300"/>
      <c r="E19" s="301" t="s">
        <v>878</v>
      </c>
      <c r="F19" s="298" t="s">
        <v>879</v>
      </c>
      <c r="G19" s="298"/>
      <c r="H19" s="298"/>
      <c r="I19" s="298"/>
      <c r="J19" s="298"/>
      <c r="K19" s="296"/>
    </row>
    <row r="20" spans="2:11" ht="15" customHeight="1">
      <c r="B20" s="299"/>
      <c r="C20" s="300"/>
      <c r="D20" s="300"/>
      <c r="E20" s="301" t="s">
        <v>880</v>
      </c>
      <c r="F20" s="298" t="s">
        <v>881</v>
      </c>
      <c r="G20" s="298"/>
      <c r="H20" s="298"/>
      <c r="I20" s="298"/>
      <c r="J20" s="298"/>
      <c r="K20" s="296"/>
    </row>
    <row r="21" spans="2:11" ht="15" customHeight="1">
      <c r="B21" s="299"/>
      <c r="C21" s="300"/>
      <c r="D21" s="300"/>
      <c r="E21" s="301" t="s">
        <v>882</v>
      </c>
      <c r="F21" s="298" t="s">
        <v>883</v>
      </c>
      <c r="G21" s="298"/>
      <c r="H21" s="298"/>
      <c r="I21" s="298"/>
      <c r="J21" s="298"/>
      <c r="K21" s="296"/>
    </row>
    <row r="22" spans="2:11" ht="12.75" customHeight="1">
      <c r="B22" s="299"/>
      <c r="C22" s="300"/>
      <c r="D22" s="300"/>
      <c r="E22" s="300"/>
      <c r="F22" s="300"/>
      <c r="G22" s="300"/>
      <c r="H22" s="300"/>
      <c r="I22" s="300"/>
      <c r="J22" s="300"/>
      <c r="K22" s="296"/>
    </row>
    <row r="23" spans="2:11" ht="15" customHeight="1">
      <c r="B23" s="299"/>
      <c r="C23" s="298" t="s">
        <v>884</v>
      </c>
      <c r="D23" s="298"/>
      <c r="E23" s="298"/>
      <c r="F23" s="298"/>
      <c r="G23" s="298"/>
      <c r="H23" s="298"/>
      <c r="I23" s="298"/>
      <c r="J23" s="298"/>
      <c r="K23" s="296"/>
    </row>
    <row r="24" spans="2:11" ht="15" customHeight="1">
      <c r="B24" s="299"/>
      <c r="C24" s="298" t="s">
        <v>885</v>
      </c>
      <c r="D24" s="298"/>
      <c r="E24" s="298"/>
      <c r="F24" s="298"/>
      <c r="G24" s="298"/>
      <c r="H24" s="298"/>
      <c r="I24" s="298"/>
      <c r="J24" s="298"/>
      <c r="K24" s="296"/>
    </row>
    <row r="25" spans="2:11" ht="15" customHeight="1">
      <c r="B25" s="299"/>
      <c r="C25" s="298"/>
      <c r="D25" s="298" t="s">
        <v>886</v>
      </c>
      <c r="E25" s="298"/>
      <c r="F25" s="298"/>
      <c r="G25" s="298"/>
      <c r="H25" s="298"/>
      <c r="I25" s="298"/>
      <c r="J25" s="298"/>
      <c r="K25" s="296"/>
    </row>
    <row r="26" spans="2:11" ht="15" customHeight="1">
      <c r="B26" s="299"/>
      <c r="C26" s="300"/>
      <c r="D26" s="298" t="s">
        <v>887</v>
      </c>
      <c r="E26" s="298"/>
      <c r="F26" s="298"/>
      <c r="G26" s="298"/>
      <c r="H26" s="298"/>
      <c r="I26" s="298"/>
      <c r="J26" s="298"/>
      <c r="K26" s="296"/>
    </row>
    <row r="27" spans="2:11" ht="12.75" customHeight="1">
      <c r="B27" s="299"/>
      <c r="C27" s="300"/>
      <c r="D27" s="300"/>
      <c r="E27" s="300"/>
      <c r="F27" s="300"/>
      <c r="G27" s="300"/>
      <c r="H27" s="300"/>
      <c r="I27" s="300"/>
      <c r="J27" s="300"/>
      <c r="K27" s="296"/>
    </row>
    <row r="28" spans="2:11" ht="15" customHeight="1">
      <c r="B28" s="299"/>
      <c r="C28" s="300"/>
      <c r="D28" s="298" t="s">
        <v>888</v>
      </c>
      <c r="E28" s="298"/>
      <c r="F28" s="298"/>
      <c r="G28" s="298"/>
      <c r="H28" s="298"/>
      <c r="I28" s="298"/>
      <c r="J28" s="298"/>
      <c r="K28" s="296"/>
    </row>
    <row r="29" spans="2:11" ht="15" customHeight="1">
      <c r="B29" s="299"/>
      <c r="C29" s="300"/>
      <c r="D29" s="298" t="s">
        <v>889</v>
      </c>
      <c r="E29" s="298"/>
      <c r="F29" s="298"/>
      <c r="G29" s="298"/>
      <c r="H29" s="298"/>
      <c r="I29" s="298"/>
      <c r="J29" s="298"/>
      <c r="K29" s="296"/>
    </row>
    <row r="30" spans="2:11" ht="12.75" customHeight="1">
      <c r="B30" s="299"/>
      <c r="C30" s="300"/>
      <c r="D30" s="300"/>
      <c r="E30" s="300"/>
      <c r="F30" s="300"/>
      <c r="G30" s="300"/>
      <c r="H30" s="300"/>
      <c r="I30" s="300"/>
      <c r="J30" s="300"/>
      <c r="K30" s="296"/>
    </row>
    <row r="31" spans="2:11" ht="15" customHeight="1">
      <c r="B31" s="299"/>
      <c r="C31" s="300"/>
      <c r="D31" s="298" t="s">
        <v>890</v>
      </c>
      <c r="E31" s="298"/>
      <c r="F31" s="298"/>
      <c r="G31" s="298"/>
      <c r="H31" s="298"/>
      <c r="I31" s="298"/>
      <c r="J31" s="298"/>
      <c r="K31" s="296"/>
    </row>
    <row r="32" spans="2:11" ht="15" customHeight="1">
      <c r="B32" s="299"/>
      <c r="C32" s="300"/>
      <c r="D32" s="298" t="s">
        <v>891</v>
      </c>
      <c r="E32" s="298"/>
      <c r="F32" s="298"/>
      <c r="G32" s="298"/>
      <c r="H32" s="298"/>
      <c r="I32" s="298"/>
      <c r="J32" s="298"/>
      <c r="K32" s="296"/>
    </row>
    <row r="33" spans="2:11" ht="15" customHeight="1">
      <c r="B33" s="299"/>
      <c r="C33" s="300"/>
      <c r="D33" s="298" t="s">
        <v>892</v>
      </c>
      <c r="E33" s="298"/>
      <c r="F33" s="298"/>
      <c r="G33" s="298"/>
      <c r="H33" s="298"/>
      <c r="I33" s="298"/>
      <c r="J33" s="298"/>
      <c r="K33" s="296"/>
    </row>
    <row r="34" spans="2:11" ht="15" customHeight="1">
      <c r="B34" s="299"/>
      <c r="C34" s="300"/>
      <c r="D34" s="298"/>
      <c r="E34" s="302" t="s">
        <v>131</v>
      </c>
      <c r="F34" s="298"/>
      <c r="G34" s="298" t="s">
        <v>893</v>
      </c>
      <c r="H34" s="298"/>
      <c r="I34" s="298"/>
      <c r="J34" s="298"/>
      <c r="K34" s="296"/>
    </row>
    <row r="35" spans="2:11" ht="30.75" customHeight="1">
      <c r="B35" s="299"/>
      <c r="C35" s="300"/>
      <c r="D35" s="298"/>
      <c r="E35" s="302" t="s">
        <v>894</v>
      </c>
      <c r="F35" s="298"/>
      <c r="G35" s="298" t="s">
        <v>895</v>
      </c>
      <c r="H35" s="298"/>
      <c r="I35" s="298"/>
      <c r="J35" s="298"/>
      <c r="K35" s="296"/>
    </row>
    <row r="36" spans="2:11" ht="15" customHeight="1">
      <c r="B36" s="299"/>
      <c r="C36" s="300"/>
      <c r="D36" s="298"/>
      <c r="E36" s="302" t="s">
        <v>58</v>
      </c>
      <c r="F36" s="298"/>
      <c r="G36" s="298" t="s">
        <v>896</v>
      </c>
      <c r="H36" s="298"/>
      <c r="I36" s="298"/>
      <c r="J36" s="298"/>
      <c r="K36" s="296"/>
    </row>
    <row r="37" spans="2:11" ht="15" customHeight="1">
      <c r="B37" s="299"/>
      <c r="C37" s="300"/>
      <c r="D37" s="298"/>
      <c r="E37" s="302" t="s">
        <v>132</v>
      </c>
      <c r="F37" s="298"/>
      <c r="G37" s="298" t="s">
        <v>897</v>
      </c>
      <c r="H37" s="298"/>
      <c r="I37" s="298"/>
      <c r="J37" s="298"/>
      <c r="K37" s="296"/>
    </row>
    <row r="38" spans="2:11" ht="15" customHeight="1">
      <c r="B38" s="299"/>
      <c r="C38" s="300"/>
      <c r="D38" s="298"/>
      <c r="E38" s="302" t="s">
        <v>133</v>
      </c>
      <c r="F38" s="298"/>
      <c r="G38" s="298" t="s">
        <v>898</v>
      </c>
      <c r="H38" s="298"/>
      <c r="I38" s="298"/>
      <c r="J38" s="298"/>
      <c r="K38" s="296"/>
    </row>
    <row r="39" spans="2:11" ht="15" customHeight="1">
      <c r="B39" s="299"/>
      <c r="C39" s="300"/>
      <c r="D39" s="298"/>
      <c r="E39" s="302" t="s">
        <v>134</v>
      </c>
      <c r="F39" s="298"/>
      <c r="G39" s="298" t="s">
        <v>899</v>
      </c>
      <c r="H39" s="298"/>
      <c r="I39" s="298"/>
      <c r="J39" s="298"/>
      <c r="K39" s="296"/>
    </row>
    <row r="40" spans="2:11" ht="15" customHeight="1">
      <c r="B40" s="299"/>
      <c r="C40" s="300"/>
      <c r="D40" s="298"/>
      <c r="E40" s="302" t="s">
        <v>900</v>
      </c>
      <c r="F40" s="298"/>
      <c r="G40" s="298" t="s">
        <v>901</v>
      </c>
      <c r="H40" s="298"/>
      <c r="I40" s="298"/>
      <c r="J40" s="298"/>
      <c r="K40" s="296"/>
    </row>
    <row r="41" spans="2:11" ht="15" customHeight="1">
      <c r="B41" s="299"/>
      <c r="C41" s="300"/>
      <c r="D41" s="298"/>
      <c r="E41" s="302"/>
      <c r="F41" s="298"/>
      <c r="G41" s="298" t="s">
        <v>902</v>
      </c>
      <c r="H41" s="298"/>
      <c r="I41" s="298"/>
      <c r="J41" s="298"/>
      <c r="K41" s="296"/>
    </row>
    <row r="42" spans="2:11" ht="15" customHeight="1">
      <c r="B42" s="299"/>
      <c r="C42" s="300"/>
      <c r="D42" s="298"/>
      <c r="E42" s="302" t="s">
        <v>903</v>
      </c>
      <c r="F42" s="298"/>
      <c r="G42" s="298" t="s">
        <v>904</v>
      </c>
      <c r="H42" s="298"/>
      <c r="I42" s="298"/>
      <c r="J42" s="298"/>
      <c r="K42" s="296"/>
    </row>
    <row r="43" spans="2:11" ht="15" customHeight="1">
      <c r="B43" s="299"/>
      <c r="C43" s="300"/>
      <c r="D43" s="298"/>
      <c r="E43" s="302" t="s">
        <v>136</v>
      </c>
      <c r="F43" s="298"/>
      <c r="G43" s="298" t="s">
        <v>905</v>
      </c>
      <c r="H43" s="298"/>
      <c r="I43" s="298"/>
      <c r="J43" s="298"/>
      <c r="K43" s="296"/>
    </row>
    <row r="44" spans="2:11" ht="12.75" customHeight="1">
      <c r="B44" s="299"/>
      <c r="C44" s="300"/>
      <c r="D44" s="298"/>
      <c r="E44" s="298"/>
      <c r="F44" s="298"/>
      <c r="G44" s="298"/>
      <c r="H44" s="298"/>
      <c r="I44" s="298"/>
      <c r="J44" s="298"/>
      <c r="K44" s="296"/>
    </row>
    <row r="45" spans="2:11" ht="15" customHeight="1">
      <c r="B45" s="299"/>
      <c r="C45" s="300"/>
      <c r="D45" s="298" t="s">
        <v>906</v>
      </c>
      <c r="E45" s="298"/>
      <c r="F45" s="298"/>
      <c r="G45" s="298"/>
      <c r="H45" s="298"/>
      <c r="I45" s="298"/>
      <c r="J45" s="298"/>
      <c r="K45" s="296"/>
    </row>
    <row r="46" spans="2:11" ht="15" customHeight="1">
      <c r="B46" s="299"/>
      <c r="C46" s="300"/>
      <c r="D46" s="300"/>
      <c r="E46" s="298" t="s">
        <v>907</v>
      </c>
      <c r="F46" s="298"/>
      <c r="G46" s="298"/>
      <c r="H46" s="298"/>
      <c r="I46" s="298"/>
      <c r="J46" s="298"/>
      <c r="K46" s="296"/>
    </row>
    <row r="47" spans="2:11" ht="15" customHeight="1">
      <c r="B47" s="299"/>
      <c r="C47" s="300"/>
      <c r="D47" s="300"/>
      <c r="E47" s="298" t="s">
        <v>908</v>
      </c>
      <c r="F47" s="298"/>
      <c r="G47" s="298"/>
      <c r="H47" s="298"/>
      <c r="I47" s="298"/>
      <c r="J47" s="298"/>
      <c r="K47" s="296"/>
    </row>
    <row r="48" spans="2:11" ht="15" customHeight="1">
      <c r="B48" s="299"/>
      <c r="C48" s="300"/>
      <c r="D48" s="300"/>
      <c r="E48" s="298" t="s">
        <v>909</v>
      </c>
      <c r="F48" s="298"/>
      <c r="G48" s="298"/>
      <c r="H48" s="298"/>
      <c r="I48" s="298"/>
      <c r="J48" s="298"/>
      <c r="K48" s="296"/>
    </row>
    <row r="49" spans="2:11" ht="15" customHeight="1">
      <c r="B49" s="299"/>
      <c r="C49" s="300"/>
      <c r="D49" s="298" t="s">
        <v>910</v>
      </c>
      <c r="E49" s="298"/>
      <c r="F49" s="298"/>
      <c r="G49" s="298"/>
      <c r="H49" s="298"/>
      <c r="I49" s="298"/>
      <c r="J49" s="298"/>
      <c r="K49" s="296"/>
    </row>
    <row r="50" spans="2:11" ht="25.5" customHeight="1">
      <c r="B50" s="294"/>
      <c r="C50" s="295" t="s">
        <v>911</v>
      </c>
      <c r="D50" s="295"/>
      <c r="E50" s="295"/>
      <c r="F50" s="295"/>
      <c r="G50" s="295"/>
      <c r="H50" s="295"/>
      <c r="I50" s="295"/>
      <c r="J50" s="295"/>
      <c r="K50" s="296"/>
    </row>
    <row r="51" spans="2:11" ht="5.25" customHeight="1">
      <c r="B51" s="294"/>
      <c r="C51" s="297"/>
      <c r="D51" s="297"/>
      <c r="E51" s="297"/>
      <c r="F51" s="297"/>
      <c r="G51" s="297"/>
      <c r="H51" s="297"/>
      <c r="I51" s="297"/>
      <c r="J51" s="297"/>
      <c r="K51" s="296"/>
    </row>
    <row r="52" spans="2:11" ht="15" customHeight="1">
      <c r="B52" s="294"/>
      <c r="C52" s="298" t="s">
        <v>912</v>
      </c>
      <c r="D52" s="298"/>
      <c r="E52" s="298"/>
      <c r="F52" s="298"/>
      <c r="G52" s="298"/>
      <c r="H52" s="298"/>
      <c r="I52" s="298"/>
      <c r="J52" s="298"/>
      <c r="K52" s="296"/>
    </row>
    <row r="53" spans="2:11" ht="15" customHeight="1">
      <c r="B53" s="294"/>
      <c r="C53" s="298" t="s">
        <v>913</v>
      </c>
      <c r="D53" s="298"/>
      <c r="E53" s="298"/>
      <c r="F53" s="298"/>
      <c r="G53" s="298"/>
      <c r="H53" s="298"/>
      <c r="I53" s="298"/>
      <c r="J53" s="298"/>
      <c r="K53" s="296"/>
    </row>
    <row r="54" spans="2:11" ht="12.75" customHeight="1">
      <c r="B54" s="294"/>
      <c r="C54" s="298"/>
      <c r="D54" s="298"/>
      <c r="E54" s="298"/>
      <c r="F54" s="298"/>
      <c r="G54" s="298"/>
      <c r="H54" s="298"/>
      <c r="I54" s="298"/>
      <c r="J54" s="298"/>
      <c r="K54" s="296"/>
    </row>
    <row r="55" spans="2:11" ht="15" customHeight="1">
      <c r="B55" s="294"/>
      <c r="C55" s="298" t="s">
        <v>914</v>
      </c>
      <c r="D55" s="298"/>
      <c r="E55" s="298"/>
      <c r="F55" s="298"/>
      <c r="G55" s="298"/>
      <c r="H55" s="298"/>
      <c r="I55" s="298"/>
      <c r="J55" s="298"/>
      <c r="K55" s="296"/>
    </row>
    <row r="56" spans="2:11" ht="15" customHeight="1">
      <c r="B56" s="294"/>
      <c r="C56" s="300"/>
      <c r="D56" s="298" t="s">
        <v>915</v>
      </c>
      <c r="E56" s="298"/>
      <c r="F56" s="298"/>
      <c r="G56" s="298"/>
      <c r="H56" s="298"/>
      <c r="I56" s="298"/>
      <c r="J56" s="298"/>
      <c r="K56" s="296"/>
    </row>
    <row r="57" spans="2:11" ht="15" customHeight="1">
      <c r="B57" s="294"/>
      <c r="C57" s="300"/>
      <c r="D57" s="298" t="s">
        <v>916</v>
      </c>
      <c r="E57" s="298"/>
      <c r="F57" s="298"/>
      <c r="G57" s="298"/>
      <c r="H57" s="298"/>
      <c r="I57" s="298"/>
      <c r="J57" s="298"/>
      <c r="K57" s="296"/>
    </row>
    <row r="58" spans="2:11" ht="15" customHeight="1">
      <c r="B58" s="294"/>
      <c r="C58" s="300"/>
      <c r="D58" s="298" t="s">
        <v>917</v>
      </c>
      <c r="E58" s="298"/>
      <c r="F58" s="298"/>
      <c r="G58" s="298"/>
      <c r="H58" s="298"/>
      <c r="I58" s="298"/>
      <c r="J58" s="298"/>
      <c r="K58" s="296"/>
    </row>
    <row r="59" spans="2:11" ht="15" customHeight="1">
      <c r="B59" s="294"/>
      <c r="C59" s="300"/>
      <c r="D59" s="298" t="s">
        <v>918</v>
      </c>
      <c r="E59" s="298"/>
      <c r="F59" s="298"/>
      <c r="G59" s="298"/>
      <c r="H59" s="298"/>
      <c r="I59" s="298"/>
      <c r="J59" s="298"/>
      <c r="K59" s="296"/>
    </row>
    <row r="60" spans="2:11" ht="15" customHeight="1">
      <c r="B60" s="294"/>
      <c r="C60" s="300"/>
      <c r="D60" s="303" t="s">
        <v>919</v>
      </c>
      <c r="E60" s="303"/>
      <c r="F60" s="303"/>
      <c r="G60" s="303"/>
      <c r="H60" s="303"/>
      <c r="I60" s="303"/>
      <c r="J60" s="303"/>
      <c r="K60" s="296"/>
    </row>
    <row r="61" spans="2:11" ht="15" customHeight="1">
      <c r="B61" s="294"/>
      <c r="C61" s="300"/>
      <c r="D61" s="298" t="s">
        <v>920</v>
      </c>
      <c r="E61" s="298"/>
      <c r="F61" s="298"/>
      <c r="G61" s="298"/>
      <c r="H61" s="298"/>
      <c r="I61" s="298"/>
      <c r="J61" s="298"/>
      <c r="K61" s="296"/>
    </row>
    <row r="62" spans="2:11" ht="12.75" customHeight="1">
      <c r="B62" s="294"/>
      <c r="C62" s="300"/>
      <c r="D62" s="300"/>
      <c r="E62" s="304"/>
      <c r="F62" s="300"/>
      <c r="G62" s="300"/>
      <c r="H62" s="300"/>
      <c r="I62" s="300"/>
      <c r="J62" s="300"/>
      <c r="K62" s="296"/>
    </row>
    <row r="63" spans="2:11" ht="15" customHeight="1">
      <c r="B63" s="294"/>
      <c r="C63" s="300"/>
      <c r="D63" s="298" t="s">
        <v>921</v>
      </c>
      <c r="E63" s="298"/>
      <c r="F63" s="298"/>
      <c r="G63" s="298"/>
      <c r="H63" s="298"/>
      <c r="I63" s="298"/>
      <c r="J63" s="298"/>
      <c r="K63" s="296"/>
    </row>
    <row r="64" spans="2:11" ht="15" customHeight="1">
      <c r="B64" s="294"/>
      <c r="C64" s="300"/>
      <c r="D64" s="303" t="s">
        <v>922</v>
      </c>
      <c r="E64" s="303"/>
      <c r="F64" s="303"/>
      <c r="G64" s="303"/>
      <c r="H64" s="303"/>
      <c r="I64" s="303"/>
      <c r="J64" s="303"/>
      <c r="K64" s="296"/>
    </row>
    <row r="65" spans="2:11" ht="15" customHeight="1">
      <c r="B65" s="294"/>
      <c r="C65" s="300"/>
      <c r="D65" s="298" t="s">
        <v>923</v>
      </c>
      <c r="E65" s="298"/>
      <c r="F65" s="298"/>
      <c r="G65" s="298"/>
      <c r="H65" s="298"/>
      <c r="I65" s="298"/>
      <c r="J65" s="298"/>
      <c r="K65" s="296"/>
    </row>
    <row r="66" spans="2:11" ht="15" customHeight="1">
      <c r="B66" s="294"/>
      <c r="C66" s="300"/>
      <c r="D66" s="298" t="s">
        <v>924</v>
      </c>
      <c r="E66" s="298"/>
      <c r="F66" s="298"/>
      <c r="G66" s="298"/>
      <c r="H66" s="298"/>
      <c r="I66" s="298"/>
      <c r="J66" s="298"/>
      <c r="K66" s="296"/>
    </row>
    <row r="67" spans="2:11" ht="15" customHeight="1">
      <c r="B67" s="294"/>
      <c r="C67" s="300"/>
      <c r="D67" s="298" t="s">
        <v>925</v>
      </c>
      <c r="E67" s="298"/>
      <c r="F67" s="298"/>
      <c r="G67" s="298"/>
      <c r="H67" s="298"/>
      <c r="I67" s="298"/>
      <c r="J67" s="298"/>
      <c r="K67" s="296"/>
    </row>
    <row r="68" spans="2:11" ht="15" customHeight="1">
      <c r="B68" s="294"/>
      <c r="C68" s="300"/>
      <c r="D68" s="298" t="s">
        <v>926</v>
      </c>
      <c r="E68" s="298"/>
      <c r="F68" s="298"/>
      <c r="G68" s="298"/>
      <c r="H68" s="298"/>
      <c r="I68" s="298"/>
      <c r="J68" s="298"/>
      <c r="K68" s="296"/>
    </row>
    <row r="69" spans="2:11" ht="12.75" customHeight="1">
      <c r="B69" s="305"/>
      <c r="C69" s="306"/>
      <c r="D69" s="306"/>
      <c r="E69" s="306"/>
      <c r="F69" s="306"/>
      <c r="G69" s="306"/>
      <c r="H69" s="306"/>
      <c r="I69" s="306"/>
      <c r="J69" s="306"/>
      <c r="K69" s="307"/>
    </row>
    <row r="70" spans="2:11" ht="18.75" customHeight="1">
      <c r="B70" s="308"/>
      <c r="C70" s="308"/>
      <c r="D70" s="308"/>
      <c r="E70" s="308"/>
      <c r="F70" s="308"/>
      <c r="G70" s="308"/>
      <c r="H70" s="308"/>
      <c r="I70" s="308"/>
      <c r="J70" s="308"/>
      <c r="K70" s="309"/>
    </row>
    <row r="71" spans="2:11" ht="18.75" customHeight="1">
      <c r="B71" s="309"/>
      <c r="C71" s="309"/>
      <c r="D71" s="309"/>
      <c r="E71" s="309"/>
      <c r="F71" s="309"/>
      <c r="G71" s="309"/>
      <c r="H71" s="309"/>
      <c r="I71" s="309"/>
      <c r="J71" s="309"/>
      <c r="K71" s="309"/>
    </row>
    <row r="72" spans="2:11" ht="7.5" customHeight="1">
      <c r="B72" s="310"/>
      <c r="C72" s="311"/>
      <c r="D72" s="311"/>
      <c r="E72" s="311"/>
      <c r="F72" s="311"/>
      <c r="G72" s="311"/>
      <c r="H72" s="311"/>
      <c r="I72" s="311"/>
      <c r="J72" s="311"/>
      <c r="K72" s="312"/>
    </row>
    <row r="73" spans="2:11" ht="45" customHeight="1">
      <c r="B73" s="313"/>
      <c r="C73" s="314" t="s">
        <v>109</v>
      </c>
      <c r="D73" s="314"/>
      <c r="E73" s="314"/>
      <c r="F73" s="314"/>
      <c r="G73" s="314"/>
      <c r="H73" s="314"/>
      <c r="I73" s="314"/>
      <c r="J73" s="314"/>
      <c r="K73" s="315"/>
    </row>
    <row r="74" spans="2:11" ht="17.25" customHeight="1">
      <c r="B74" s="313"/>
      <c r="C74" s="316" t="s">
        <v>927</v>
      </c>
      <c r="D74" s="316"/>
      <c r="E74" s="316"/>
      <c r="F74" s="316" t="s">
        <v>928</v>
      </c>
      <c r="G74" s="317"/>
      <c r="H74" s="316" t="s">
        <v>132</v>
      </c>
      <c r="I74" s="316" t="s">
        <v>62</v>
      </c>
      <c r="J74" s="316" t="s">
        <v>929</v>
      </c>
      <c r="K74" s="315"/>
    </row>
    <row r="75" spans="2:11" ht="17.25" customHeight="1">
      <c r="B75" s="313"/>
      <c r="C75" s="318" t="s">
        <v>930</v>
      </c>
      <c r="D75" s="318"/>
      <c r="E75" s="318"/>
      <c r="F75" s="319" t="s">
        <v>931</v>
      </c>
      <c r="G75" s="320"/>
      <c r="H75" s="318"/>
      <c r="I75" s="318"/>
      <c r="J75" s="318" t="s">
        <v>932</v>
      </c>
      <c r="K75" s="315"/>
    </row>
    <row r="76" spans="2:11" ht="5.25" customHeight="1">
      <c r="B76" s="313"/>
      <c r="C76" s="321"/>
      <c r="D76" s="321"/>
      <c r="E76" s="321"/>
      <c r="F76" s="321"/>
      <c r="G76" s="322"/>
      <c r="H76" s="321"/>
      <c r="I76" s="321"/>
      <c r="J76" s="321"/>
      <c r="K76" s="315"/>
    </row>
    <row r="77" spans="2:11" ht="15" customHeight="1">
      <c r="B77" s="313"/>
      <c r="C77" s="302" t="s">
        <v>58</v>
      </c>
      <c r="D77" s="321"/>
      <c r="E77" s="321"/>
      <c r="F77" s="323" t="s">
        <v>933</v>
      </c>
      <c r="G77" s="322"/>
      <c r="H77" s="302" t="s">
        <v>934</v>
      </c>
      <c r="I77" s="302" t="s">
        <v>935</v>
      </c>
      <c r="J77" s="302">
        <v>20</v>
      </c>
      <c r="K77" s="315"/>
    </row>
    <row r="78" spans="2:11" ht="15" customHeight="1">
      <c r="B78" s="313"/>
      <c r="C78" s="302" t="s">
        <v>936</v>
      </c>
      <c r="D78" s="302"/>
      <c r="E78" s="302"/>
      <c r="F78" s="323" t="s">
        <v>933</v>
      </c>
      <c r="G78" s="322"/>
      <c r="H78" s="302" t="s">
        <v>937</v>
      </c>
      <c r="I78" s="302" t="s">
        <v>935</v>
      </c>
      <c r="J78" s="302">
        <v>120</v>
      </c>
      <c r="K78" s="315"/>
    </row>
    <row r="79" spans="2:11" ht="15" customHeight="1">
      <c r="B79" s="324"/>
      <c r="C79" s="302" t="s">
        <v>938</v>
      </c>
      <c r="D79" s="302"/>
      <c r="E79" s="302"/>
      <c r="F79" s="323" t="s">
        <v>939</v>
      </c>
      <c r="G79" s="322"/>
      <c r="H79" s="302" t="s">
        <v>940</v>
      </c>
      <c r="I79" s="302" t="s">
        <v>935</v>
      </c>
      <c r="J79" s="302">
        <v>50</v>
      </c>
      <c r="K79" s="315"/>
    </row>
    <row r="80" spans="2:11" ht="15" customHeight="1">
      <c r="B80" s="324"/>
      <c r="C80" s="302" t="s">
        <v>941</v>
      </c>
      <c r="D80" s="302"/>
      <c r="E80" s="302"/>
      <c r="F80" s="323" t="s">
        <v>933</v>
      </c>
      <c r="G80" s="322"/>
      <c r="H80" s="302" t="s">
        <v>942</v>
      </c>
      <c r="I80" s="302" t="s">
        <v>943</v>
      </c>
      <c r="J80" s="302"/>
      <c r="K80" s="315"/>
    </row>
    <row r="81" spans="2:11" ht="15" customHeight="1">
      <c r="B81" s="324"/>
      <c r="C81" s="325" t="s">
        <v>944</v>
      </c>
      <c r="D81" s="325"/>
      <c r="E81" s="325"/>
      <c r="F81" s="326" t="s">
        <v>939</v>
      </c>
      <c r="G81" s="325"/>
      <c r="H81" s="325" t="s">
        <v>945</v>
      </c>
      <c r="I81" s="325" t="s">
        <v>935</v>
      </c>
      <c r="J81" s="325">
        <v>15</v>
      </c>
      <c r="K81" s="315"/>
    </row>
    <row r="82" spans="2:11" ht="15" customHeight="1">
      <c r="B82" s="324"/>
      <c r="C82" s="325" t="s">
        <v>946</v>
      </c>
      <c r="D82" s="325"/>
      <c r="E82" s="325"/>
      <c r="F82" s="326" t="s">
        <v>939</v>
      </c>
      <c r="G82" s="325"/>
      <c r="H82" s="325" t="s">
        <v>947</v>
      </c>
      <c r="I82" s="325" t="s">
        <v>935</v>
      </c>
      <c r="J82" s="325">
        <v>15</v>
      </c>
      <c r="K82" s="315"/>
    </row>
    <row r="83" spans="2:11" ht="15" customHeight="1">
      <c r="B83" s="324"/>
      <c r="C83" s="325" t="s">
        <v>948</v>
      </c>
      <c r="D83" s="325"/>
      <c r="E83" s="325"/>
      <c r="F83" s="326" t="s">
        <v>939</v>
      </c>
      <c r="G83" s="325"/>
      <c r="H83" s="325" t="s">
        <v>949</v>
      </c>
      <c r="I83" s="325" t="s">
        <v>935</v>
      </c>
      <c r="J83" s="325">
        <v>20</v>
      </c>
      <c r="K83" s="315"/>
    </row>
    <row r="84" spans="2:11" ht="15" customHeight="1">
      <c r="B84" s="324"/>
      <c r="C84" s="325" t="s">
        <v>950</v>
      </c>
      <c r="D84" s="325"/>
      <c r="E84" s="325"/>
      <c r="F84" s="326" t="s">
        <v>939</v>
      </c>
      <c r="G84" s="325"/>
      <c r="H84" s="325" t="s">
        <v>951</v>
      </c>
      <c r="I84" s="325" t="s">
        <v>935</v>
      </c>
      <c r="J84" s="325">
        <v>20</v>
      </c>
      <c r="K84" s="315"/>
    </row>
    <row r="85" spans="2:11" ht="15" customHeight="1">
      <c r="B85" s="324"/>
      <c r="C85" s="302" t="s">
        <v>952</v>
      </c>
      <c r="D85" s="302"/>
      <c r="E85" s="302"/>
      <c r="F85" s="323" t="s">
        <v>939</v>
      </c>
      <c r="G85" s="322"/>
      <c r="H85" s="302" t="s">
        <v>953</v>
      </c>
      <c r="I85" s="302" t="s">
        <v>935</v>
      </c>
      <c r="J85" s="302">
        <v>50</v>
      </c>
      <c r="K85" s="315"/>
    </row>
    <row r="86" spans="2:11" ht="15" customHeight="1">
      <c r="B86" s="324"/>
      <c r="C86" s="302" t="s">
        <v>954</v>
      </c>
      <c r="D86" s="302"/>
      <c r="E86" s="302"/>
      <c r="F86" s="323" t="s">
        <v>939</v>
      </c>
      <c r="G86" s="322"/>
      <c r="H86" s="302" t="s">
        <v>955</v>
      </c>
      <c r="I86" s="302" t="s">
        <v>935</v>
      </c>
      <c r="J86" s="302">
        <v>20</v>
      </c>
      <c r="K86" s="315"/>
    </row>
    <row r="87" spans="2:11" ht="15" customHeight="1">
      <c r="B87" s="324"/>
      <c r="C87" s="302" t="s">
        <v>956</v>
      </c>
      <c r="D87" s="302"/>
      <c r="E87" s="302"/>
      <c r="F87" s="323" t="s">
        <v>939</v>
      </c>
      <c r="G87" s="322"/>
      <c r="H87" s="302" t="s">
        <v>957</v>
      </c>
      <c r="I87" s="302" t="s">
        <v>935</v>
      </c>
      <c r="J87" s="302">
        <v>20</v>
      </c>
      <c r="K87" s="315"/>
    </row>
    <row r="88" spans="2:11" ht="15" customHeight="1">
      <c r="B88" s="324"/>
      <c r="C88" s="302" t="s">
        <v>958</v>
      </c>
      <c r="D88" s="302"/>
      <c r="E88" s="302"/>
      <c r="F88" s="323" t="s">
        <v>939</v>
      </c>
      <c r="G88" s="322"/>
      <c r="H88" s="302" t="s">
        <v>959</v>
      </c>
      <c r="I88" s="302" t="s">
        <v>935</v>
      </c>
      <c r="J88" s="302">
        <v>50</v>
      </c>
      <c r="K88" s="315"/>
    </row>
    <row r="89" spans="2:11" ht="15" customHeight="1">
      <c r="B89" s="324"/>
      <c r="C89" s="302" t="s">
        <v>960</v>
      </c>
      <c r="D89" s="302"/>
      <c r="E89" s="302"/>
      <c r="F89" s="323" t="s">
        <v>939</v>
      </c>
      <c r="G89" s="322"/>
      <c r="H89" s="302" t="s">
        <v>960</v>
      </c>
      <c r="I89" s="302" t="s">
        <v>935</v>
      </c>
      <c r="J89" s="302">
        <v>50</v>
      </c>
      <c r="K89" s="315"/>
    </row>
    <row r="90" spans="2:11" ht="15" customHeight="1">
      <c r="B90" s="324"/>
      <c r="C90" s="302" t="s">
        <v>137</v>
      </c>
      <c r="D90" s="302"/>
      <c r="E90" s="302"/>
      <c r="F90" s="323" t="s">
        <v>939</v>
      </c>
      <c r="G90" s="322"/>
      <c r="H90" s="302" t="s">
        <v>961</v>
      </c>
      <c r="I90" s="302" t="s">
        <v>935</v>
      </c>
      <c r="J90" s="302">
        <v>255</v>
      </c>
      <c r="K90" s="315"/>
    </row>
    <row r="91" spans="2:11" ht="15" customHeight="1">
      <c r="B91" s="324"/>
      <c r="C91" s="302" t="s">
        <v>962</v>
      </c>
      <c r="D91" s="302"/>
      <c r="E91" s="302"/>
      <c r="F91" s="323" t="s">
        <v>933</v>
      </c>
      <c r="G91" s="322"/>
      <c r="H91" s="302" t="s">
        <v>963</v>
      </c>
      <c r="I91" s="302" t="s">
        <v>964</v>
      </c>
      <c r="J91" s="302"/>
      <c r="K91" s="315"/>
    </row>
    <row r="92" spans="2:11" ht="15" customHeight="1">
      <c r="B92" s="324"/>
      <c r="C92" s="302" t="s">
        <v>965</v>
      </c>
      <c r="D92" s="302"/>
      <c r="E92" s="302"/>
      <c r="F92" s="323" t="s">
        <v>933</v>
      </c>
      <c r="G92" s="322"/>
      <c r="H92" s="302" t="s">
        <v>966</v>
      </c>
      <c r="I92" s="302" t="s">
        <v>967</v>
      </c>
      <c r="J92" s="302"/>
      <c r="K92" s="315"/>
    </row>
    <row r="93" spans="2:11" ht="15" customHeight="1">
      <c r="B93" s="324"/>
      <c r="C93" s="302" t="s">
        <v>968</v>
      </c>
      <c r="D93" s="302"/>
      <c r="E93" s="302"/>
      <c r="F93" s="323" t="s">
        <v>933</v>
      </c>
      <c r="G93" s="322"/>
      <c r="H93" s="302" t="s">
        <v>968</v>
      </c>
      <c r="I93" s="302" t="s">
        <v>967</v>
      </c>
      <c r="J93" s="302"/>
      <c r="K93" s="315"/>
    </row>
    <row r="94" spans="2:11" ht="15" customHeight="1">
      <c r="B94" s="324"/>
      <c r="C94" s="302" t="s">
        <v>43</v>
      </c>
      <c r="D94" s="302"/>
      <c r="E94" s="302"/>
      <c r="F94" s="323" t="s">
        <v>933</v>
      </c>
      <c r="G94" s="322"/>
      <c r="H94" s="302" t="s">
        <v>969</v>
      </c>
      <c r="I94" s="302" t="s">
        <v>967</v>
      </c>
      <c r="J94" s="302"/>
      <c r="K94" s="315"/>
    </row>
    <row r="95" spans="2:11" ht="15" customHeight="1">
      <c r="B95" s="324"/>
      <c r="C95" s="302" t="s">
        <v>53</v>
      </c>
      <c r="D95" s="302"/>
      <c r="E95" s="302"/>
      <c r="F95" s="323" t="s">
        <v>933</v>
      </c>
      <c r="G95" s="322"/>
      <c r="H95" s="302" t="s">
        <v>970</v>
      </c>
      <c r="I95" s="302" t="s">
        <v>967</v>
      </c>
      <c r="J95" s="302"/>
      <c r="K95" s="315"/>
    </row>
    <row r="96" spans="2:11" ht="15" customHeight="1">
      <c r="B96" s="327"/>
      <c r="C96" s="328"/>
      <c r="D96" s="328"/>
      <c r="E96" s="328"/>
      <c r="F96" s="328"/>
      <c r="G96" s="328"/>
      <c r="H96" s="328"/>
      <c r="I96" s="328"/>
      <c r="J96" s="328"/>
      <c r="K96" s="329"/>
    </row>
    <row r="97" spans="2:11" ht="18.75" customHeight="1">
      <c r="B97" s="330"/>
      <c r="C97" s="331"/>
      <c r="D97" s="331"/>
      <c r="E97" s="331"/>
      <c r="F97" s="331"/>
      <c r="G97" s="331"/>
      <c r="H97" s="331"/>
      <c r="I97" s="331"/>
      <c r="J97" s="331"/>
      <c r="K97" s="330"/>
    </row>
    <row r="98" spans="2:11" ht="18.75" customHeight="1">
      <c r="B98" s="309"/>
      <c r="C98" s="309"/>
      <c r="D98" s="309"/>
      <c r="E98" s="309"/>
      <c r="F98" s="309"/>
      <c r="G98" s="309"/>
      <c r="H98" s="309"/>
      <c r="I98" s="309"/>
      <c r="J98" s="309"/>
      <c r="K98" s="309"/>
    </row>
    <row r="99" spans="2:11" ht="7.5" customHeight="1">
      <c r="B99" s="310"/>
      <c r="C99" s="311"/>
      <c r="D99" s="311"/>
      <c r="E99" s="311"/>
      <c r="F99" s="311"/>
      <c r="G99" s="311"/>
      <c r="H99" s="311"/>
      <c r="I99" s="311"/>
      <c r="J99" s="311"/>
      <c r="K99" s="312"/>
    </row>
    <row r="100" spans="2:11" ht="45" customHeight="1">
      <c r="B100" s="313"/>
      <c r="C100" s="314" t="s">
        <v>971</v>
      </c>
      <c r="D100" s="314"/>
      <c r="E100" s="314"/>
      <c r="F100" s="314"/>
      <c r="G100" s="314"/>
      <c r="H100" s="314"/>
      <c r="I100" s="314"/>
      <c r="J100" s="314"/>
      <c r="K100" s="315"/>
    </row>
    <row r="101" spans="2:11" ht="17.25" customHeight="1">
      <c r="B101" s="313"/>
      <c r="C101" s="316" t="s">
        <v>927</v>
      </c>
      <c r="D101" s="316"/>
      <c r="E101" s="316"/>
      <c r="F101" s="316" t="s">
        <v>928</v>
      </c>
      <c r="G101" s="317"/>
      <c r="H101" s="316" t="s">
        <v>132</v>
      </c>
      <c r="I101" s="316" t="s">
        <v>62</v>
      </c>
      <c r="J101" s="316" t="s">
        <v>929</v>
      </c>
      <c r="K101" s="315"/>
    </row>
    <row r="102" spans="2:11" ht="17.25" customHeight="1">
      <c r="B102" s="313"/>
      <c r="C102" s="318" t="s">
        <v>930</v>
      </c>
      <c r="D102" s="318"/>
      <c r="E102" s="318"/>
      <c r="F102" s="319" t="s">
        <v>931</v>
      </c>
      <c r="G102" s="320"/>
      <c r="H102" s="318"/>
      <c r="I102" s="318"/>
      <c r="J102" s="318" t="s">
        <v>932</v>
      </c>
      <c r="K102" s="315"/>
    </row>
    <row r="103" spans="2:11" ht="5.25" customHeight="1">
      <c r="B103" s="313"/>
      <c r="C103" s="316"/>
      <c r="D103" s="316"/>
      <c r="E103" s="316"/>
      <c r="F103" s="316"/>
      <c r="G103" s="332"/>
      <c r="H103" s="316"/>
      <c r="I103" s="316"/>
      <c r="J103" s="316"/>
      <c r="K103" s="315"/>
    </row>
    <row r="104" spans="2:11" ht="15" customHeight="1">
      <c r="B104" s="313"/>
      <c r="C104" s="302" t="s">
        <v>58</v>
      </c>
      <c r="D104" s="321"/>
      <c r="E104" s="321"/>
      <c r="F104" s="323" t="s">
        <v>933</v>
      </c>
      <c r="G104" s="332"/>
      <c r="H104" s="302" t="s">
        <v>972</v>
      </c>
      <c r="I104" s="302" t="s">
        <v>935</v>
      </c>
      <c r="J104" s="302">
        <v>20</v>
      </c>
      <c r="K104" s="315"/>
    </row>
    <row r="105" spans="2:11" ht="15" customHeight="1">
      <c r="B105" s="313"/>
      <c r="C105" s="302" t="s">
        <v>936</v>
      </c>
      <c r="D105" s="302"/>
      <c r="E105" s="302"/>
      <c r="F105" s="323" t="s">
        <v>933</v>
      </c>
      <c r="G105" s="302"/>
      <c r="H105" s="302" t="s">
        <v>972</v>
      </c>
      <c r="I105" s="302" t="s">
        <v>935</v>
      </c>
      <c r="J105" s="302">
        <v>120</v>
      </c>
      <c r="K105" s="315"/>
    </row>
    <row r="106" spans="2:11" ht="15" customHeight="1">
      <c r="B106" s="324"/>
      <c r="C106" s="302" t="s">
        <v>938</v>
      </c>
      <c r="D106" s="302"/>
      <c r="E106" s="302"/>
      <c r="F106" s="323" t="s">
        <v>939</v>
      </c>
      <c r="G106" s="302"/>
      <c r="H106" s="302" t="s">
        <v>972</v>
      </c>
      <c r="I106" s="302" t="s">
        <v>935</v>
      </c>
      <c r="J106" s="302">
        <v>50</v>
      </c>
      <c r="K106" s="315"/>
    </row>
    <row r="107" spans="2:11" ht="15" customHeight="1">
      <c r="B107" s="324"/>
      <c r="C107" s="302" t="s">
        <v>941</v>
      </c>
      <c r="D107" s="302"/>
      <c r="E107" s="302"/>
      <c r="F107" s="323" t="s">
        <v>933</v>
      </c>
      <c r="G107" s="302"/>
      <c r="H107" s="302" t="s">
        <v>972</v>
      </c>
      <c r="I107" s="302" t="s">
        <v>943</v>
      </c>
      <c r="J107" s="302"/>
      <c r="K107" s="315"/>
    </row>
    <row r="108" spans="2:11" ht="15" customHeight="1">
      <c r="B108" s="324"/>
      <c r="C108" s="302" t="s">
        <v>952</v>
      </c>
      <c r="D108" s="302"/>
      <c r="E108" s="302"/>
      <c r="F108" s="323" t="s">
        <v>939</v>
      </c>
      <c r="G108" s="302"/>
      <c r="H108" s="302" t="s">
        <v>972</v>
      </c>
      <c r="I108" s="302" t="s">
        <v>935</v>
      </c>
      <c r="J108" s="302">
        <v>50</v>
      </c>
      <c r="K108" s="315"/>
    </row>
    <row r="109" spans="2:11" ht="15" customHeight="1">
      <c r="B109" s="324"/>
      <c r="C109" s="302" t="s">
        <v>960</v>
      </c>
      <c r="D109" s="302"/>
      <c r="E109" s="302"/>
      <c r="F109" s="323" t="s">
        <v>939</v>
      </c>
      <c r="G109" s="302"/>
      <c r="H109" s="302" t="s">
        <v>972</v>
      </c>
      <c r="I109" s="302" t="s">
        <v>935</v>
      </c>
      <c r="J109" s="302">
        <v>50</v>
      </c>
      <c r="K109" s="315"/>
    </row>
    <row r="110" spans="2:11" ht="15" customHeight="1">
      <c r="B110" s="324"/>
      <c r="C110" s="302" t="s">
        <v>958</v>
      </c>
      <c r="D110" s="302"/>
      <c r="E110" s="302"/>
      <c r="F110" s="323" t="s">
        <v>939</v>
      </c>
      <c r="G110" s="302"/>
      <c r="H110" s="302" t="s">
        <v>972</v>
      </c>
      <c r="I110" s="302" t="s">
        <v>935</v>
      </c>
      <c r="J110" s="302">
        <v>50</v>
      </c>
      <c r="K110" s="315"/>
    </row>
    <row r="111" spans="2:11" ht="15" customHeight="1">
      <c r="B111" s="324"/>
      <c r="C111" s="302" t="s">
        <v>58</v>
      </c>
      <c r="D111" s="302"/>
      <c r="E111" s="302"/>
      <c r="F111" s="323" t="s">
        <v>933</v>
      </c>
      <c r="G111" s="302"/>
      <c r="H111" s="302" t="s">
        <v>973</v>
      </c>
      <c r="I111" s="302" t="s">
        <v>935</v>
      </c>
      <c r="J111" s="302">
        <v>20</v>
      </c>
      <c r="K111" s="315"/>
    </row>
    <row r="112" spans="2:11" ht="15" customHeight="1">
      <c r="B112" s="324"/>
      <c r="C112" s="302" t="s">
        <v>974</v>
      </c>
      <c r="D112" s="302"/>
      <c r="E112" s="302"/>
      <c r="F112" s="323" t="s">
        <v>933</v>
      </c>
      <c r="G112" s="302"/>
      <c r="H112" s="302" t="s">
        <v>975</v>
      </c>
      <c r="I112" s="302" t="s">
        <v>935</v>
      </c>
      <c r="J112" s="302">
        <v>120</v>
      </c>
      <c r="K112" s="315"/>
    </row>
    <row r="113" spans="2:11" ht="15" customHeight="1">
      <c r="B113" s="324"/>
      <c r="C113" s="302" t="s">
        <v>43</v>
      </c>
      <c r="D113" s="302"/>
      <c r="E113" s="302"/>
      <c r="F113" s="323" t="s">
        <v>933</v>
      </c>
      <c r="G113" s="302"/>
      <c r="H113" s="302" t="s">
        <v>976</v>
      </c>
      <c r="I113" s="302" t="s">
        <v>967</v>
      </c>
      <c r="J113" s="302"/>
      <c r="K113" s="315"/>
    </row>
    <row r="114" spans="2:11" ht="15" customHeight="1">
      <c r="B114" s="324"/>
      <c r="C114" s="302" t="s">
        <v>53</v>
      </c>
      <c r="D114" s="302"/>
      <c r="E114" s="302"/>
      <c r="F114" s="323" t="s">
        <v>933</v>
      </c>
      <c r="G114" s="302"/>
      <c r="H114" s="302" t="s">
        <v>977</v>
      </c>
      <c r="I114" s="302" t="s">
        <v>967</v>
      </c>
      <c r="J114" s="302"/>
      <c r="K114" s="315"/>
    </row>
    <row r="115" spans="2:11" ht="15" customHeight="1">
      <c r="B115" s="324"/>
      <c r="C115" s="302" t="s">
        <v>62</v>
      </c>
      <c r="D115" s="302"/>
      <c r="E115" s="302"/>
      <c r="F115" s="323" t="s">
        <v>933</v>
      </c>
      <c r="G115" s="302"/>
      <c r="H115" s="302" t="s">
        <v>978</v>
      </c>
      <c r="I115" s="302" t="s">
        <v>979</v>
      </c>
      <c r="J115" s="302"/>
      <c r="K115" s="315"/>
    </row>
    <row r="116" spans="2:11" ht="15" customHeight="1">
      <c r="B116" s="327"/>
      <c r="C116" s="333"/>
      <c r="D116" s="333"/>
      <c r="E116" s="333"/>
      <c r="F116" s="333"/>
      <c r="G116" s="333"/>
      <c r="H116" s="333"/>
      <c r="I116" s="333"/>
      <c r="J116" s="333"/>
      <c r="K116" s="329"/>
    </row>
    <row r="117" spans="2:11" ht="18.75" customHeight="1">
      <c r="B117" s="334"/>
      <c r="C117" s="298"/>
      <c r="D117" s="298"/>
      <c r="E117" s="298"/>
      <c r="F117" s="335"/>
      <c r="G117" s="298"/>
      <c r="H117" s="298"/>
      <c r="I117" s="298"/>
      <c r="J117" s="298"/>
      <c r="K117" s="334"/>
    </row>
    <row r="118" spans="2:11" ht="18.75" customHeight="1">
      <c r="B118" s="309"/>
      <c r="C118" s="309"/>
      <c r="D118" s="309"/>
      <c r="E118" s="309"/>
      <c r="F118" s="309"/>
      <c r="G118" s="309"/>
      <c r="H118" s="309"/>
      <c r="I118" s="309"/>
      <c r="J118" s="309"/>
      <c r="K118" s="309"/>
    </row>
    <row r="119" spans="2:11" ht="7.5" customHeight="1">
      <c r="B119" s="336"/>
      <c r="C119" s="337"/>
      <c r="D119" s="337"/>
      <c r="E119" s="337"/>
      <c r="F119" s="337"/>
      <c r="G119" s="337"/>
      <c r="H119" s="337"/>
      <c r="I119" s="337"/>
      <c r="J119" s="337"/>
      <c r="K119" s="338"/>
    </row>
    <row r="120" spans="2:11" ht="45" customHeight="1">
      <c r="B120" s="339"/>
      <c r="C120" s="292" t="s">
        <v>980</v>
      </c>
      <c r="D120" s="292"/>
      <c r="E120" s="292"/>
      <c r="F120" s="292"/>
      <c r="G120" s="292"/>
      <c r="H120" s="292"/>
      <c r="I120" s="292"/>
      <c r="J120" s="292"/>
      <c r="K120" s="340"/>
    </row>
    <row r="121" spans="2:11" ht="17.25" customHeight="1">
      <c r="B121" s="341"/>
      <c r="C121" s="316" t="s">
        <v>927</v>
      </c>
      <c r="D121" s="316"/>
      <c r="E121" s="316"/>
      <c r="F121" s="316" t="s">
        <v>928</v>
      </c>
      <c r="G121" s="317"/>
      <c r="H121" s="316" t="s">
        <v>132</v>
      </c>
      <c r="I121" s="316" t="s">
        <v>62</v>
      </c>
      <c r="J121" s="316" t="s">
        <v>929</v>
      </c>
      <c r="K121" s="342"/>
    </row>
    <row r="122" spans="2:11" ht="17.25" customHeight="1">
      <c r="B122" s="341"/>
      <c r="C122" s="318" t="s">
        <v>930</v>
      </c>
      <c r="D122" s="318"/>
      <c r="E122" s="318"/>
      <c r="F122" s="319" t="s">
        <v>931</v>
      </c>
      <c r="G122" s="320"/>
      <c r="H122" s="318"/>
      <c r="I122" s="318"/>
      <c r="J122" s="318" t="s">
        <v>932</v>
      </c>
      <c r="K122" s="342"/>
    </row>
    <row r="123" spans="2:11" ht="5.25" customHeight="1">
      <c r="B123" s="343"/>
      <c r="C123" s="321"/>
      <c r="D123" s="321"/>
      <c r="E123" s="321"/>
      <c r="F123" s="321"/>
      <c r="G123" s="302"/>
      <c r="H123" s="321"/>
      <c r="I123" s="321"/>
      <c r="J123" s="321"/>
      <c r="K123" s="344"/>
    </row>
    <row r="124" spans="2:11" ht="15" customHeight="1">
      <c r="B124" s="343"/>
      <c r="C124" s="302" t="s">
        <v>936</v>
      </c>
      <c r="D124" s="321"/>
      <c r="E124" s="321"/>
      <c r="F124" s="323" t="s">
        <v>933</v>
      </c>
      <c r="G124" s="302"/>
      <c r="H124" s="302" t="s">
        <v>972</v>
      </c>
      <c r="I124" s="302" t="s">
        <v>935</v>
      </c>
      <c r="J124" s="302">
        <v>120</v>
      </c>
      <c r="K124" s="345"/>
    </row>
    <row r="125" spans="2:11" ht="15" customHeight="1">
      <c r="B125" s="343"/>
      <c r="C125" s="302" t="s">
        <v>981</v>
      </c>
      <c r="D125" s="302"/>
      <c r="E125" s="302"/>
      <c r="F125" s="323" t="s">
        <v>933</v>
      </c>
      <c r="G125" s="302"/>
      <c r="H125" s="302" t="s">
        <v>982</v>
      </c>
      <c r="I125" s="302" t="s">
        <v>935</v>
      </c>
      <c r="J125" s="302" t="s">
        <v>983</v>
      </c>
      <c r="K125" s="345"/>
    </row>
    <row r="126" spans="2:11" ht="15" customHeight="1">
      <c r="B126" s="343"/>
      <c r="C126" s="302" t="s">
        <v>882</v>
      </c>
      <c r="D126" s="302"/>
      <c r="E126" s="302"/>
      <c r="F126" s="323" t="s">
        <v>933</v>
      </c>
      <c r="G126" s="302"/>
      <c r="H126" s="302" t="s">
        <v>984</v>
      </c>
      <c r="I126" s="302" t="s">
        <v>935</v>
      </c>
      <c r="J126" s="302" t="s">
        <v>983</v>
      </c>
      <c r="K126" s="345"/>
    </row>
    <row r="127" spans="2:11" ht="15" customHeight="1">
      <c r="B127" s="343"/>
      <c r="C127" s="302" t="s">
        <v>944</v>
      </c>
      <c r="D127" s="302"/>
      <c r="E127" s="302"/>
      <c r="F127" s="323" t="s">
        <v>939</v>
      </c>
      <c r="G127" s="302"/>
      <c r="H127" s="302" t="s">
        <v>945</v>
      </c>
      <c r="I127" s="302" t="s">
        <v>935</v>
      </c>
      <c r="J127" s="302">
        <v>15</v>
      </c>
      <c r="K127" s="345"/>
    </row>
    <row r="128" spans="2:11" ht="15" customHeight="1">
      <c r="B128" s="343"/>
      <c r="C128" s="325" t="s">
        <v>946</v>
      </c>
      <c r="D128" s="325"/>
      <c r="E128" s="325"/>
      <c r="F128" s="326" t="s">
        <v>939</v>
      </c>
      <c r="G128" s="325"/>
      <c r="H128" s="325" t="s">
        <v>947</v>
      </c>
      <c r="I128" s="325" t="s">
        <v>935</v>
      </c>
      <c r="J128" s="325">
        <v>15</v>
      </c>
      <c r="K128" s="345"/>
    </row>
    <row r="129" spans="2:11" ht="15" customHeight="1">
      <c r="B129" s="343"/>
      <c r="C129" s="325" t="s">
        <v>948</v>
      </c>
      <c r="D129" s="325"/>
      <c r="E129" s="325"/>
      <c r="F129" s="326" t="s">
        <v>939</v>
      </c>
      <c r="G129" s="325"/>
      <c r="H129" s="325" t="s">
        <v>949</v>
      </c>
      <c r="I129" s="325" t="s">
        <v>935</v>
      </c>
      <c r="J129" s="325">
        <v>20</v>
      </c>
      <c r="K129" s="345"/>
    </row>
    <row r="130" spans="2:11" ht="15" customHeight="1">
      <c r="B130" s="343"/>
      <c r="C130" s="325" t="s">
        <v>950</v>
      </c>
      <c r="D130" s="325"/>
      <c r="E130" s="325"/>
      <c r="F130" s="326" t="s">
        <v>939</v>
      </c>
      <c r="G130" s="325"/>
      <c r="H130" s="325" t="s">
        <v>951</v>
      </c>
      <c r="I130" s="325" t="s">
        <v>935</v>
      </c>
      <c r="J130" s="325">
        <v>20</v>
      </c>
      <c r="K130" s="345"/>
    </row>
    <row r="131" spans="2:11" ht="15" customHeight="1">
      <c r="B131" s="343"/>
      <c r="C131" s="302" t="s">
        <v>938</v>
      </c>
      <c r="D131" s="302"/>
      <c r="E131" s="302"/>
      <c r="F131" s="323" t="s">
        <v>939</v>
      </c>
      <c r="G131" s="302"/>
      <c r="H131" s="302" t="s">
        <v>972</v>
      </c>
      <c r="I131" s="302" t="s">
        <v>935</v>
      </c>
      <c r="J131" s="302">
        <v>50</v>
      </c>
      <c r="K131" s="345"/>
    </row>
    <row r="132" spans="2:11" ht="15" customHeight="1">
      <c r="B132" s="343"/>
      <c r="C132" s="302" t="s">
        <v>952</v>
      </c>
      <c r="D132" s="302"/>
      <c r="E132" s="302"/>
      <c r="F132" s="323" t="s">
        <v>939</v>
      </c>
      <c r="G132" s="302"/>
      <c r="H132" s="302" t="s">
        <v>972</v>
      </c>
      <c r="I132" s="302" t="s">
        <v>935</v>
      </c>
      <c r="J132" s="302">
        <v>50</v>
      </c>
      <c r="K132" s="345"/>
    </row>
    <row r="133" spans="2:11" ht="15" customHeight="1">
      <c r="B133" s="343"/>
      <c r="C133" s="302" t="s">
        <v>958</v>
      </c>
      <c r="D133" s="302"/>
      <c r="E133" s="302"/>
      <c r="F133" s="323" t="s">
        <v>939</v>
      </c>
      <c r="G133" s="302"/>
      <c r="H133" s="302" t="s">
        <v>972</v>
      </c>
      <c r="I133" s="302" t="s">
        <v>935</v>
      </c>
      <c r="J133" s="302">
        <v>50</v>
      </c>
      <c r="K133" s="345"/>
    </row>
    <row r="134" spans="2:11" ht="15" customHeight="1">
      <c r="B134" s="343"/>
      <c r="C134" s="302" t="s">
        <v>960</v>
      </c>
      <c r="D134" s="302"/>
      <c r="E134" s="302"/>
      <c r="F134" s="323" t="s">
        <v>939</v>
      </c>
      <c r="G134" s="302"/>
      <c r="H134" s="302" t="s">
        <v>972</v>
      </c>
      <c r="I134" s="302" t="s">
        <v>935</v>
      </c>
      <c r="J134" s="302">
        <v>50</v>
      </c>
      <c r="K134" s="345"/>
    </row>
    <row r="135" spans="2:11" ht="15" customHeight="1">
      <c r="B135" s="343"/>
      <c r="C135" s="302" t="s">
        <v>137</v>
      </c>
      <c r="D135" s="302"/>
      <c r="E135" s="302"/>
      <c r="F135" s="323" t="s">
        <v>939</v>
      </c>
      <c r="G135" s="302"/>
      <c r="H135" s="302" t="s">
        <v>985</v>
      </c>
      <c r="I135" s="302" t="s">
        <v>935</v>
      </c>
      <c r="J135" s="302">
        <v>255</v>
      </c>
      <c r="K135" s="345"/>
    </row>
    <row r="136" spans="2:11" ht="15" customHeight="1">
      <c r="B136" s="343"/>
      <c r="C136" s="302" t="s">
        <v>962</v>
      </c>
      <c r="D136" s="302"/>
      <c r="E136" s="302"/>
      <c r="F136" s="323" t="s">
        <v>933</v>
      </c>
      <c r="G136" s="302"/>
      <c r="H136" s="302" t="s">
        <v>986</v>
      </c>
      <c r="I136" s="302" t="s">
        <v>964</v>
      </c>
      <c r="J136" s="302"/>
      <c r="K136" s="345"/>
    </row>
    <row r="137" spans="2:11" ht="15" customHeight="1">
      <c r="B137" s="343"/>
      <c r="C137" s="302" t="s">
        <v>965</v>
      </c>
      <c r="D137" s="302"/>
      <c r="E137" s="302"/>
      <c r="F137" s="323" t="s">
        <v>933</v>
      </c>
      <c r="G137" s="302"/>
      <c r="H137" s="302" t="s">
        <v>987</v>
      </c>
      <c r="I137" s="302" t="s">
        <v>967</v>
      </c>
      <c r="J137" s="302"/>
      <c r="K137" s="345"/>
    </row>
    <row r="138" spans="2:11" ht="15" customHeight="1">
      <c r="B138" s="343"/>
      <c r="C138" s="302" t="s">
        <v>968</v>
      </c>
      <c r="D138" s="302"/>
      <c r="E138" s="302"/>
      <c r="F138" s="323" t="s">
        <v>933</v>
      </c>
      <c r="G138" s="302"/>
      <c r="H138" s="302" t="s">
        <v>968</v>
      </c>
      <c r="I138" s="302" t="s">
        <v>967</v>
      </c>
      <c r="J138" s="302"/>
      <c r="K138" s="345"/>
    </row>
    <row r="139" spans="2:11" ht="15" customHeight="1">
      <c r="B139" s="343"/>
      <c r="C139" s="302" t="s">
        <v>43</v>
      </c>
      <c r="D139" s="302"/>
      <c r="E139" s="302"/>
      <c r="F139" s="323" t="s">
        <v>933</v>
      </c>
      <c r="G139" s="302"/>
      <c r="H139" s="302" t="s">
        <v>988</v>
      </c>
      <c r="I139" s="302" t="s">
        <v>967</v>
      </c>
      <c r="J139" s="302"/>
      <c r="K139" s="345"/>
    </row>
    <row r="140" spans="2:11" ht="15" customHeight="1">
      <c r="B140" s="343"/>
      <c r="C140" s="302" t="s">
        <v>989</v>
      </c>
      <c r="D140" s="302"/>
      <c r="E140" s="302"/>
      <c r="F140" s="323" t="s">
        <v>933</v>
      </c>
      <c r="G140" s="302"/>
      <c r="H140" s="302" t="s">
        <v>990</v>
      </c>
      <c r="I140" s="302" t="s">
        <v>967</v>
      </c>
      <c r="J140" s="302"/>
      <c r="K140" s="345"/>
    </row>
    <row r="141" spans="2:11" ht="15" customHeight="1">
      <c r="B141" s="346"/>
      <c r="C141" s="347"/>
      <c r="D141" s="347"/>
      <c r="E141" s="347"/>
      <c r="F141" s="347"/>
      <c r="G141" s="347"/>
      <c r="H141" s="347"/>
      <c r="I141" s="347"/>
      <c r="J141" s="347"/>
      <c r="K141" s="348"/>
    </row>
    <row r="142" spans="2:11" ht="18.75" customHeight="1">
      <c r="B142" s="298"/>
      <c r="C142" s="298"/>
      <c r="D142" s="298"/>
      <c r="E142" s="298"/>
      <c r="F142" s="335"/>
      <c r="G142" s="298"/>
      <c r="H142" s="298"/>
      <c r="I142" s="298"/>
      <c r="J142" s="298"/>
      <c r="K142" s="298"/>
    </row>
    <row r="143" spans="2:11" ht="18.75" customHeight="1">
      <c r="B143" s="309"/>
      <c r="C143" s="309"/>
      <c r="D143" s="309"/>
      <c r="E143" s="309"/>
      <c r="F143" s="309"/>
      <c r="G143" s="309"/>
      <c r="H143" s="309"/>
      <c r="I143" s="309"/>
      <c r="J143" s="309"/>
      <c r="K143" s="309"/>
    </row>
    <row r="144" spans="2:11" ht="7.5" customHeight="1">
      <c r="B144" s="310"/>
      <c r="C144" s="311"/>
      <c r="D144" s="311"/>
      <c r="E144" s="311"/>
      <c r="F144" s="311"/>
      <c r="G144" s="311"/>
      <c r="H144" s="311"/>
      <c r="I144" s="311"/>
      <c r="J144" s="311"/>
      <c r="K144" s="312"/>
    </row>
    <row r="145" spans="2:11" ht="45" customHeight="1">
      <c r="B145" s="313"/>
      <c r="C145" s="314" t="s">
        <v>991</v>
      </c>
      <c r="D145" s="314"/>
      <c r="E145" s="314"/>
      <c r="F145" s="314"/>
      <c r="G145" s="314"/>
      <c r="H145" s="314"/>
      <c r="I145" s="314"/>
      <c r="J145" s="314"/>
      <c r="K145" s="315"/>
    </row>
    <row r="146" spans="2:11" ht="17.25" customHeight="1">
      <c r="B146" s="313"/>
      <c r="C146" s="316" t="s">
        <v>927</v>
      </c>
      <c r="D146" s="316"/>
      <c r="E146" s="316"/>
      <c r="F146" s="316" t="s">
        <v>928</v>
      </c>
      <c r="G146" s="317"/>
      <c r="H146" s="316" t="s">
        <v>132</v>
      </c>
      <c r="I146" s="316" t="s">
        <v>62</v>
      </c>
      <c r="J146" s="316" t="s">
        <v>929</v>
      </c>
      <c r="K146" s="315"/>
    </row>
    <row r="147" spans="2:11" ht="17.25" customHeight="1">
      <c r="B147" s="313"/>
      <c r="C147" s="318" t="s">
        <v>930</v>
      </c>
      <c r="D147" s="318"/>
      <c r="E147" s="318"/>
      <c r="F147" s="319" t="s">
        <v>931</v>
      </c>
      <c r="G147" s="320"/>
      <c r="H147" s="318"/>
      <c r="I147" s="318"/>
      <c r="J147" s="318" t="s">
        <v>932</v>
      </c>
      <c r="K147" s="315"/>
    </row>
    <row r="148" spans="2:11" ht="5.25" customHeight="1">
      <c r="B148" s="324"/>
      <c r="C148" s="321"/>
      <c r="D148" s="321"/>
      <c r="E148" s="321"/>
      <c r="F148" s="321"/>
      <c r="G148" s="322"/>
      <c r="H148" s="321"/>
      <c r="I148" s="321"/>
      <c r="J148" s="321"/>
      <c r="K148" s="345"/>
    </row>
    <row r="149" spans="2:11" ht="15" customHeight="1">
      <c r="B149" s="324"/>
      <c r="C149" s="349" t="s">
        <v>936</v>
      </c>
      <c r="D149" s="302"/>
      <c r="E149" s="302"/>
      <c r="F149" s="350" t="s">
        <v>933</v>
      </c>
      <c r="G149" s="302"/>
      <c r="H149" s="349" t="s">
        <v>972</v>
      </c>
      <c r="I149" s="349" t="s">
        <v>935</v>
      </c>
      <c r="J149" s="349">
        <v>120</v>
      </c>
      <c r="K149" s="345"/>
    </row>
    <row r="150" spans="2:11" ht="15" customHeight="1">
      <c r="B150" s="324"/>
      <c r="C150" s="349" t="s">
        <v>981</v>
      </c>
      <c r="D150" s="302"/>
      <c r="E150" s="302"/>
      <c r="F150" s="350" t="s">
        <v>933</v>
      </c>
      <c r="G150" s="302"/>
      <c r="H150" s="349" t="s">
        <v>992</v>
      </c>
      <c r="I150" s="349" t="s">
        <v>935</v>
      </c>
      <c r="J150" s="349" t="s">
        <v>983</v>
      </c>
      <c r="K150" s="345"/>
    </row>
    <row r="151" spans="2:11" ht="15" customHeight="1">
      <c r="B151" s="324"/>
      <c r="C151" s="349" t="s">
        <v>882</v>
      </c>
      <c r="D151" s="302"/>
      <c r="E151" s="302"/>
      <c r="F151" s="350" t="s">
        <v>933</v>
      </c>
      <c r="G151" s="302"/>
      <c r="H151" s="349" t="s">
        <v>993</v>
      </c>
      <c r="I151" s="349" t="s">
        <v>935</v>
      </c>
      <c r="J151" s="349" t="s">
        <v>983</v>
      </c>
      <c r="K151" s="345"/>
    </row>
    <row r="152" spans="2:11" ht="15" customHeight="1">
      <c r="B152" s="324"/>
      <c r="C152" s="349" t="s">
        <v>938</v>
      </c>
      <c r="D152" s="302"/>
      <c r="E152" s="302"/>
      <c r="F152" s="350" t="s">
        <v>939</v>
      </c>
      <c r="G152" s="302"/>
      <c r="H152" s="349" t="s">
        <v>972</v>
      </c>
      <c r="I152" s="349" t="s">
        <v>935</v>
      </c>
      <c r="J152" s="349">
        <v>50</v>
      </c>
      <c r="K152" s="345"/>
    </row>
    <row r="153" spans="2:11" ht="15" customHeight="1">
      <c r="B153" s="324"/>
      <c r="C153" s="349" t="s">
        <v>941</v>
      </c>
      <c r="D153" s="302"/>
      <c r="E153" s="302"/>
      <c r="F153" s="350" t="s">
        <v>933</v>
      </c>
      <c r="G153" s="302"/>
      <c r="H153" s="349" t="s">
        <v>972</v>
      </c>
      <c r="I153" s="349" t="s">
        <v>943</v>
      </c>
      <c r="J153" s="349"/>
      <c r="K153" s="345"/>
    </row>
    <row r="154" spans="2:11" ht="15" customHeight="1">
      <c r="B154" s="324"/>
      <c r="C154" s="349" t="s">
        <v>952</v>
      </c>
      <c r="D154" s="302"/>
      <c r="E154" s="302"/>
      <c r="F154" s="350" t="s">
        <v>939</v>
      </c>
      <c r="G154" s="302"/>
      <c r="H154" s="349" t="s">
        <v>972</v>
      </c>
      <c r="I154" s="349" t="s">
        <v>935</v>
      </c>
      <c r="J154" s="349">
        <v>50</v>
      </c>
      <c r="K154" s="345"/>
    </row>
    <row r="155" spans="2:11" ht="15" customHeight="1">
      <c r="B155" s="324"/>
      <c r="C155" s="349" t="s">
        <v>960</v>
      </c>
      <c r="D155" s="302"/>
      <c r="E155" s="302"/>
      <c r="F155" s="350" t="s">
        <v>939</v>
      </c>
      <c r="G155" s="302"/>
      <c r="H155" s="349" t="s">
        <v>972</v>
      </c>
      <c r="I155" s="349" t="s">
        <v>935</v>
      </c>
      <c r="J155" s="349">
        <v>50</v>
      </c>
      <c r="K155" s="345"/>
    </row>
    <row r="156" spans="2:11" ht="15" customHeight="1">
      <c r="B156" s="324"/>
      <c r="C156" s="349" t="s">
        <v>958</v>
      </c>
      <c r="D156" s="302"/>
      <c r="E156" s="302"/>
      <c r="F156" s="350" t="s">
        <v>939</v>
      </c>
      <c r="G156" s="302"/>
      <c r="H156" s="349" t="s">
        <v>972</v>
      </c>
      <c r="I156" s="349" t="s">
        <v>935</v>
      </c>
      <c r="J156" s="349">
        <v>50</v>
      </c>
      <c r="K156" s="345"/>
    </row>
    <row r="157" spans="2:11" ht="15" customHeight="1">
      <c r="B157" s="324"/>
      <c r="C157" s="349" t="s">
        <v>118</v>
      </c>
      <c r="D157" s="302"/>
      <c r="E157" s="302"/>
      <c r="F157" s="350" t="s">
        <v>933</v>
      </c>
      <c r="G157" s="302"/>
      <c r="H157" s="349" t="s">
        <v>994</v>
      </c>
      <c r="I157" s="349" t="s">
        <v>935</v>
      </c>
      <c r="J157" s="349" t="s">
        <v>995</v>
      </c>
      <c r="K157" s="345"/>
    </row>
    <row r="158" spans="2:11" ht="15" customHeight="1">
      <c r="B158" s="324"/>
      <c r="C158" s="349" t="s">
        <v>996</v>
      </c>
      <c r="D158" s="302"/>
      <c r="E158" s="302"/>
      <c r="F158" s="350" t="s">
        <v>933</v>
      </c>
      <c r="G158" s="302"/>
      <c r="H158" s="349" t="s">
        <v>997</v>
      </c>
      <c r="I158" s="349" t="s">
        <v>967</v>
      </c>
      <c r="J158" s="349"/>
      <c r="K158" s="345"/>
    </row>
    <row r="159" spans="2:11" ht="15" customHeight="1">
      <c r="B159" s="351"/>
      <c r="C159" s="333"/>
      <c r="D159" s="333"/>
      <c r="E159" s="333"/>
      <c r="F159" s="333"/>
      <c r="G159" s="333"/>
      <c r="H159" s="333"/>
      <c r="I159" s="333"/>
      <c r="J159" s="333"/>
      <c r="K159" s="352"/>
    </row>
    <row r="160" spans="2:11" ht="18.75" customHeight="1">
      <c r="B160" s="298"/>
      <c r="C160" s="302"/>
      <c r="D160" s="302"/>
      <c r="E160" s="302"/>
      <c r="F160" s="323"/>
      <c r="G160" s="302"/>
      <c r="H160" s="302"/>
      <c r="I160" s="302"/>
      <c r="J160" s="302"/>
      <c r="K160" s="298"/>
    </row>
    <row r="161" spans="2:11" ht="18.75" customHeight="1">
      <c r="B161" s="309"/>
      <c r="C161" s="309"/>
      <c r="D161" s="309"/>
      <c r="E161" s="309"/>
      <c r="F161" s="309"/>
      <c r="G161" s="309"/>
      <c r="H161" s="309"/>
      <c r="I161" s="309"/>
      <c r="J161" s="309"/>
      <c r="K161" s="309"/>
    </row>
    <row r="162" spans="2:11" ht="7.5" customHeight="1">
      <c r="B162" s="288"/>
      <c r="C162" s="289"/>
      <c r="D162" s="289"/>
      <c r="E162" s="289"/>
      <c r="F162" s="289"/>
      <c r="G162" s="289"/>
      <c r="H162" s="289"/>
      <c r="I162" s="289"/>
      <c r="J162" s="289"/>
      <c r="K162" s="290"/>
    </row>
    <row r="163" spans="2:11" ht="45" customHeight="1">
      <c r="B163" s="291"/>
      <c r="C163" s="292" t="s">
        <v>998</v>
      </c>
      <c r="D163" s="292"/>
      <c r="E163" s="292"/>
      <c r="F163" s="292"/>
      <c r="G163" s="292"/>
      <c r="H163" s="292"/>
      <c r="I163" s="292"/>
      <c r="J163" s="292"/>
      <c r="K163" s="293"/>
    </row>
    <row r="164" spans="2:11" ht="17.25" customHeight="1">
      <c r="B164" s="291"/>
      <c r="C164" s="316" t="s">
        <v>927</v>
      </c>
      <c r="D164" s="316"/>
      <c r="E164" s="316"/>
      <c r="F164" s="316" t="s">
        <v>928</v>
      </c>
      <c r="G164" s="353"/>
      <c r="H164" s="354" t="s">
        <v>132</v>
      </c>
      <c r="I164" s="354" t="s">
        <v>62</v>
      </c>
      <c r="J164" s="316" t="s">
        <v>929</v>
      </c>
      <c r="K164" s="293"/>
    </row>
    <row r="165" spans="2:11" ht="17.25" customHeight="1">
      <c r="B165" s="294"/>
      <c r="C165" s="318" t="s">
        <v>930</v>
      </c>
      <c r="D165" s="318"/>
      <c r="E165" s="318"/>
      <c r="F165" s="319" t="s">
        <v>931</v>
      </c>
      <c r="G165" s="355"/>
      <c r="H165" s="356"/>
      <c r="I165" s="356"/>
      <c r="J165" s="318" t="s">
        <v>932</v>
      </c>
      <c r="K165" s="296"/>
    </row>
    <row r="166" spans="2:11" ht="5.25" customHeight="1">
      <c r="B166" s="324"/>
      <c r="C166" s="321"/>
      <c r="D166" s="321"/>
      <c r="E166" s="321"/>
      <c r="F166" s="321"/>
      <c r="G166" s="322"/>
      <c r="H166" s="321"/>
      <c r="I166" s="321"/>
      <c r="J166" s="321"/>
      <c r="K166" s="345"/>
    </row>
    <row r="167" spans="2:11" ht="15" customHeight="1">
      <c r="B167" s="324"/>
      <c r="C167" s="302" t="s">
        <v>936</v>
      </c>
      <c r="D167" s="302"/>
      <c r="E167" s="302"/>
      <c r="F167" s="323" t="s">
        <v>933</v>
      </c>
      <c r="G167" s="302"/>
      <c r="H167" s="302" t="s">
        <v>972</v>
      </c>
      <c r="I167" s="302" t="s">
        <v>935</v>
      </c>
      <c r="J167" s="302">
        <v>120</v>
      </c>
      <c r="K167" s="345"/>
    </row>
    <row r="168" spans="2:11" ht="15" customHeight="1">
      <c r="B168" s="324"/>
      <c r="C168" s="302" t="s">
        <v>981</v>
      </c>
      <c r="D168" s="302"/>
      <c r="E168" s="302"/>
      <c r="F168" s="323" t="s">
        <v>933</v>
      </c>
      <c r="G168" s="302"/>
      <c r="H168" s="302" t="s">
        <v>982</v>
      </c>
      <c r="I168" s="302" t="s">
        <v>935</v>
      </c>
      <c r="J168" s="302" t="s">
        <v>983</v>
      </c>
      <c r="K168" s="345"/>
    </row>
    <row r="169" spans="2:11" ht="15" customHeight="1">
      <c r="B169" s="324"/>
      <c r="C169" s="302" t="s">
        <v>882</v>
      </c>
      <c r="D169" s="302"/>
      <c r="E169" s="302"/>
      <c r="F169" s="323" t="s">
        <v>933</v>
      </c>
      <c r="G169" s="302"/>
      <c r="H169" s="302" t="s">
        <v>999</v>
      </c>
      <c r="I169" s="302" t="s">
        <v>935</v>
      </c>
      <c r="J169" s="302" t="s">
        <v>983</v>
      </c>
      <c r="K169" s="345"/>
    </row>
    <row r="170" spans="2:11" ht="15" customHeight="1">
      <c r="B170" s="324"/>
      <c r="C170" s="302" t="s">
        <v>938</v>
      </c>
      <c r="D170" s="302"/>
      <c r="E170" s="302"/>
      <c r="F170" s="323" t="s">
        <v>939</v>
      </c>
      <c r="G170" s="302"/>
      <c r="H170" s="302" t="s">
        <v>999</v>
      </c>
      <c r="I170" s="302" t="s">
        <v>935</v>
      </c>
      <c r="J170" s="302">
        <v>50</v>
      </c>
      <c r="K170" s="345"/>
    </row>
    <row r="171" spans="2:11" ht="15" customHeight="1">
      <c r="B171" s="324"/>
      <c r="C171" s="302" t="s">
        <v>941</v>
      </c>
      <c r="D171" s="302"/>
      <c r="E171" s="302"/>
      <c r="F171" s="323" t="s">
        <v>933</v>
      </c>
      <c r="G171" s="302"/>
      <c r="H171" s="302" t="s">
        <v>999</v>
      </c>
      <c r="I171" s="302" t="s">
        <v>943</v>
      </c>
      <c r="J171" s="302"/>
      <c r="K171" s="345"/>
    </row>
    <row r="172" spans="2:11" ht="15" customHeight="1">
      <c r="B172" s="324"/>
      <c r="C172" s="302" t="s">
        <v>952</v>
      </c>
      <c r="D172" s="302"/>
      <c r="E172" s="302"/>
      <c r="F172" s="323" t="s">
        <v>939</v>
      </c>
      <c r="G172" s="302"/>
      <c r="H172" s="302" t="s">
        <v>999</v>
      </c>
      <c r="I172" s="302" t="s">
        <v>935</v>
      </c>
      <c r="J172" s="302">
        <v>50</v>
      </c>
      <c r="K172" s="345"/>
    </row>
    <row r="173" spans="2:11" ht="15" customHeight="1">
      <c r="B173" s="324"/>
      <c r="C173" s="302" t="s">
        <v>960</v>
      </c>
      <c r="D173" s="302"/>
      <c r="E173" s="302"/>
      <c r="F173" s="323" t="s">
        <v>939</v>
      </c>
      <c r="G173" s="302"/>
      <c r="H173" s="302" t="s">
        <v>999</v>
      </c>
      <c r="I173" s="302" t="s">
        <v>935</v>
      </c>
      <c r="J173" s="302">
        <v>50</v>
      </c>
      <c r="K173" s="345"/>
    </row>
    <row r="174" spans="2:11" ht="15" customHeight="1">
      <c r="B174" s="324"/>
      <c r="C174" s="302" t="s">
        <v>958</v>
      </c>
      <c r="D174" s="302"/>
      <c r="E174" s="302"/>
      <c r="F174" s="323" t="s">
        <v>939</v>
      </c>
      <c r="G174" s="302"/>
      <c r="H174" s="302" t="s">
        <v>999</v>
      </c>
      <c r="I174" s="302" t="s">
        <v>935</v>
      </c>
      <c r="J174" s="302">
        <v>50</v>
      </c>
      <c r="K174" s="345"/>
    </row>
    <row r="175" spans="2:11" ht="15" customHeight="1">
      <c r="B175" s="324"/>
      <c r="C175" s="302" t="s">
        <v>131</v>
      </c>
      <c r="D175" s="302"/>
      <c r="E175" s="302"/>
      <c r="F175" s="323" t="s">
        <v>933</v>
      </c>
      <c r="G175" s="302"/>
      <c r="H175" s="302" t="s">
        <v>1000</v>
      </c>
      <c r="I175" s="302" t="s">
        <v>1001</v>
      </c>
      <c r="J175" s="302"/>
      <c r="K175" s="345"/>
    </row>
    <row r="176" spans="2:11" ht="15" customHeight="1">
      <c r="B176" s="324"/>
      <c r="C176" s="302" t="s">
        <v>62</v>
      </c>
      <c r="D176" s="302"/>
      <c r="E176" s="302"/>
      <c r="F176" s="323" t="s">
        <v>933</v>
      </c>
      <c r="G176" s="302"/>
      <c r="H176" s="302" t="s">
        <v>1002</v>
      </c>
      <c r="I176" s="302" t="s">
        <v>1003</v>
      </c>
      <c r="J176" s="302">
        <v>1</v>
      </c>
      <c r="K176" s="345"/>
    </row>
    <row r="177" spans="2:11" ht="15" customHeight="1">
      <c r="B177" s="324"/>
      <c r="C177" s="302" t="s">
        <v>58</v>
      </c>
      <c r="D177" s="302"/>
      <c r="E177" s="302"/>
      <c r="F177" s="323" t="s">
        <v>933</v>
      </c>
      <c r="G177" s="302"/>
      <c r="H177" s="302" t="s">
        <v>1004</v>
      </c>
      <c r="I177" s="302" t="s">
        <v>935</v>
      </c>
      <c r="J177" s="302">
        <v>20</v>
      </c>
      <c r="K177" s="345"/>
    </row>
    <row r="178" spans="2:11" ht="15" customHeight="1">
      <c r="B178" s="324"/>
      <c r="C178" s="302" t="s">
        <v>132</v>
      </c>
      <c r="D178" s="302"/>
      <c r="E178" s="302"/>
      <c r="F178" s="323" t="s">
        <v>933</v>
      </c>
      <c r="G178" s="302"/>
      <c r="H178" s="302" t="s">
        <v>1005</v>
      </c>
      <c r="I178" s="302" t="s">
        <v>935</v>
      </c>
      <c r="J178" s="302">
        <v>255</v>
      </c>
      <c r="K178" s="345"/>
    </row>
    <row r="179" spans="2:11" ht="15" customHeight="1">
      <c r="B179" s="324"/>
      <c r="C179" s="302" t="s">
        <v>133</v>
      </c>
      <c r="D179" s="302"/>
      <c r="E179" s="302"/>
      <c r="F179" s="323" t="s">
        <v>933</v>
      </c>
      <c r="G179" s="302"/>
      <c r="H179" s="302" t="s">
        <v>898</v>
      </c>
      <c r="I179" s="302" t="s">
        <v>935</v>
      </c>
      <c r="J179" s="302">
        <v>10</v>
      </c>
      <c r="K179" s="345"/>
    </row>
    <row r="180" spans="2:11" ht="15" customHeight="1">
      <c r="B180" s="324"/>
      <c r="C180" s="302" t="s">
        <v>134</v>
      </c>
      <c r="D180" s="302"/>
      <c r="E180" s="302"/>
      <c r="F180" s="323" t="s">
        <v>933</v>
      </c>
      <c r="G180" s="302"/>
      <c r="H180" s="302" t="s">
        <v>1006</v>
      </c>
      <c r="I180" s="302" t="s">
        <v>967</v>
      </c>
      <c r="J180" s="302"/>
      <c r="K180" s="345"/>
    </row>
    <row r="181" spans="2:11" ht="15" customHeight="1">
      <c r="B181" s="324"/>
      <c r="C181" s="302" t="s">
        <v>1007</v>
      </c>
      <c r="D181" s="302"/>
      <c r="E181" s="302"/>
      <c r="F181" s="323" t="s">
        <v>933</v>
      </c>
      <c r="G181" s="302"/>
      <c r="H181" s="302" t="s">
        <v>1008</v>
      </c>
      <c r="I181" s="302" t="s">
        <v>967</v>
      </c>
      <c r="J181" s="302"/>
      <c r="K181" s="345"/>
    </row>
    <row r="182" spans="2:11" ht="15" customHeight="1">
      <c r="B182" s="324"/>
      <c r="C182" s="302" t="s">
        <v>996</v>
      </c>
      <c r="D182" s="302"/>
      <c r="E182" s="302"/>
      <c r="F182" s="323" t="s">
        <v>933</v>
      </c>
      <c r="G182" s="302"/>
      <c r="H182" s="302" t="s">
        <v>1009</v>
      </c>
      <c r="I182" s="302" t="s">
        <v>967</v>
      </c>
      <c r="J182" s="302"/>
      <c r="K182" s="345"/>
    </row>
    <row r="183" spans="2:11" ht="15" customHeight="1">
      <c r="B183" s="324"/>
      <c r="C183" s="302" t="s">
        <v>136</v>
      </c>
      <c r="D183" s="302"/>
      <c r="E183" s="302"/>
      <c r="F183" s="323" t="s">
        <v>939</v>
      </c>
      <c r="G183" s="302"/>
      <c r="H183" s="302" t="s">
        <v>1010</v>
      </c>
      <c r="I183" s="302" t="s">
        <v>935</v>
      </c>
      <c r="J183" s="302">
        <v>50</v>
      </c>
      <c r="K183" s="345"/>
    </row>
    <row r="184" spans="2:11" ht="15" customHeight="1">
      <c r="B184" s="324"/>
      <c r="C184" s="302" t="s">
        <v>1011</v>
      </c>
      <c r="D184" s="302"/>
      <c r="E184" s="302"/>
      <c r="F184" s="323" t="s">
        <v>939</v>
      </c>
      <c r="G184" s="302"/>
      <c r="H184" s="302" t="s">
        <v>1012</v>
      </c>
      <c r="I184" s="302" t="s">
        <v>1013</v>
      </c>
      <c r="J184" s="302"/>
      <c r="K184" s="345"/>
    </row>
    <row r="185" spans="2:11" ht="15" customHeight="1">
      <c r="B185" s="324"/>
      <c r="C185" s="302" t="s">
        <v>1014</v>
      </c>
      <c r="D185" s="302"/>
      <c r="E185" s="302"/>
      <c r="F185" s="323" t="s">
        <v>939</v>
      </c>
      <c r="G185" s="302"/>
      <c r="H185" s="302" t="s">
        <v>1015</v>
      </c>
      <c r="I185" s="302" t="s">
        <v>1013</v>
      </c>
      <c r="J185" s="302"/>
      <c r="K185" s="345"/>
    </row>
    <row r="186" spans="2:11" ht="15" customHeight="1">
      <c r="B186" s="324"/>
      <c r="C186" s="302" t="s">
        <v>1016</v>
      </c>
      <c r="D186" s="302"/>
      <c r="E186" s="302"/>
      <c r="F186" s="323" t="s">
        <v>939</v>
      </c>
      <c r="G186" s="302"/>
      <c r="H186" s="302" t="s">
        <v>1017</v>
      </c>
      <c r="I186" s="302" t="s">
        <v>1013</v>
      </c>
      <c r="J186" s="302"/>
      <c r="K186" s="345"/>
    </row>
    <row r="187" spans="2:11" ht="15" customHeight="1">
      <c r="B187" s="324"/>
      <c r="C187" s="357" t="s">
        <v>1018</v>
      </c>
      <c r="D187" s="302"/>
      <c r="E187" s="302"/>
      <c r="F187" s="323" t="s">
        <v>939</v>
      </c>
      <c r="G187" s="302"/>
      <c r="H187" s="302" t="s">
        <v>1019</v>
      </c>
      <c r="I187" s="302" t="s">
        <v>1020</v>
      </c>
      <c r="J187" s="358" t="s">
        <v>1021</v>
      </c>
      <c r="K187" s="345"/>
    </row>
    <row r="188" spans="2:11" ht="15" customHeight="1">
      <c r="B188" s="324"/>
      <c r="C188" s="308" t="s">
        <v>47</v>
      </c>
      <c r="D188" s="302"/>
      <c r="E188" s="302"/>
      <c r="F188" s="323" t="s">
        <v>933</v>
      </c>
      <c r="G188" s="302"/>
      <c r="H188" s="298" t="s">
        <v>1022</v>
      </c>
      <c r="I188" s="302" t="s">
        <v>1023</v>
      </c>
      <c r="J188" s="302"/>
      <c r="K188" s="345"/>
    </row>
    <row r="189" spans="2:11" ht="15" customHeight="1">
      <c r="B189" s="324"/>
      <c r="C189" s="308" t="s">
        <v>1024</v>
      </c>
      <c r="D189" s="302"/>
      <c r="E189" s="302"/>
      <c r="F189" s="323" t="s">
        <v>933</v>
      </c>
      <c r="G189" s="302"/>
      <c r="H189" s="302" t="s">
        <v>1025</v>
      </c>
      <c r="I189" s="302" t="s">
        <v>967</v>
      </c>
      <c r="J189" s="302"/>
      <c r="K189" s="345"/>
    </row>
    <row r="190" spans="2:11" ht="15" customHeight="1">
      <c r="B190" s="324"/>
      <c r="C190" s="308" t="s">
        <v>1026</v>
      </c>
      <c r="D190" s="302"/>
      <c r="E190" s="302"/>
      <c r="F190" s="323" t="s">
        <v>933</v>
      </c>
      <c r="G190" s="302"/>
      <c r="H190" s="302" t="s">
        <v>1027</v>
      </c>
      <c r="I190" s="302" t="s">
        <v>967</v>
      </c>
      <c r="J190" s="302"/>
      <c r="K190" s="345"/>
    </row>
    <row r="191" spans="2:11" ht="15" customHeight="1">
      <c r="B191" s="324"/>
      <c r="C191" s="308" t="s">
        <v>1028</v>
      </c>
      <c r="D191" s="302"/>
      <c r="E191" s="302"/>
      <c r="F191" s="323" t="s">
        <v>939</v>
      </c>
      <c r="G191" s="302"/>
      <c r="H191" s="302" t="s">
        <v>1029</v>
      </c>
      <c r="I191" s="302" t="s">
        <v>967</v>
      </c>
      <c r="J191" s="302"/>
      <c r="K191" s="345"/>
    </row>
    <row r="192" spans="2:11" ht="15" customHeight="1">
      <c r="B192" s="351"/>
      <c r="C192" s="359"/>
      <c r="D192" s="333"/>
      <c r="E192" s="333"/>
      <c r="F192" s="333"/>
      <c r="G192" s="333"/>
      <c r="H192" s="333"/>
      <c r="I192" s="333"/>
      <c r="J192" s="333"/>
      <c r="K192" s="352"/>
    </row>
    <row r="193" spans="2:11" ht="18.75" customHeight="1">
      <c r="B193" s="298"/>
      <c r="C193" s="302"/>
      <c r="D193" s="302"/>
      <c r="E193" s="302"/>
      <c r="F193" s="323"/>
      <c r="G193" s="302"/>
      <c r="H193" s="302"/>
      <c r="I193" s="302"/>
      <c r="J193" s="302"/>
      <c r="K193" s="298"/>
    </row>
    <row r="194" spans="2:11" ht="18.75" customHeight="1">
      <c r="B194" s="298"/>
      <c r="C194" s="302"/>
      <c r="D194" s="302"/>
      <c r="E194" s="302"/>
      <c r="F194" s="323"/>
      <c r="G194" s="302"/>
      <c r="H194" s="302"/>
      <c r="I194" s="302"/>
      <c r="J194" s="302"/>
      <c r="K194" s="298"/>
    </row>
    <row r="195" spans="2:11" ht="18.75" customHeight="1">
      <c r="B195" s="309"/>
      <c r="C195" s="309"/>
      <c r="D195" s="309"/>
      <c r="E195" s="309"/>
      <c r="F195" s="309"/>
      <c r="G195" s="309"/>
      <c r="H195" s="309"/>
      <c r="I195" s="309"/>
      <c r="J195" s="309"/>
      <c r="K195" s="309"/>
    </row>
    <row r="196" spans="2:11" ht="13.5">
      <c r="B196" s="288"/>
      <c r="C196" s="289"/>
      <c r="D196" s="289"/>
      <c r="E196" s="289"/>
      <c r="F196" s="289"/>
      <c r="G196" s="289"/>
      <c r="H196" s="289"/>
      <c r="I196" s="289"/>
      <c r="J196" s="289"/>
      <c r="K196" s="290"/>
    </row>
    <row r="197" spans="2:11" ht="21">
      <c r="B197" s="291"/>
      <c r="C197" s="292" t="s">
        <v>1030</v>
      </c>
      <c r="D197" s="292"/>
      <c r="E197" s="292"/>
      <c r="F197" s="292"/>
      <c r="G197" s="292"/>
      <c r="H197" s="292"/>
      <c r="I197" s="292"/>
      <c r="J197" s="292"/>
      <c r="K197" s="293"/>
    </row>
    <row r="198" spans="2:11" ht="25.5" customHeight="1">
      <c r="B198" s="291"/>
      <c r="C198" s="360" t="s">
        <v>1031</v>
      </c>
      <c r="D198" s="360"/>
      <c r="E198" s="360"/>
      <c r="F198" s="360" t="s">
        <v>1032</v>
      </c>
      <c r="G198" s="361"/>
      <c r="H198" s="360" t="s">
        <v>1033</v>
      </c>
      <c r="I198" s="360"/>
      <c r="J198" s="360"/>
      <c r="K198" s="293"/>
    </row>
    <row r="199" spans="2:11" ht="5.25" customHeight="1">
      <c r="B199" s="324"/>
      <c r="C199" s="321"/>
      <c r="D199" s="321"/>
      <c r="E199" s="321"/>
      <c r="F199" s="321"/>
      <c r="G199" s="302"/>
      <c r="H199" s="321"/>
      <c r="I199" s="321"/>
      <c r="J199" s="321"/>
      <c r="K199" s="345"/>
    </row>
    <row r="200" spans="2:11" ht="15" customHeight="1">
      <c r="B200" s="324"/>
      <c r="C200" s="302" t="s">
        <v>1023</v>
      </c>
      <c r="D200" s="302"/>
      <c r="E200" s="302"/>
      <c r="F200" s="323" t="s">
        <v>48</v>
      </c>
      <c r="G200" s="302"/>
      <c r="H200" s="302" t="s">
        <v>1034</v>
      </c>
      <c r="I200" s="302"/>
      <c r="J200" s="302"/>
      <c r="K200" s="345"/>
    </row>
    <row r="201" spans="2:11" ht="15" customHeight="1">
      <c r="B201" s="324"/>
      <c r="C201" s="330"/>
      <c r="D201" s="302"/>
      <c r="E201" s="302"/>
      <c r="F201" s="323" t="s">
        <v>49</v>
      </c>
      <c r="G201" s="302"/>
      <c r="H201" s="302" t="s">
        <v>1035</v>
      </c>
      <c r="I201" s="302"/>
      <c r="J201" s="302"/>
      <c r="K201" s="345"/>
    </row>
    <row r="202" spans="2:11" ht="15" customHeight="1">
      <c r="B202" s="324"/>
      <c r="C202" s="330"/>
      <c r="D202" s="302"/>
      <c r="E202" s="302"/>
      <c r="F202" s="323" t="s">
        <v>52</v>
      </c>
      <c r="G202" s="302"/>
      <c r="H202" s="302" t="s">
        <v>1036</v>
      </c>
      <c r="I202" s="302"/>
      <c r="J202" s="302"/>
      <c r="K202" s="345"/>
    </row>
    <row r="203" spans="2:11" ht="15" customHeight="1">
      <c r="B203" s="324"/>
      <c r="C203" s="302"/>
      <c r="D203" s="302"/>
      <c r="E203" s="302"/>
      <c r="F203" s="323" t="s">
        <v>50</v>
      </c>
      <c r="G203" s="302"/>
      <c r="H203" s="302" t="s">
        <v>1037</v>
      </c>
      <c r="I203" s="302"/>
      <c r="J203" s="302"/>
      <c r="K203" s="345"/>
    </row>
    <row r="204" spans="2:11" ht="15" customHeight="1">
      <c r="B204" s="324"/>
      <c r="C204" s="302"/>
      <c r="D204" s="302"/>
      <c r="E204" s="302"/>
      <c r="F204" s="323" t="s">
        <v>51</v>
      </c>
      <c r="G204" s="302"/>
      <c r="H204" s="302" t="s">
        <v>1038</v>
      </c>
      <c r="I204" s="302"/>
      <c r="J204" s="302"/>
      <c r="K204" s="345"/>
    </row>
    <row r="205" spans="2:11" ht="15" customHeight="1">
      <c r="B205" s="324"/>
      <c r="C205" s="302"/>
      <c r="D205" s="302"/>
      <c r="E205" s="302"/>
      <c r="F205" s="323"/>
      <c r="G205" s="302"/>
      <c r="H205" s="302"/>
      <c r="I205" s="302"/>
      <c r="J205" s="302"/>
      <c r="K205" s="345"/>
    </row>
    <row r="206" spans="2:11" ht="15" customHeight="1">
      <c r="B206" s="324"/>
      <c r="C206" s="302" t="s">
        <v>979</v>
      </c>
      <c r="D206" s="302"/>
      <c r="E206" s="302"/>
      <c r="F206" s="323" t="s">
        <v>84</v>
      </c>
      <c r="G206" s="302"/>
      <c r="H206" s="302" t="s">
        <v>1039</v>
      </c>
      <c r="I206" s="302"/>
      <c r="J206" s="302"/>
      <c r="K206" s="345"/>
    </row>
    <row r="207" spans="2:11" ht="15" customHeight="1">
      <c r="B207" s="324"/>
      <c r="C207" s="330"/>
      <c r="D207" s="302"/>
      <c r="E207" s="302"/>
      <c r="F207" s="323" t="s">
        <v>876</v>
      </c>
      <c r="G207" s="302"/>
      <c r="H207" s="302" t="s">
        <v>877</v>
      </c>
      <c r="I207" s="302"/>
      <c r="J207" s="302"/>
      <c r="K207" s="345"/>
    </row>
    <row r="208" spans="2:11" ht="15" customHeight="1">
      <c r="B208" s="324"/>
      <c r="C208" s="302"/>
      <c r="D208" s="302"/>
      <c r="E208" s="302"/>
      <c r="F208" s="323" t="s">
        <v>874</v>
      </c>
      <c r="G208" s="302"/>
      <c r="H208" s="302" t="s">
        <v>1040</v>
      </c>
      <c r="I208" s="302"/>
      <c r="J208" s="302"/>
      <c r="K208" s="345"/>
    </row>
    <row r="209" spans="2:11" ht="15" customHeight="1">
      <c r="B209" s="362"/>
      <c r="C209" s="330"/>
      <c r="D209" s="330"/>
      <c r="E209" s="330"/>
      <c r="F209" s="323" t="s">
        <v>878</v>
      </c>
      <c r="G209" s="308"/>
      <c r="H209" s="349" t="s">
        <v>879</v>
      </c>
      <c r="I209" s="349"/>
      <c r="J209" s="349"/>
      <c r="K209" s="363"/>
    </row>
    <row r="210" spans="2:11" ht="15" customHeight="1">
      <c r="B210" s="362"/>
      <c r="C210" s="330"/>
      <c r="D210" s="330"/>
      <c r="E210" s="330"/>
      <c r="F210" s="323" t="s">
        <v>880</v>
      </c>
      <c r="G210" s="308"/>
      <c r="H210" s="349" t="s">
        <v>341</v>
      </c>
      <c r="I210" s="349"/>
      <c r="J210" s="349"/>
      <c r="K210" s="363"/>
    </row>
    <row r="211" spans="2:11" ht="15" customHeight="1">
      <c r="B211" s="362"/>
      <c r="C211" s="330"/>
      <c r="D211" s="330"/>
      <c r="E211" s="330"/>
      <c r="F211" s="364"/>
      <c r="G211" s="308"/>
      <c r="H211" s="365"/>
      <c r="I211" s="365"/>
      <c r="J211" s="365"/>
      <c r="K211" s="363"/>
    </row>
    <row r="212" spans="2:11" ht="15" customHeight="1">
      <c r="B212" s="362"/>
      <c r="C212" s="302" t="s">
        <v>1003</v>
      </c>
      <c r="D212" s="330"/>
      <c r="E212" s="330"/>
      <c r="F212" s="323">
        <v>1</v>
      </c>
      <c r="G212" s="308"/>
      <c r="H212" s="349" t="s">
        <v>1041</v>
      </c>
      <c r="I212" s="349"/>
      <c r="J212" s="349"/>
      <c r="K212" s="363"/>
    </row>
    <row r="213" spans="2:11" ht="15" customHeight="1">
      <c r="B213" s="362"/>
      <c r="C213" s="330"/>
      <c r="D213" s="330"/>
      <c r="E213" s="330"/>
      <c r="F213" s="323">
        <v>2</v>
      </c>
      <c r="G213" s="308"/>
      <c r="H213" s="349" t="s">
        <v>1042</v>
      </c>
      <c r="I213" s="349"/>
      <c r="J213" s="349"/>
      <c r="K213" s="363"/>
    </row>
    <row r="214" spans="2:11" ht="15" customHeight="1">
      <c r="B214" s="362"/>
      <c r="C214" s="330"/>
      <c r="D214" s="330"/>
      <c r="E214" s="330"/>
      <c r="F214" s="323">
        <v>3</v>
      </c>
      <c r="G214" s="308"/>
      <c r="H214" s="349" t="s">
        <v>1043</v>
      </c>
      <c r="I214" s="349"/>
      <c r="J214" s="349"/>
      <c r="K214" s="363"/>
    </row>
    <row r="215" spans="2:11" ht="15" customHeight="1">
      <c r="B215" s="362"/>
      <c r="C215" s="330"/>
      <c r="D215" s="330"/>
      <c r="E215" s="330"/>
      <c r="F215" s="323">
        <v>4</v>
      </c>
      <c r="G215" s="308"/>
      <c r="H215" s="349" t="s">
        <v>1044</v>
      </c>
      <c r="I215" s="349"/>
      <c r="J215" s="349"/>
      <c r="K215" s="363"/>
    </row>
    <row r="216" spans="2:11" ht="12.75" customHeight="1">
      <c r="B216" s="366"/>
      <c r="C216" s="367"/>
      <c r="D216" s="367"/>
      <c r="E216" s="367"/>
      <c r="F216" s="367"/>
      <c r="G216" s="367"/>
      <c r="H216" s="367"/>
      <c r="I216" s="367"/>
      <c r="J216" s="367"/>
      <c r="K216" s="368"/>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Domov-PC\Domov</dc:creator>
  <cp:keywords/>
  <dc:description/>
  <cp:lastModifiedBy>Domov-PC\Domov</cp:lastModifiedBy>
  <dcterms:created xsi:type="dcterms:W3CDTF">2018-02-03T18:37:30Z</dcterms:created>
  <dcterms:modified xsi:type="dcterms:W3CDTF">2018-02-03T18:37:39Z</dcterms:modified>
  <cp:category/>
  <cp:version/>
  <cp:contentType/>
  <cp:contentStatus/>
</cp:coreProperties>
</file>